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alita.li\KASIKORNBANKGROUP\Nut Trathitephun - Kbank China\Raroc\FRom P'Kay\"/>
    </mc:Choice>
  </mc:AlternateContent>
  <bookViews>
    <workbookView xWindow="-120" yWindow="-120" windowWidth="29040" windowHeight="15840" tabRatio="857"/>
  </bookViews>
  <sheets>
    <sheet name="Calculate_song" sheetId="26" r:id="rId1"/>
    <sheet name="Calculate" sheetId="6" r:id="rId2"/>
    <sheet name="RAROC" sheetId="2" r:id="rId3"/>
    <sheet name="Track change" sheetId="24" r:id="rId4"/>
    <sheet name="Company Size Categorize" sheetId="17" r:id="rId5"/>
    <sheet name="international rating" sheetId="23" r:id="rId6"/>
    <sheet name="PD of CRR" sheetId="8" r:id="rId7"/>
    <sheet name="LGD" sheetId="18" r:id="rId8"/>
    <sheet name="Grading" sheetId="10" r:id="rId9"/>
    <sheet name="EAD" sheetId="9" r:id="rId10"/>
    <sheet name="Level of authority" sheetId="11" r:id="rId11"/>
    <sheet name="Authority" sheetId="25" r:id="rId12"/>
    <sheet name="Example" sheetId="16" r:id="rId13"/>
    <sheet name="Lesson" sheetId="14" r:id="rId14"/>
    <sheet name="Company Size Criteria" sheetId="22" r:id="rId15"/>
    <sheet name="Sheet2" sheetId="2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p" localSheetId="0">[1]MIDRATE!#REF!</definedName>
    <definedName name="\p" localSheetId="5">[1]MIDRATE!#REF!</definedName>
    <definedName name="\p">[1]MIDRATE!#REF!</definedName>
    <definedName name="_______CCS00102" localSheetId="0">#REF!</definedName>
    <definedName name="_______CCS00102" localSheetId="5">#REF!</definedName>
    <definedName name="_______CCS00102">#REF!</definedName>
    <definedName name="_______MLR1" localSheetId="0">#REF!</definedName>
    <definedName name="_______MLR1">#REF!</definedName>
    <definedName name="_______MLR2" localSheetId="0">#REF!</definedName>
    <definedName name="_______MLR2">#REF!</definedName>
    <definedName name="______CCS00102" localSheetId="0">#REF!</definedName>
    <definedName name="______CCS00102">#REF!</definedName>
    <definedName name="______MLR1" localSheetId="0">#REF!</definedName>
    <definedName name="______MLR1">#REF!</definedName>
    <definedName name="______MLR2" localSheetId="0">#REF!</definedName>
    <definedName name="______MLR2">#REF!</definedName>
    <definedName name="_____CCS00102" localSheetId="0">#REF!</definedName>
    <definedName name="_____CCS00102">#REF!</definedName>
    <definedName name="_____MLR1" localSheetId="0">#REF!</definedName>
    <definedName name="_____MLR1">#REF!</definedName>
    <definedName name="_____MLR2" localSheetId="0">#REF!</definedName>
    <definedName name="_____MLR2">#REF!</definedName>
    <definedName name="____CCS00102" localSheetId="0">#REF!</definedName>
    <definedName name="____CCS00102">#REF!</definedName>
    <definedName name="____MLR1" localSheetId="0">#REF!</definedName>
    <definedName name="____MLR1">#REF!</definedName>
    <definedName name="____MLR2" localSheetId="0">#REF!</definedName>
    <definedName name="____MLR2">#REF!</definedName>
    <definedName name="___CCS00102" localSheetId="0">#REF!</definedName>
    <definedName name="___CCS00102">#REF!</definedName>
    <definedName name="___MLR1" localSheetId="0">#REF!</definedName>
    <definedName name="___MLR1">#REF!</definedName>
    <definedName name="___MLR2" localSheetId="0">#REF!</definedName>
    <definedName name="___MLR2">#REF!</definedName>
    <definedName name="__CCS00102" localSheetId="0">#REF!</definedName>
    <definedName name="__CCS00102">#REF!</definedName>
    <definedName name="__MLR1" localSheetId="0">#REF!</definedName>
    <definedName name="__MLR1">#REF!</definedName>
    <definedName name="__MLR2" localSheetId="0">#REF!</definedName>
    <definedName name="__MLR2">#REF!</definedName>
    <definedName name="_CCS00102" localSheetId="0">#REF!</definedName>
    <definedName name="_CCS00102">#REF!</definedName>
    <definedName name="_MLR1" localSheetId="0">#REF!</definedName>
    <definedName name="_MLR1" localSheetId="5">#REF!</definedName>
    <definedName name="_MLR1">#REF!</definedName>
    <definedName name="_MLR2" localSheetId="0">#REF!</definedName>
    <definedName name="_MLR2">#REF!</definedName>
    <definedName name="A" localSheetId="0">#REF!</definedName>
    <definedName name="A" localSheetId="5">#REF!</definedName>
    <definedName name="A">#REF!</definedName>
    <definedName name="a_Ex" localSheetId="0">#REF!</definedName>
    <definedName name="a_Ex">#REF!</definedName>
    <definedName name="a_Mthend_1" localSheetId="0">#REF!</definedName>
    <definedName name="a_Mthend_1">#REF!</definedName>
    <definedName name="a_Mthend_2" localSheetId="0">#REF!</definedName>
    <definedName name="a_Mthend_2">#REF!</definedName>
    <definedName name="a_Mthend_3" localSheetId="0">#REF!</definedName>
    <definedName name="a_Mthend_3">#REF!</definedName>
    <definedName name="ABCA" localSheetId="0">#REF!</definedName>
    <definedName name="ABCA">#REF!</definedName>
    <definedName name="ABCAScl" localSheetId="0">#REF!</definedName>
    <definedName name="ABCAScl">#REF!</definedName>
    <definedName name="AccountReceivables">RAROC!$K$23</definedName>
    <definedName name="adjbca">'[2]Adj BCA_Orgs'!$C$1:$E$1317</definedName>
    <definedName name="AED" localSheetId="0">#REF!</definedName>
    <definedName name="AED">#REF!</definedName>
    <definedName name="ANALYSTCTRL">'[3]Name Data'!$D$1201:$D$1553</definedName>
    <definedName name="ARJDA" localSheetId="0">#REF!</definedName>
    <definedName name="ARJDA">#REF!</definedName>
    <definedName name="Asset_Managenent" localSheetId="0">[4]Line_Domestic!#REF!</definedName>
    <definedName name="Asset_Managenent" localSheetId="5">[4]Line_Domestic!#REF!</definedName>
    <definedName name="Asset_Managenent">[4]Line_Domestic!#REF!</definedName>
    <definedName name="assets" localSheetId="0">#REF!</definedName>
    <definedName name="assets">#REF!</definedName>
    <definedName name="assets2">'[2]Deposit rtgs (loc curr) orgs'!$O$7:$P$97</definedName>
    <definedName name="assetslookup" localSheetId="0">#REF!</definedName>
    <definedName name="assetslookup">#REF!</definedName>
    <definedName name="assetsupdate">'[5]UPDATED ASSETS'!$A$7:$F$917</definedName>
    <definedName name="ATS" localSheetId="0">#REF!</definedName>
    <definedName name="ATS" localSheetId="5">#REF!</definedName>
    <definedName name="ATS">#REF!</definedName>
    <definedName name="AUD" localSheetId="0">#REF!</definedName>
    <definedName name="AUD">#REF!</definedName>
    <definedName name="AuthorizedSignatory" localSheetId="14">'[6]Level of authority'!$B$13</definedName>
    <definedName name="AuthorizedSignatory" localSheetId="12">'Level of authority'!$B$13</definedName>
    <definedName name="AuthorizedSignatory" localSheetId="5">#REF!</definedName>
    <definedName name="AuthorizedSignatory">'Level of authority'!$B$13</definedName>
    <definedName name="b" localSheetId="0">#REF!</definedName>
    <definedName name="b">#REF!</definedName>
    <definedName name="BABCA" localSheetId="0">#REF!</definedName>
    <definedName name="BABCA">#REF!</definedName>
    <definedName name="BaseRate" localSheetId="0">RAROC!#REF!</definedName>
    <definedName name="BaseRate" localSheetId="14">[6]RAROC!#REF!</definedName>
    <definedName name="BaseRate" localSheetId="12">RAROC!#REF!</definedName>
    <definedName name="BaseRate" localSheetId="7">RAROC!#REF!</definedName>
    <definedName name="BaseRate">RAROC!#REF!</definedName>
    <definedName name="BBCA" localSheetId="0">#REF!</definedName>
    <definedName name="BBCA">#REF!</definedName>
    <definedName name="BCA">[2]BCA_Orgs!$C$1:$E$2295</definedName>
    <definedName name="bcanum">[7]Lookup!$G$2:$H$22</definedName>
    <definedName name="bcanum2">[7]Lookup!$L$2:$M$22</definedName>
    <definedName name="BCAScl" localSheetId="0">#REF!</definedName>
    <definedName name="BCAScl">#REF!</definedName>
    <definedName name="bcatoletter" localSheetId="0">#REF!</definedName>
    <definedName name="bcatoletter">#REF!</definedName>
    <definedName name="bcatonum" localSheetId="0">#REF!</definedName>
    <definedName name="bcatonum">#REF!</definedName>
    <definedName name="bcatonumber" localSheetId="0">#REF!</definedName>
    <definedName name="bcatonumber">#REF!</definedName>
    <definedName name="bcauppercase" localSheetId="0">#REF!</definedName>
    <definedName name="bcauppercase">#REF!</definedName>
    <definedName name="BDT" localSheetId="0">#REF!</definedName>
    <definedName name="BDT" localSheetId="5">#REF!</definedName>
    <definedName name="BDT">#REF!</definedName>
    <definedName name="BEF" localSheetId="0">#REF!</definedName>
    <definedName name="BEF">#REF!</definedName>
    <definedName name="BFSPub" localSheetId="0">#REF!</definedName>
    <definedName name="BFSPub">#REF!</definedName>
    <definedName name="BFSR">[2]BFSR_Orgs!$C$1:$E$982</definedName>
    <definedName name="BFSRJDA" localSheetId="0">#REF!</definedName>
    <definedName name="BFSRJDA">#REF!</definedName>
    <definedName name="bfsrnum">[7]Lookup!$B$1:$C$14</definedName>
    <definedName name="BFSRScl" localSheetId="0">#REF!</definedName>
    <definedName name="BFSRScl">#REF!</definedName>
    <definedName name="bfsrtoletter" localSheetId="0">#REF!</definedName>
    <definedName name="bfsrtoletter">#REF!</definedName>
    <definedName name="bfsrtonum" localSheetId="0">#REF!</definedName>
    <definedName name="bfsrtonum">#REF!</definedName>
    <definedName name="BHD" localSheetId="0">#REF!</definedName>
    <definedName name="BHD">#REF!</definedName>
    <definedName name="BND" localSheetId="0">#REF!</definedName>
    <definedName name="BND">#REF!</definedName>
    <definedName name="BRL" localSheetId="0">#REF!</definedName>
    <definedName name="BRL">#REF!</definedName>
    <definedName name="BS" localSheetId="0">#REF!</definedName>
    <definedName name="BS">#REF!</definedName>
    <definedName name="CAD" localSheetId="0">#REF!</definedName>
    <definedName name="CAD">#REF!</definedName>
    <definedName name="Calc1" localSheetId="0">#REF!</definedName>
    <definedName name="Calc1">#REF!</definedName>
    <definedName name="Calc2" localSheetId="0">#REF!</definedName>
    <definedName name="Calc2">#REF!</definedName>
    <definedName name="Calc3" localSheetId="0">#REF!</definedName>
    <definedName name="Calc3">#REF!</definedName>
    <definedName name="Calc4" localSheetId="0">#REF!</definedName>
    <definedName name="Calc4">#REF!</definedName>
    <definedName name="Calc5" localSheetId="0">#REF!</definedName>
    <definedName name="Calc5">#REF!</definedName>
    <definedName name="CAPCTRL">'[3]Name Data'!$D$319:$D$418</definedName>
    <definedName name="Capital_Multiplier" localSheetId="0">RAROC!#REF!</definedName>
    <definedName name="Capital_Multiplier" localSheetId="14">[6]RAROC!#REF!</definedName>
    <definedName name="Capital_Multiplier" localSheetId="12">RAROC!#REF!</definedName>
    <definedName name="Capital_Multiplier" localSheetId="7">RAROC!#REF!</definedName>
    <definedName name="Capital_Multiplier">RAROC!#REF!</definedName>
    <definedName name="Car">[6]RAROC!$K$30</definedName>
    <definedName name="Cash" localSheetId="14">[6]RAROC!$K$19</definedName>
    <definedName name="Cash" localSheetId="12">RAROC!$L$20</definedName>
    <definedName name="Cash">RAROC!$K$20</definedName>
    <definedName name="CashMax" localSheetId="0">#REF!</definedName>
    <definedName name="CashMax" localSheetId="5">#REF!</definedName>
    <definedName name="CashMax">#REF!</definedName>
    <definedName name="ChangeLength">RAROC!$D$9</definedName>
    <definedName name="CHF" localSheetId="0">#REF!</definedName>
    <definedName name="CHF" localSheetId="5">#REF!</definedName>
    <definedName name="CHF">#REF!</definedName>
    <definedName name="CNY" localSheetId="0">#REF!</definedName>
    <definedName name="CNY">#REF!</definedName>
    <definedName name="COF" localSheetId="14">[6]RAROC!$D$41</definedName>
    <definedName name="COF" localSheetId="12">RAROC!$D$37</definedName>
    <definedName name="COF">RAROC!$D$37</definedName>
    <definedName name="Comment" localSheetId="0">#REF!</definedName>
    <definedName name="Comment">#REF!</definedName>
    <definedName name="commercial_banks" localSheetId="0">[4]Line_Domestic!#REF!</definedName>
    <definedName name="commercial_banks" localSheetId="5">[4]Line_Domestic!#REF!</definedName>
    <definedName name="commercial_banks">[4]Line_Domestic!#REF!</definedName>
    <definedName name="CommercialBuilding">RAROC!$K$31</definedName>
    <definedName name="conversion">[8]Lookup!$C$3:$D$30</definedName>
    <definedName name="conversion2">[8]Lookup!$D$3:$E$30</definedName>
    <definedName name="Credit_Card" localSheetId="0">[4]Line_Domestic!#REF!</definedName>
    <definedName name="Credit_Card" localSheetId="5">[4]Line_Domestic!#REF!</definedName>
    <definedName name="Credit_Card">[4]Line_Domestic!#REF!</definedName>
    <definedName name="CreditRequest" localSheetId="14">[6]RAROC!$D$22</definedName>
    <definedName name="CreditRequest" localSheetId="12">RAROC!$D$24</definedName>
    <definedName name="CreditRequest">RAROC!$D$23</definedName>
    <definedName name="cuello" localSheetId="0">#REF!</definedName>
    <definedName name="cuello">#REF!</definedName>
    <definedName name="Currencies" localSheetId="0">#REF!</definedName>
    <definedName name="Currencies" localSheetId="5">#REF!</definedName>
    <definedName name="Currencies">#REF!</definedName>
    <definedName name="d">[9]InstLoan!$R$3</definedName>
    <definedName name="data">[10]LOSF!$A$10:$F$391</definedName>
    <definedName name="data99009" localSheetId="0">#REF!</definedName>
    <definedName name="data99009" localSheetId="5">#REF!</definedName>
    <definedName name="data99009">#REF!</definedName>
    <definedName name="DATA99909" localSheetId="0">#REF!</definedName>
    <definedName name="DATA99909">#REF!</definedName>
    <definedName name="datelist" localSheetId="0">#REF!</definedName>
    <definedName name="datelist">#REF!</definedName>
    <definedName name="DatosBase" localSheetId="0">#REF!</definedName>
    <definedName name="DatosBase">#REF!</definedName>
    <definedName name="DatosMac" localSheetId="0">#REF!</definedName>
    <definedName name="DatosMac">#REF!</definedName>
    <definedName name="DatosMacingles" localSheetId="0">#REF!</definedName>
    <definedName name="DatosMacingles">#REF!</definedName>
    <definedName name="Deal_AIA" localSheetId="0">#REF!</definedName>
    <definedName name="Deal_AIA">#REF!</definedName>
    <definedName name="Deal_FRCD" localSheetId="0">#REF!</definedName>
    <definedName name="Deal_FRCD">#REF!</definedName>
    <definedName name="Deal_MLR" localSheetId="0">#REF!</definedName>
    <definedName name="Deal_MLR">#REF!</definedName>
    <definedName name="Deal_Phatra" localSheetId="0">#REF!</definedName>
    <definedName name="Deal_Phatra">#REF!</definedName>
    <definedName name="Deal_SCC" localSheetId="0">#REF!</definedName>
    <definedName name="Deal_SCC">#REF!</definedName>
    <definedName name="DEM" localSheetId="0">#REF!</definedName>
    <definedName name="DEM">#REF!</definedName>
    <definedName name="DepositRate" localSheetId="14">[11]RAROC!$D$23</definedName>
    <definedName name="DepositRate" localSheetId="5">[12]RAROC!$D$23</definedName>
    <definedName name="DepositRate">[13]RAROC!$D$23</definedName>
    <definedName name="DepositReserved" localSheetId="14">[11]RAROC!$D$22</definedName>
    <definedName name="DepositReserved" localSheetId="5">[12]RAROC!$D$22</definedName>
    <definedName name="DepositReserved">[13]RAROC!$D$22</definedName>
    <definedName name="DKK" localSheetId="0">#REF!</definedName>
    <definedName name="DKK" localSheetId="5">#REF!</definedName>
    <definedName name="DKK">#REF!</definedName>
    <definedName name="DLAName">'[3]Table Data'!$D$249:$D$262</definedName>
    <definedName name="Dom" localSheetId="0">#REF!</definedName>
    <definedName name="Dom">#REF!</definedName>
    <definedName name="domicile">'[5]UPDATED ASSETS'!$A$7:$B$924</definedName>
    <definedName name="domicileassets" localSheetId="0">#REF!</definedName>
    <definedName name="domicileassets">#REF!</definedName>
    <definedName name="duplicates" localSheetId="0">#REF!</definedName>
    <definedName name="duplicates">#REF!</definedName>
    <definedName name="e" localSheetId="0">[14]HK_A!#REF!</definedName>
    <definedName name="e" localSheetId="5">[14]HK_A!#REF!</definedName>
    <definedName name="e">[14]HK_A!#REF!</definedName>
    <definedName name="EDFMatrix" localSheetId="14">[6]EDF!$A$1:$B$5</definedName>
    <definedName name="EDFMatrix" localSheetId="12">'PD of CRR'!$A$1:$B$5</definedName>
    <definedName name="EDFMatrix" localSheetId="5">'international rating'!$B$1:$E$5</definedName>
    <definedName name="EDFMatrix">'PD of CRR'!$A$1:$B$5</definedName>
    <definedName name="EGP" localSheetId="0">#REF!</definedName>
    <definedName name="EGP" localSheetId="5">#REF!</definedName>
    <definedName name="EGP">#REF!</definedName>
    <definedName name="ESP" localSheetId="0">#REF!</definedName>
    <definedName name="ESP">#REF!</definedName>
    <definedName name="EUR" localSheetId="0">#REF!</definedName>
    <definedName name="EUR">#REF!</definedName>
    <definedName name="EXM" localSheetId="0">[1]MIDRATE!#REF!</definedName>
    <definedName name="EXM" localSheetId="5">[1]MIDRATE!#REF!</definedName>
    <definedName name="EXM">[1]MIDRATE!#REF!</definedName>
    <definedName name="Export" localSheetId="0">#REF!</definedName>
    <definedName name="Export">#REF!</definedName>
    <definedName name="FAQ">[15]Sheet1!$CY$54:$CY$62</definedName>
    <definedName name="FeeRate" localSheetId="0">RAROC!#REF!</definedName>
    <definedName name="FeeRate" localSheetId="14">[6]RAROC!$D$27</definedName>
    <definedName name="FeeRate" localSheetId="12">RAROC!$D$31</definedName>
    <definedName name="FeeRate" localSheetId="5">[16]RAROC!$H$28</definedName>
    <definedName name="FeeRate">RAROC!#REF!</definedName>
    <definedName name="FIM" localSheetId="0">#REF!</definedName>
    <definedName name="FIM" localSheetId="5">#REF!</definedName>
    <definedName name="FIM">#REF!</definedName>
    <definedName name="Finances" localSheetId="0">[4]Line_Domestic!#REF!</definedName>
    <definedName name="Finances" localSheetId="5">[4]Line_Domestic!#REF!</definedName>
    <definedName name="Finances">[4]Line_Domestic!#REF!</definedName>
    <definedName name="FirmSize">RAROC!$J$12</definedName>
    <definedName name="FirstDeal">[17]DealsList!$A$2</definedName>
    <definedName name="FRF" localSheetId="0">#REF!</definedName>
    <definedName name="FRF" localSheetId="5">#REF!</definedName>
    <definedName name="FRF">#REF!</definedName>
    <definedName name="Fund" localSheetId="0">[4]Line_Domestic!#REF!</definedName>
    <definedName name="Fund" localSheetId="5">[4]Line_Domestic!#REF!</definedName>
    <definedName name="Fund">[4]Line_Domestic!#REF!</definedName>
    <definedName name="Fund_under_Management" localSheetId="0">[4]Line_Domestic!#REF!</definedName>
    <definedName name="Fund_under_Management">[4]Line_Domestic!#REF!</definedName>
    <definedName name="FX_CNY_USD">[18]RAROC!$S$117</definedName>
    <definedName name="GBP" localSheetId="0">#REF!</definedName>
    <definedName name="GBP" localSheetId="5">#REF!</definedName>
    <definedName name="GBP">#REF!</definedName>
    <definedName name="Grade" localSheetId="14">[6]Grading!$B$3</definedName>
    <definedName name="Grade" localSheetId="12">Grading!$B$3</definedName>
    <definedName name="Grade">Grading!$B$3</definedName>
    <definedName name="Grand_Total" localSheetId="0">[4]Line_Domestic!#REF!</definedName>
    <definedName name="Grand_Total" localSheetId="5">[4]Line_Domestic!#REF!</definedName>
    <definedName name="Grand_Total">[4]Line_Domestic!#REF!</definedName>
    <definedName name="GRD" localSheetId="0">#REF!</definedName>
    <definedName name="GRD" localSheetId="5">#REF!</definedName>
    <definedName name="GRD">#REF!</definedName>
    <definedName name="Guarantee" localSheetId="14">[6]RAROC!$K$26</definedName>
    <definedName name="Guarantee" localSheetId="12">RAROC!$L$31</definedName>
    <definedName name="Guarantee">RAROC!$K$24</definedName>
    <definedName name="GuaranteeMax" localSheetId="0">#REF!</definedName>
    <definedName name="GuaranteeMax" localSheetId="5">#REF!</definedName>
    <definedName name="GuaranteeMax">#REF!</definedName>
    <definedName name="hk">[9]InstLoan!$R$1</definedName>
    <definedName name="HKD" localSheetId="0">#REF!</definedName>
    <definedName name="HKD" localSheetId="5">#REF!</definedName>
    <definedName name="HKD">#REF!</definedName>
    <definedName name="HUBCTRL">'[3]Name Data'!$D$100:$D$199</definedName>
    <definedName name="IDR" localSheetId="0">#REF!</definedName>
    <definedName name="IDR" localSheetId="5">#REF!</definedName>
    <definedName name="IDR">#REF!</definedName>
    <definedName name="ILS" localSheetId="0">#REF!</definedName>
    <definedName name="ILS">#REF!</definedName>
    <definedName name="Indice" localSheetId="0">#REF!</definedName>
    <definedName name="Indice">#REF!</definedName>
    <definedName name="ING">[19]Line_foreign!$D$109</definedName>
    <definedName name="inputdate" localSheetId="0">#REF!</definedName>
    <definedName name="inputdate" localSheetId="5">#REF!</definedName>
    <definedName name="inputdate">#REF!</definedName>
    <definedName name="INR" localSheetId="0">#REF!</definedName>
    <definedName name="INR">#REF!</definedName>
    <definedName name="Insurance" localSheetId="0">[4]Line_Domestic!#REF!</definedName>
    <definedName name="Insurance" localSheetId="5">[4]Line_Domestic!#REF!</definedName>
    <definedName name="Insurance">[4]Line_Domestic!#REF!</definedName>
    <definedName name="InterestRate" localSheetId="14">[6]RAROC!$D$26</definedName>
    <definedName name="InterestRate" localSheetId="12">RAROC!#REF!</definedName>
    <definedName name="InterestRate">RAROC!$D$29</definedName>
    <definedName name="Inventory" localSheetId="14">[6]RAROC!$K$28</definedName>
    <definedName name="Inventory" localSheetId="12">RAROC!#REF!</definedName>
    <definedName name="Inventory">RAROC!$K$36</definedName>
    <definedName name="InventoryMax" localSheetId="12">#REF!</definedName>
    <definedName name="InventoryMax" localSheetId="5">#REF!</definedName>
    <definedName name="InventoryMax">[6]LGD!$C$10</definedName>
    <definedName name="IsSameABCA" localSheetId="0">#REF!</definedName>
    <definedName name="IsSameABCA">#REF!</definedName>
    <definedName name="IsSameBCA" localSheetId="0">#REF!</definedName>
    <definedName name="IsSameBCA">#REF!</definedName>
    <definedName name="IsSameLCA" localSheetId="0">#REF!</definedName>
    <definedName name="IsSameLCA">#REF!</definedName>
    <definedName name="IssrName" localSheetId="0">#REF!</definedName>
    <definedName name="IssrName">#REF!</definedName>
    <definedName name="ITL" localSheetId="0">#REF!</definedName>
    <definedName name="ITL">#REF!</definedName>
    <definedName name="JDA">'[20]Sovereign sensitivity Austria'!$T$2:$AE$22</definedName>
    <definedName name="JPY" localSheetId="0">#REF!</definedName>
    <definedName name="JPY" localSheetId="5">#REF!</definedName>
    <definedName name="JPY">#REF!</definedName>
    <definedName name="k" localSheetId="0">RAROC!#REF!</definedName>
    <definedName name="k" localSheetId="14">[6]RAROC!#REF!</definedName>
    <definedName name="k" localSheetId="12">RAROC!#REF!</definedName>
    <definedName name="k">RAROC!#REF!</definedName>
    <definedName name="kp" localSheetId="0">[14]HK_A!#REF!</definedName>
    <definedName name="kp">[14]HK_A!#REF!</definedName>
    <definedName name="KRW" localSheetId="0">#REF!</definedName>
    <definedName name="KRW" localSheetId="5">#REF!</definedName>
    <definedName name="KRW">#REF!</definedName>
    <definedName name="kt" localSheetId="0">[14]HK_A!#REF!</definedName>
    <definedName name="kt" localSheetId="5">[14]HK_A!#REF!</definedName>
    <definedName name="kt">[14]HK_A!#REF!</definedName>
    <definedName name="LA" localSheetId="0">#REF!</definedName>
    <definedName name="LA">#REF!</definedName>
    <definedName name="Land">RAROC!$K$33</definedName>
    <definedName name="LastUpdate">"System aggregate data was last updated on Tuesday, June 24, 2014."</definedName>
    <definedName name="LCD" localSheetId="0">#REF!</definedName>
    <definedName name="LCD">#REF!</definedName>
    <definedName name="LCDRtgDt" localSheetId="0">#REF!</definedName>
    <definedName name="LCDRtgDt">#REF!</definedName>
    <definedName name="LCDScl" localSheetId="0">#REF!</definedName>
    <definedName name="LCDScl">#REF!</definedName>
    <definedName name="LEQMatrix" localSheetId="12">EAD!$A$1:$B$9</definedName>
    <definedName name="LEQMatrix" localSheetId="5">#REF!</definedName>
    <definedName name="LEQMatrix">EAD!$A$1:$B$15</definedName>
    <definedName name="LevelAuthority" localSheetId="5">#REF!</definedName>
    <definedName name="LevelAuthority">'Level of authority'!$B$12</definedName>
    <definedName name="LGDMatrix" localSheetId="0">#REF!</definedName>
    <definedName name="LGDMatrix" localSheetId="14">[6]LGD!$B$3:$B$12</definedName>
    <definedName name="LGDMatrix" localSheetId="12">#REF!</definedName>
    <definedName name="LGDMatrix" localSheetId="5">#REF!</definedName>
    <definedName name="LGDMatrix" localSheetId="7">LGD!$C$2:$C$11</definedName>
    <definedName name="LGDMatrix">#REF!</definedName>
    <definedName name="LGDRating" localSheetId="0">#REF!</definedName>
    <definedName name="LGDRating" localSheetId="5">#REF!</definedName>
    <definedName name="LGDRating">#REF!</definedName>
    <definedName name="Life_Insurance" localSheetId="0">[4]Line_Domestic!#REF!</definedName>
    <definedName name="Life_Insurance" localSheetId="5">[4]Line_Domestic!#REF!</definedName>
    <definedName name="Life_Insurance">[4]Line_Domestic!#REF!</definedName>
    <definedName name="LKR" localSheetId="0">#REF!</definedName>
    <definedName name="LKR" localSheetId="5">#REF!</definedName>
    <definedName name="LKR">#REF!</definedName>
    <definedName name="longtermtoletter" localSheetId="0">#REF!</definedName>
    <definedName name="longtermtoletter">#REF!</definedName>
    <definedName name="lookup1" localSheetId="0">#REF!</definedName>
    <definedName name="lookup1">#REF!</definedName>
    <definedName name="lookup2" localSheetId="0">#REF!</definedName>
    <definedName name="lookup2">#REF!</definedName>
    <definedName name="lookup3" localSheetId="0">#REF!</definedName>
    <definedName name="lookup3">#REF!</definedName>
    <definedName name="lookup4" localSheetId="0">#REF!</definedName>
    <definedName name="lookup4">#REF!</definedName>
    <definedName name="lookup5" localSheetId="0">#REF!</definedName>
    <definedName name="lookup5">#REF!</definedName>
    <definedName name="lookup6" localSheetId="0">#REF!</definedName>
    <definedName name="lookup6">#REF!</definedName>
    <definedName name="lookup7" localSheetId="0">#REF!</definedName>
    <definedName name="lookup7">#REF!</definedName>
    <definedName name="LPub" localSheetId="0">#REF!</definedName>
    <definedName name="LPub">#REF!</definedName>
    <definedName name="LTFC">'[2]LT-FC_Orgs'!$C$1:$E$1087</definedName>
    <definedName name="LTFC1">'[7]LT-FC_Orgs'!$C$1:$E$1087</definedName>
    <definedName name="ltfctoletter">[2]Sheet1!$C$2:$D$22</definedName>
    <definedName name="ltfctonumber">[2]Sheet1!$B$2:$C$22</definedName>
    <definedName name="LTLC">'[2]LT-LC_Orgs'!$C$1:$E$964</definedName>
    <definedName name="ltlctoletter">[2]Sheet1!$Q$2:$R$22</definedName>
    <definedName name="ltlctonumber">[2]Sheet1!$P$2:$Q$22</definedName>
    <definedName name="ltna" localSheetId="0">#REF!</definedName>
    <definedName name="ltna">#REF!</definedName>
    <definedName name="LTRatings">'[21]L-T Ratings orgs'!$A$7:$K$924</definedName>
    <definedName name="Machine" localSheetId="14">[6]RAROC!$K$25</definedName>
    <definedName name="Machine" localSheetId="12">RAROC!$L$30</definedName>
    <definedName name="Machine">RAROC!$K$34</definedName>
    <definedName name="MachineMax" localSheetId="12">#REF!</definedName>
    <definedName name="MachineMax" localSheetId="5">#REF!</definedName>
    <definedName name="MachineMax">[6]LGD!$C$7</definedName>
    <definedName name="Marketable" localSheetId="12">RAROC!$L$23</definedName>
    <definedName name="Marketable">[6]RAROC!$K$22</definedName>
    <definedName name="MarketableMax" localSheetId="12">#REF!</definedName>
    <definedName name="MarketableMax" localSheetId="5">#REF!</definedName>
    <definedName name="MarketableMax">[6]LGD!$C$4</definedName>
    <definedName name="MD" localSheetId="0">#REF!</definedName>
    <definedName name="MD">#REF!</definedName>
    <definedName name="MDC">'[2]MDC Data'!$A$9:$P$2062</definedName>
    <definedName name="mddlist" localSheetId="0">#REF!</definedName>
    <definedName name="mddlist">#REF!</definedName>
    <definedName name="MidRates" localSheetId="0">#REF!</definedName>
    <definedName name="MidRates">#REF!</definedName>
    <definedName name="MYR" localSheetId="0">#REF!</definedName>
    <definedName name="MYR">#REF!</definedName>
    <definedName name="NLG" localSheetId="0">#REF!</definedName>
    <definedName name="NLG">#REF!</definedName>
    <definedName name="NOK" localSheetId="0">#REF!</definedName>
    <definedName name="NOK">#REF!</definedName>
    <definedName name="NPR" localSheetId="0">#REF!</definedName>
    <definedName name="NPR">#REF!</definedName>
    <definedName name="number4" localSheetId="0">#REF!</definedName>
    <definedName name="number4">#REF!</definedName>
    <definedName name="NZD" localSheetId="0">#REF!</definedName>
    <definedName name="NZD">#REF!</definedName>
    <definedName name="OfficeBuilding">RAROC!$K$30</definedName>
    <definedName name="old" localSheetId="0">#REF!</definedName>
    <definedName name="old">#REF!</definedName>
    <definedName name="OLE_LINK1" localSheetId="2">RAROC!$B$109</definedName>
    <definedName name="OMR" localSheetId="0">#REF!</definedName>
    <definedName name="OMR">#REF!</definedName>
    <definedName name="Onemonth" localSheetId="0">RAROC!#REF!</definedName>
    <definedName name="Onemonth" localSheetId="14">[6]RAROC!#REF!</definedName>
    <definedName name="Onemonth" localSheetId="12">RAROC!#REF!</definedName>
    <definedName name="Onemonth" localSheetId="7">RAROC!#REF!</definedName>
    <definedName name="Onemonth">RAROC!#REF!</definedName>
    <definedName name="OPEX" localSheetId="14">[6]RAROC!$D$43</definedName>
    <definedName name="OPEX" localSheetId="12">RAROC!#REF!</definedName>
    <definedName name="OPEX">RAROC!$D$38</definedName>
    <definedName name="Opinions" localSheetId="0">#REF!</definedName>
    <definedName name="Opinions" localSheetId="5">#REF!</definedName>
    <definedName name="Opinions">#REF!</definedName>
    <definedName name="p" localSheetId="0">#REF!</definedName>
    <definedName name="p">#REF!</definedName>
    <definedName name="Page_PricingModel" localSheetId="0">#REF!</definedName>
    <definedName name="Page_PricingModel">#REF!</definedName>
    <definedName name="Page_RTData" localSheetId="0">#REF!</definedName>
    <definedName name="Page_RTData">#REF!</definedName>
    <definedName name="Page_Settlement" localSheetId="0">#REF!</definedName>
    <definedName name="Page_Settlement">#REF!</definedName>
    <definedName name="pc" localSheetId="0">#REF!</definedName>
    <definedName name="pc">#REF!</definedName>
    <definedName name="peer4">[22]Sheet1!$CY$54:$CY$62</definedName>
    <definedName name="PHP" localSheetId="0">#REF!</definedName>
    <definedName name="PHP" localSheetId="5">#REF!</definedName>
    <definedName name="PHP">#REF!</definedName>
    <definedName name="PKR" localSheetId="0">#REF!</definedName>
    <definedName name="PKR">#REF!</definedName>
    <definedName name="PL" localSheetId="0">#REF!</definedName>
    <definedName name="PL">#REF!</definedName>
    <definedName name="Plant" localSheetId="12">RAROC!$L$29</definedName>
    <definedName name="Plant">[6]RAROC!$K$24</definedName>
    <definedName name="PlantMax" localSheetId="12">#REF!</definedName>
    <definedName name="PlantMax" localSheetId="5">#REF!</definedName>
    <definedName name="PlantMax">[6]LGD!$C$6</definedName>
    <definedName name="pr" localSheetId="0">#REF!</definedName>
    <definedName name="pr">#REF!</definedName>
    <definedName name="Pricing_Approver" localSheetId="5">#REF!</definedName>
    <definedName name="Pricing_Approver">'Level of authority'!$B$14</definedName>
    <definedName name="_xlnm.Print_Area" localSheetId="2">RAROC!$A$2:$N$106</definedName>
    <definedName name="PRINT3" localSheetId="0">[1]MIDRATE!#REF!</definedName>
    <definedName name="PRINT3" localSheetId="5">[1]MIDRATE!#REF!</definedName>
    <definedName name="PRINT3">[1]MIDRATE!#REF!</definedName>
    <definedName name="Product" localSheetId="14">[6]RAROC!$D$20</definedName>
    <definedName name="Product" localSheetId="12">RAROC!$D$22</definedName>
    <definedName name="Product">RAROC!$D$21</definedName>
    <definedName name="QAR" localSheetId="0">#REF!</definedName>
    <definedName name="QAR" localSheetId="5">#REF!</definedName>
    <definedName name="QAR">#REF!</definedName>
    <definedName name="RAROC" localSheetId="0">Calculate_song!$C$40</definedName>
    <definedName name="RAROC" localSheetId="14">[6]Calculate!$C$35</definedName>
    <definedName name="RAROC" localSheetId="12">Calculate!$C$35</definedName>
    <definedName name="RAROC">Calculate!$C$35</definedName>
    <definedName name="RawScore" localSheetId="14">[6]RAROC!$L$36</definedName>
    <definedName name="RawScore" localSheetId="12">RAROC!#REF!</definedName>
    <definedName name="RawScore">RAROC!$M$46</definedName>
    <definedName name="RealEstate" localSheetId="12">RAROC!$L$24</definedName>
    <definedName name="RealEstate">[6]RAROC!$K$23</definedName>
    <definedName name="RealEstateMax" localSheetId="12">#REF!</definedName>
    <definedName name="RealEstateMax" localSheetId="5">#REF!</definedName>
    <definedName name="RealEstateMax">[6]LGD!$C$5</definedName>
    <definedName name="Reinvestment" localSheetId="0">RAROC!#REF!</definedName>
    <definedName name="Reinvestment" localSheetId="14">[6]RAROC!#REF!</definedName>
    <definedName name="Reinvestment" localSheetId="12">RAROC!#REF!</definedName>
    <definedName name="Reinvestment" localSheetId="7">RAROC!#REF!</definedName>
    <definedName name="Reinvestment">RAROC!#REF!</definedName>
    <definedName name="Report_MLR" localSheetId="0">#REF!</definedName>
    <definedName name="Report_MLR" localSheetId="5">#REF!</definedName>
    <definedName name="Report_MLR">#REF!</definedName>
    <definedName name="reportingdate" localSheetId="0">#REF!</definedName>
    <definedName name="reportingdate">#REF!</definedName>
    <definedName name="ResidentialProperty">RAROC!$K$29</definedName>
    <definedName name="ReturnfromInvest" localSheetId="14">[11]RAROC!$D$24</definedName>
    <definedName name="ReturnfromInvest" localSheetId="5">[12]RAROC!$D$24</definedName>
    <definedName name="ReturnfromInvest">[13]RAROC!$D$24</definedName>
    <definedName name="Rho" localSheetId="0">RAROC!#REF!</definedName>
    <definedName name="Rho" localSheetId="14">[6]RAROC!#REF!</definedName>
    <definedName name="Rho" localSheetId="12">RAROC!#REF!</definedName>
    <definedName name="Rho" localSheetId="7">RAROC!#REF!</definedName>
    <definedName name="Rho">RAROC!#REF!</definedName>
    <definedName name="RightObligation" localSheetId="12">RAROC!$L$32</definedName>
    <definedName name="RightObligation">[6]RAROC!$K$27</definedName>
    <definedName name="RightObligationMax" localSheetId="0">#REF!</definedName>
    <definedName name="RightObligationMax" localSheetId="14">[6]LGD!$C$9</definedName>
    <definedName name="RightObligationMax" localSheetId="12">#REF!</definedName>
    <definedName name="RightObligationMax" localSheetId="5">#REF!</definedName>
    <definedName name="RightObligationMax" localSheetId="7">LGD!$D$7</definedName>
    <definedName name="RightObligationMax">#REF!</definedName>
    <definedName name="RMADMINCTRL">'[3]Name Data'!$D$201:$D$310</definedName>
    <definedName name="RtgDt" localSheetId="0">#REF!</definedName>
    <definedName name="RtgDt">#REF!</definedName>
    <definedName name="RubberWood">RAROC!$K$36</definedName>
    <definedName name="s" localSheetId="0">#REF!</definedName>
    <definedName name="s" localSheetId="5">#REF!</definedName>
    <definedName name="s">#REF!</definedName>
    <definedName name="SAR" localSheetId="0">#REF!</definedName>
    <definedName name="SAR">#REF!</definedName>
    <definedName name="SDt" localSheetId="0">#REF!</definedName>
    <definedName name="SDt">#REF!</definedName>
    <definedName name="Securities" localSheetId="0">[4]Line_Domestic!#REF!</definedName>
    <definedName name="Securities" localSheetId="5">[4]Line_Domestic!#REF!</definedName>
    <definedName name="Securities">[4]Line_Domestic!#REF!</definedName>
    <definedName name="SegmentName">'[3]Table Data'!$D$4:$D$11</definedName>
    <definedName name="seiflist" localSheetId="0">#REF!</definedName>
    <definedName name="seiflist" localSheetId="5">#REF!</definedName>
    <definedName name="seiflist">#REF!</definedName>
    <definedName name="SEK" localSheetId="0">#REF!</definedName>
    <definedName name="SEK">#REF!</definedName>
    <definedName name="severity" localSheetId="0">#REF!</definedName>
    <definedName name="severity" localSheetId="14">[6]LGD!$B$41</definedName>
    <definedName name="severity" localSheetId="12">#REF!</definedName>
    <definedName name="severity" localSheetId="5">#REF!</definedName>
    <definedName name="severity" localSheetId="7">LGD!#REF!</definedName>
    <definedName name="severity">#REF!</definedName>
    <definedName name="severityAdjust" localSheetId="0">#REF!</definedName>
    <definedName name="severityAdjust" localSheetId="14">[6]LGD!#REF!</definedName>
    <definedName name="severityAdjust" localSheetId="12">#REF!</definedName>
    <definedName name="severityAdjust" localSheetId="5">#REF!</definedName>
    <definedName name="severityAdjust" localSheetId="7">LGD!#REF!</definedName>
    <definedName name="severityAdjust">#REF!</definedName>
    <definedName name="SGD" localSheetId="0">#REF!</definedName>
    <definedName name="SGD">#REF!</definedName>
    <definedName name="SourceUpdate">"System aggregate data was last updated on Tuesday, June 24, 2014."</definedName>
    <definedName name="Sovereign">'[8]Gov Bond Ratings'!$A$20:$H$133</definedName>
    <definedName name="Sovereign2">'[8]Gov Bond Ratings'!$A$20:$H$133</definedName>
    <definedName name="Special_FIs" localSheetId="0">[4]Line_Domestic!#REF!</definedName>
    <definedName name="Special_FIs" localSheetId="5">[4]Line_Domestic!#REF!</definedName>
    <definedName name="Special_FIs">[4]Line_Domestic!#REF!</definedName>
    <definedName name="Ss" localSheetId="0">#REF!</definedName>
    <definedName name="Ss" localSheetId="5">#REF!</definedName>
    <definedName name="Ss">#REF!</definedName>
    <definedName name="SSI_OUR_map" localSheetId="0">#REF!</definedName>
    <definedName name="SSI_OUR_map">#REF!</definedName>
    <definedName name="SSP" localSheetId="0">#REF!</definedName>
    <definedName name="SSP">#REF!</definedName>
    <definedName name="sugmar" localSheetId="0">#REF!</definedName>
    <definedName name="sugmar">#REF!</definedName>
    <definedName name="Swapvalue" localSheetId="0">[23]forSwapptsChecking!#REF!</definedName>
    <definedName name="Swapvalue" localSheetId="5">[23]forSwapptsChecking!#REF!</definedName>
    <definedName name="Swapvalue">[23]forSwapptsChecking!#REF!</definedName>
    <definedName name="Table_MLR" localSheetId="0">#REF!</definedName>
    <definedName name="Table_MLR" localSheetId="5">#REF!</definedName>
    <definedName name="Table_MLR">#REF!</definedName>
    <definedName name="Table_Settlement" localSheetId="0">#REF!</definedName>
    <definedName name="Table_Settlement">#REF!</definedName>
    <definedName name="TaxRate" localSheetId="0">RAROC!#REF!</definedName>
    <definedName name="TaxRate" localSheetId="14">[6]RAROC!#REF!</definedName>
    <definedName name="TaxRate" localSheetId="12">RAROC!#REF!</definedName>
    <definedName name="TaxRate" localSheetId="7">RAROC!#REF!</definedName>
    <definedName name="TaxRate">RAROC!#REF!</definedName>
    <definedName name="TaxRevenue" localSheetId="0">RAROC!#REF!</definedName>
    <definedName name="TaxRevenue" localSheetId="14">[6]RAROC!#REF!</definedName>
    <definedName name="TaxRevenue" localSheetId="12">RAROC!#REF!</definedName>
    <definedName name="TaxRevenue" localSheetId="7">RAROC!#REF!</definedName>
    <definedName name="TaxRevenue">RAROC!#REF!</definedName>
    <definedName name="tbl_ublishableFromToFinal1" localSheetId="0">#REF!</definedName>
    <definedName name="tbl_ublishableFromToFinal1" localSheetId="5">#REF!</definedName>
    <definedName name="tbl_ublishableFromToFinal1">#REF!</definedName>
    <definedName name="THB" localSheetId="0">#REF!</definedName>
    <definedName name="THB" localSheetId="5">#REF!</definedName>
    <definedName name="THB">#REF!</definedName>
    <definedName name="underlyingdata" localSheetId="0">#REF!</definedName>
    <definedName name="underlyingdata">#REF!</definedName>
    <definedName name="Unmarketable" localSheetId="12">RAROC!$L$34</definedName>
    <definedName name="Unmarketable">[6]RAROC!$K$29</definedName>
    <definedName name="UnmarketableMax" localSheetId="0">#REF!</definedName>
    <definedName name="UnmarketableMax" localSheetId="14">[6]LGD!$C$11</definedName>
    <definedName name="UnmarketableMax" localSheetId="12">#REF!</definedName>
    <definedName name="UnmarketableMax">#REF!</definedName>
    <definedName name="Unsecured" localSheetId="12">#REF!</definedName>
    <definedName name="Unsecured">[6]LGD!$B$13</definedName>
    <definedName name="Utilized" localSheetId="14">[6]RAROC!$D$23</definedName>
    <definedName name="Utilized" localSheetId="12">RAROC!#REF!</definedName>
    <definedName name="Utilized">RAROC!$D$24</definedName>
    <definedName name="Vehicle">RAROC!$K$35</definedName>
    <definedName name="Warehouse">RAROC!$K$32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" l="1"/>
  <c r="C57" i="26" l="1"/>
  <c r="C18" i="26"/>
  <c r="C28" i="26"/>
  <c r="C27" i="26"/>
  <c r="C26" i="26"/>
  <c r="C10" i="26"/>
  <c r="C6" i="26"/>
  <c r="C5" i="26"/>
  <c r="C4" i="26"/>
  <c r="C3" i="26"/>
  <c r="C2" i="26"/>
  <c r="C22" i="26" s="1"/>
  <c r="C7" i="26" l="1"/>
  <c r="C19" i="26"/>
  <c r="C29" i="26"/>
  <c r="C12" i="26"/>
  <c r="C55" i="26"/>
  <c r="C59" i="26" l="1"/>
  <c r="C3" i="6" l="1"/>
  <c r="E47" i="6" l="1"/>
  <c r="F3" i="6" l="1"/>
  <c r="D29" i="2" l="1"/>
  <c r="C8" i="26" s="1"/>
  <c r="C9" i="26" l="1"/>
  <c r="C15" i="26" s="1"/>
  <c r="C13" i="26"/>
  <c r="C14" i="26" s="1"/>
  <c r="D39" i="2"/>
  <c r="C6" i="6"/>
  <c r="C7" i="6"/>
  <c r="C16" i="6" s="1"/>
  <c r="C11" i="6"/>
  <c r="C43" i="26" l="1"/>
  <c r="C17" i="26"/>
  <c r="C37" i="26" s="1"/>
  <c r="D34" i="2"/>
  <c r="C41" i="6" l="1"/>
  <c r="K6" i="2"/>
  <c r="I56" i="2" s="1"/>
  <c r="D47" i="2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35" i="2"/>
  <c r="K38" i="2"/>
  <c r="M38" i="2" s="1"/>
  <c r="B3" i="18"/>
  <c r="J3" i="18" s="1"/>
  <c r="M25" i="2"/>
  <c r="D48" i="2" s="1"/>
  <c r="B5" i="18"/>
  <c r="J5" i="18" s="1"/>
  <c r="M36" i="2"/>
  <c r="M31" i="2"/>
  <c r="M32" i="2"/>
  <c r="M33" i="2"/>
  <c r="M34" i="2"/>
  <c r="M35" i="2"/>
  <c r="M30" i="2"/>
  <c r="M29" i="2"/>
  <c r="C8" i="6"/>
  <c r="G4" i="6"/>
  <c r="G5" i="6" s="1"/>
  <c r="B5" i="9"/>
  <c r="G21" i="2"/>
  <c r="B39" i="17"/>
  <c r="B38" i="17"/>
  <c r="B37" i="17"/>
  <c r="B35" i="17"/>
  <c r="C35" i="17" s="1"/>
  <c r="C4" i="6"/>
  <c r="C12" i="6"/>
  <c r="B18" i="18"/>
  <c r="B9" i="18"/>
  <c r="F9" i="18" s="1"/>
  <c r="B10" i="18"/>
  <c r="J10" i="18" s="1"/>
  <c r="B11" i="18"/>
  <c r="J11" i="18" s="1"/>
  <c r="B8" i="18"/>
  <c r="J8" i="18" s="1"/>
  <c r="B7" i="18"/>
  <c r="F7" i="18" s="1"/>
  <c r="B6" i="18"/>
  <c r="J6" i="18" s="1"/>
  <c r="B4" i="18"/>
  <c r="F4" i="18" s="1"/>
  <c r="B13" i="18"/>
  <c r="J13" i="18" s="1"/>
  <c r="B12" i="18"/>
  <c r="J12" i="18" s="1"/>
  <c r="B2" i="18"/>
  <c r="F2" i="18" s="1"/>
  <c r="G2" i="18" s="1"/>
  <c r="B16" i="18"/>
  <c r="M23" i="2"/>
  <c r="D21" i="11"/>
  <c r="D20" i="11"/>
  <c r="D19" i="11"/>
  <c r="D18" i="11"/>
  <c r="C21" i="11"/>
  <c r="C20" i="11"/>
  <c r="C19" i="11"/>
  <c r="C18" i="11"/>
  <c r="C10" i="6"/>
  <c r="C2" i="6"/>
  <c r="C24" i="6" s="1"/>
  <c r="A26" i="14"/>
  <c r="A4" i="14"/>
  <c r="A6" i="14" s="1"/>
  <c r="A8" i="14" s="1"/>
  <c r="C5" i="6"/>
  <c r="C14" i="6" l="1"/>
  <c r="C37" i="17"/>
  <c r="D37" i="17" s="1"/>
  <c r="C17" i="6"/>
  <c r="C18" i="6"/>
  <c r="C15" i="6"/>
  <c r="G4" i="18"/>
  <c r="H4" i="18" s="1"/>
  <c r="G9" i="18"/>
  <c r="K9" i="18" s="1"/>
  <c r="J4" i="18"/>
  <c r="F6" i="18"/>
  <c r="G6" i="18" s="1"/>
  <c r="K6" i="18" s="1"/>
  <c r="G7" i="18"/>
  <c r="H7" i="18" s="1"/>
  <c r="J9" i="18"/>
  <c r="J2" i="18"/>
  <c r="C13" i="6"/>
  <c r="J7" i="18"/>
  <c r="F5" i="18"/>
  <c r="G5" i="18" s="1"/>
  <c r="K5" i="18" s="1"/>
  <c r="F8" i="18"/>
  <c r="G8" i="18" s="1"/>
  <c r="H8" i="18" s="1"/>
  <c r="F10" i="18"/>
  <c r="G10" i="18" s="1"/>
  <c r="K10" i="18" s="1"/>
  <c r="G6" i="6"/>
  <c r="F6" i="6" s="1"/>
  <c r="F5" i="6"/>
  <c r="F4" i="6"/>
  <c r="K7" i="18"/>
  <c r="F13" i="18"/>
  <c r="G13" i="18" s="1"/>
  <c r="H13" i="18" s="1"/>
  <c r="F11" i="18"/>
  <c r="G11" i="18" s="1"/>
  <c r="H11" i="18" s="1"/>
  <c r="F12" i="18"/>
  <c r="G12" i="18" s="1"/>
  <c r="H12" i="18" s="1"/>
  <c r="C30" i="6"/>
  <c r="H2" i="18"/>
  <c r="I2" i="18" s="1"/>
  <c r="C39" i="17"/>
  <c r="D39" i="17" s="1"/>
  <c r="B17" i="18"/>
  <c r="G3" i="18"/>
  <c r="D31" i="2"/>
  <c r="D40" i="2" s="1"/>
  <c r="L47" i="2"/>
  <c r="D49" i="2"/>
  <c r="B3" i="10"/>
  <c r="C38" i="17"/>
  <c r="D38" i="17" s="1"/>
  <c r="B5" i="2"/>
  <c r="I11" i="6" l="1"/>
  <c r="B43" i="17"/>
  <c r="B46" i="17" s="1"/>
  <c r="J12" i="2" s="1"/>
  <c r="H9" i="18"/>
  <c r="H3" i="18"/>
  <c r="F3" i="18"/>
  <c r="K4" i="18"/>
  <c r="H6" i="18"/>
  <c r="H5" i="18"/>
  <c r="K8" i="18"/>
  <c r="H10" i="18"/>
  <c r="G7" i="6"/>
  <c r="G15" i="18"/>
  <c r="B20" i="18" s="1"/>
  <c r="C19" i="6"/>
  <c r="C28" i="6" s="1"/>
  <c r="C36" i="6"/>
  <c r="B5" i="10"/>
  <c r="B21" i="10" s="1"/>
  <c r="B4" i="10"/>
  <c r="C22" i="6" l="1"/>
  <c r="C54" i="6" s="1"/>
  <c r="C20" i="26"/>
  <c r="H15" i="18"/>
  <c r="H17" i="18" s="1"/>
  <c r="K39" i="2"/>
  <c r="M39" i="2" s="1"/>
  <c r="F7" i="6"/>
  <c r="G8" i="6"/>
  <c r="I12" i="18"/>
  <c r="I13" i="18"/>
  <c r="I11" i="18"/>
  <c r="I4" i="18"/>
  <c r="I7" i="18"/>
  <c r="I9" i="18"/>
  <c r="I5" i="18"/>
  <c r="I3" i="18"/>
  <c r="I8" i="18"/>
  <c r="I6" i="18"/>
  <c r="I10" i="18"/>
  <c r="C52" i="6"/>
  <c r="J16" i="18" l="1"/>
  <c r="G9" i="6"/>
  <c r="G10" i="6" s="1"/>
  <c r="F10" i="6" s="1"/>
  <c r="F8" i="6"/>
  <c r="I15" i="18"/>
  <c r="C56" i="6"/>
  <c r="F9" i="6" l="1"/>
  <c r="B22" i="18"/>
  <c r="J15" i="18"/>
  <c r="K17" i="18" s="1"/>
  <c r="B21" i="18" s="1"/>
  <c r="C21" i="26" s="1"/>
  <c r="C23" i="26" l="1"/>
  <c r="C24" i="26" s="1"/>
  <c r="C35" i="26"/>
  <c r="C36" i="26" s="1"/>
  <c r="G11" i="6"/>
  <c r="M9" i="18"/>
  <c r="C23" i="6"/>
  <c r="C38" i="26" l="1"/>
  <c r="C25" i="26" s="1"/>
  <c r="C30" i="26" s="1"/>
  <c r="C31" i="26" s="1"/>
  <c r="F11" i="6"/>
  <c r="G12" i="6"/>
  <c r="L48" i="2"/>
  <c r="L52" i="2" s="1"/>
  <c r="C26" i="6"/>
  <c r="C27" i="6" s="1"/>
  <c r="C29" i="6" s="1"/>
  <c r="C25" i="6"/>
  <c r="C42" i="26" l="1"/>
  <c r="C33" i="26"/>
  <c r="C34" i="26"/>
  <c r="G13" i="6"/>
  <c r="F12" i="6"/>
  <c r="C31" i="6"/>
  <c r="L46" i="2"/>
  <c r="C33" i="6"/>
  <c r="C32" i="6"/>
  <c r="C20" i="6" l="1"/>
  <c r="C21" i="6" s="1"/>
  <c r="C39" i="26"/>
  <c r="C50" i="26" s="1"/>
  <c r="C40" i="26"/>
  <c r="F13" i="6"/>
  <c r="G14" i="6"/>
  <c r="F14" i="6" s="1"/>
  <c r="C37" i="6" l="1"/>
  <c r="I61" i="2" l="1"/>
  <c r="C34" i="6"/>
  <c r="C35" i="6"/>
  <c r="I57" i="2" l="1"/>
  <c r="B10" i="11"/>
  <c r="I59" i="2"/>
  <c r="C46" i="6"/>
  <c r="B15" i="11" l="1"/>
  <c r="B12" i="11"/>
  <c r="B14" i="11"/>
  <c r="B13" i="11"/>
</calcChain>
</file>

<file path=xl/comments1.xml><?xml version="1.0" encoding="utf-8"?>
<comments xmlns="http://schemas.openxmlformats.org/spreadsheetml/2006/main">
  <authors>
    <author>kitiya.m</author>
    <author>HomeUser</author>
  </authors>
  <commentList>
    <comment ref="C44" authorId="0" shapeId="0">
      <text>
        <r>
          <rPr>
            <b/>
            <sz val="8"/>
            <color indexed="81"/>
            <rFont val="MS Sans Serif"/>
            <family val="2"/>
          </rPr>
          <t>pemika.l:</t>
        </r>
        <r>
          <rPr>
            <sz val="8"/>
            <color indexed="81"/>
            <rFont val="MS Sans Serif"/>
            <family val="2"/>
          </rPr>
          <t xml:space="preserve">
Change monthly</t>
        </r>
      </text>
    </comment>
    <comment ref="C45" authorId="0" shapeId="0">
      <text>
        <r>
          <rPr>
            <b/>
            <sz val="8"/>
            <color indexed="81"/>
            <rFont val="MS Sans Serif"/>
            <family val="2"/>
          </rPr>
          <t>pemika.l:</t>
        </r>
        <r>
          <rPr>
            <sz val="8"/>
            <color indexed="81"/>
            <rFont val="MS Sans Serif"/>
            <family val="2"/>
          </rPr>
          <t xml:space="preserve">
Change monthly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Change Quarterly (CBS)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Change Quarterly</t>
        </r>
      </text>
    </comment>
  </commentList>
</comments>
</file>

<file path=xl/comments2.xml><?xml version="1.0" encoding="utf-8"?>
<comments xmlns="http://schemas.openxmlformats.org/spreadsheetml/2006/main">
  <authors>
    <author>kitiya.m</author>
    <author>HomeUser</author>
  </authors>
  <commentList>
    <comment ref="C38" authorId="0" shapeId="0">
      <text>
        <r>
          <rPr>
            <b/>
            <sz val="8"/>
            <color indexed="81"/>
            <rFont val="MS Sans Serif"/>
            <family val="2"/>
          </rPr>
          <t>pemika.l:</t>
        </r>
        <r>
          <rPr>
            <sz val="8"/>
            <color indexed="81"/>
            <rFont val="MS Sans Serif"/>
            <family val="2"/>
          </rPr>
          <t xml:space="preserve">
Change monthly</t>
        </r>
      </text>
    </comment>
    <comment ref="C40" authorId="0" shapeId="0">
      <text>
        <r>
          <rPr>
            <b/>
            <sz val="8"/>
            <color indexed="81"/>
            <rFont val="MS Sans Serif"/>
            <family val="2"/>
          </rPr>
          <t>pemika.l:</t>
        </r>
        <r>
          <rPr>
            <sz val="8"/>
            <color indexed="81"/>
            <rFont val="MS Sans Serif"/>
            <family val="2"/>
          </rPr>
          <t xml:space="preserve">
Change monthly</t>
        </r>
      </text>
    </comment>
    <comment ref="C42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Change Quarterly (CBS)</t>
        </r>
      </text>
    </comment>
    <comment ref="C43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Change Quarterly</t>
        </r>
      </text>
    </comment>
  </commentList>
</comments>
</file>

<file path=xl/comments3.xml><?xml version="1.0" encoding="utf-8"?>
<comments xmlns="http://schemas.openxmlformats.org/spreadsheetml/2006/main">
  <authors>
    <author>kevin.ha</author>
    <author>pemika.l</author>
  </authors>
  <commentList>
    <comment ref="I12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Company size according to CBRC criteria
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Choose condition details of each collateral</t>
        </r>
      </text>
    </comment>
    <comment ref="K18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Kbank's Appraised value of collateral  
( Total Value )
</t>
        </r>
      </text>
    </comment>
    <comment ref="M83" authorId="1" shapeId="0">
      <text>
        <r>
          <rPr>
            <b/>
            <sz val="8"/>
            <color indexed="81"/>
            <rFont val="Tahoma"/>
            <family val="2"/>
          </rPr>
          <t>pemika.l:</t>
        </r>
        <r>
          <rPr>
            <sz val="8"/>
            <color indexed="81"/>
            <rFont val="Tahoma"/>
            <family val="2"/>
          </rPr>
          <t xml:space="preserve">
Choose Drop Down
Yes : Key in Reason without signatory
No  : Key in Reason with signatory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金融业企业划型标准指标：采用一个完整会计年度中四个季度末法人并表口径的资产总额（信托公司为信托资产）平均值作为划型指标。</t>
        </r>
      </text>
    </comment>
  </commentList>
</comments>
</file>

<file path=xl/comments5.xml><?xml version="1.0" encoding="utf-8"?>
<comments xmlns="http://schemas.openxmlformats.org/spreadsheetml/2006/main">
  <authors>
    <author>HomeUser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</commentList>
</comments>
</file>

<file path=xl/comments6.xml><?xml version="1.0" encoding="utf-8"?>
<comments xmlns="http://schemas.openxmlformats.org/spreadsheetml/2006/main">
  <authors>
    <author>kevin.ha</author>
    <author>HomeUser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Kbank's Appraised value of collateral  
( Total Value )
</t>
        </r>
      </text>
    </comment>
    <comment ref="A4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</rPr>
          <t>kevin.ha:</t>
        </r>
        <r>
          <rPr>
            <sz val="8"/>
            <color indexed="81"/>
            <rFont val="Tahoma"/>
            <family val="2"/>
          </rPr>
          <t xml:space="preserve">
Kbank's Appraised value of collateral  
( Total Value )
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Kevin.ha:</t>
        </r>
        <r>
          <rPr>
            <sz val="9"/>
            <color indexed="81"/>
            <rFont val="Tahoma"/>
            <family val="2"/>
          </rPr>
          <t xml:space="preserve">
Kbank's Appraised value of collateral ( Net value after deduct tax and fee )
</t>
        </r>
      </text>
    </comment>
    <comment ref="A6" authorId="1" shapeId="0">
      <text>
        <r>
          <rPr>
            <b/>
            <sz val="9"/>
            <color indexed="81"/>
            <rFont val="Tahoma"/>
            <family val="2"/>
          </rPr>
          <t>pemika.l:</t>
        </r>
        <r>
          <rPr>
            <sz val="9"/>
            <color indexed="81"/>
            <rFont val="Tahoma"/>
            <family val="2"/>
          </rPr>
          <t xml:space="preserve">
Land and Building</t>
        </r>
      </text>
    </comment>
  </commentList>
</comments>
</file>

<file path=xl/sharedStrings.xml><?xml version="1.0" encoding="utf-8"?>
<sst xmlns="http://schemas.openxmlformats.org/spreadsheetml/2006/main" count="1157" uniqueCount="686">
  <si>
    <t>Variable</t>
  </si>
  <si>
    <t>Formula</t>
  </si>
  <si>
    <t>Value</t>
  </si>
  <si>
    <t>V1</t>
  </si>
  <si>
    <t>V2</t>
  </si>
  <si>
    <t>V4</t>
  </si>
  <si>
    <t>V5</t>
  </si>
  <si>
    <t>V6</t>
  </si>
  <si>
    <t>V7</t>
  </si>
  <si>
    <t>V8</t>
  </si>
  <si>
    <t>V9</t>
  </si>
  <si>
    <t>V11</t>
  </si>
  <si>
    <t>V16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</si>
  <si>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</si>
  <si>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</si>
  <si>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</si>
  <si>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</si>
  <si>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</si>
  <si>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</si>
  <si>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</si>
  <si>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</si>
  <si>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</si>
  <si>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</si>
  <si>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</si>
  <si>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</si>
  <si>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</si>
  <si>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</si>
  <si>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</si>
  <si>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Product Type</t>
  </si>
  <si>
    <t>Maturity Period</t>
  </si>
  <si>
    <t>Expected Utilization</t>
  </si>
  <si>
    <t>Expected Outstanding</t>
  </si>
  <si>
    <t>Pricing Detail (%)</t>
  </si>
  <si>
    <t>COF (%)</t>
  </si>
  <si>
    <t>COF</t>
  </si>
  <si>
    <t>Revenue</t>
  </si>
  <si>
    <t>Spead (%)</t>
  </si>
  <si>
    <t>Fee</t>
  </si>
  <si>
    <t>SBT Tax</t>
  </si>
  <si>
    <t>%LGD</t>
  </si>
  <si>
    <t>%EL</t>
  </si>
  <si>
    <t>%Credit Capital</t>
  </si>
  <si>
    <t>Credit Capital</t>
  </si>
  <si>
    <t>Operating Expenses</t>
  </si>
  <si>
    <t>Expected Loss</t>
  </si>
  <si>
    <t>Capital Benefit</t>
  </si>
  <si>
    <t>Capital Charge</t>
  </si>
  <si>
    <t>Economic Profit (EP)</t>
  </si>
  <si>
    <t>RAROC (%)</t>
  </si>
  <si>
    <t>NII</t>
  </si>
  <si>
    <t>Fee (%)</t>
  </si>
  <si>
    <t>Revenue Spead</t>
  </si>
  <si>
    <t>V33</t>
  </si>
  <si>
    <t>V34</t>
  </si>
  <si>
    <t>V35</t>
  </si>
  <si>
    <t>Industry :</t>
  </si>
  <si>
    <t>RM :</t>
  </si>
  <si>
    <t>ARM :</t>
  </si>
  <si>
    <t>Cash</t>
  </si>
  <si>
    <t>Machine</t>
  </si>
  <si>
    <t>Currency</t>
  </si>
  <si>
    <t>Loan</t>
  </si>
  <si>
    <t>Million</t>
  </si>
  <si>
    <t>Utilized Rate</t>
  </si>
  <si>
    <t>Borrower Grading</t>
  </si>
  <si>
    <t>Reinvestment Rate</t>
  </si>
  <si>
    <t>Correlation</t>
  </si>
  <si>
    <t>Credit Risk Capital Multiplier</t>
  </si>
  <si>
    <t>Business Risk Capital NIX Multiplier</t>
  </si>
  <si>
    <t>Cost of Funds &amp; Expenses</t>
  </si>
  <si>
    <t>Operating Expenses (OPEX)</t>
  </si>
  <si>
    <t>LTV</t>
  </si>
  <si>
    <t>Collateral Type</t>
  </si>
  <si>
    <t>As of</t>
  </si>
  <si>
    <t>RAROC</t>
  </si>
  <si>
    <t>V36</t>
  </si>
  <si>
    <t>%EDF</t>
  </si>
  <si>
    <t>%LEQ</t>
  </si>
  <si>
    <t>OWC Marginal EDF</t>
  </si>
  <si>
    <t>EAD</t>
  </si>
  <si>
    <t>Products Type</t>
  </si>
  <si>
    <t>V37</t>
  </si>
  <si>
    <t>V38</t>
  </si>
  <si>
    <t>V39</t>
  </si>
  <si>
    <t>Operating Expenses Rate</t>
  </si>
  <si>
    <t>V40</t>
  </si>
  <si>
    <t>Operating Risk Capital NIX Multiplier</t>
  </si>
  <si>
    <t>Raw Score</t>
  </si>
  <si>
    <t>Grading</t>
  </si>
  <si>
    <t>Grade</t>
  </si>
  <si>
    <t>Customer RAROC</t>
  </si>
  <si>
    <t>Level 1</t>
  </si>
  <si>
    <t>Level 2</t>
  </si>
  <si>
    <t>Level 3</t>
  </si>
  <si>
    <t>Level of Authority</t>
  </si>
  <si>
    <t>NII (Net Interest Income)</t>
  </si>
  <si>
    <t>Fee, Non NII</t>
  </si>
  <si>
    <t xml:space="preserve">NI Net Income </t>
  </si>
  <si>
    <t>Expense</t>
  </si>
  <si>
    <t>Profit</t>
  </si>
  <si>
    <t>EL Expected Loss</t>
  </si>
  <si>
    <t>%LGD Loss Given Default</t>
  </si>
  <si>
    <t>EAD Exposure at Default</t>
  </si>
  <si>
    <t>Risk-adjusted Profit after Tax</t>
  </si>
  <si>
    <t>Economic Capital</t>
  </si>
  <si>
    <t xml:space="preserve">Risk-adjusted Profit after Tax </t>
  </si>
  <si>
    <t>= 2.42/3.48</t>
  </si>
  <si>
    <t>Method of calculation</t>
  </si>
  <si>
    <t>Interest income after costs</t>
  </si>
  <si>
    <t>Fee Income</t>
  </si>
  <si>
    <t>eg: Salary, other expenses</t>
  </si>
  <si>
    <r>
      <rPr>
        <sz val="10"/>
        <color indexed="9"/>
        <rFont val="Arial"/>
        <family val="2"/>
      </rPr>
      <t>%PD</t>
    </r>
    <r>
      <rPr>
        <sz val="10"/>
        <color indexed="9"/>
        <rFont val="Arial"/>
        <family val="2"/>
      </rPr>
      <t xml:space="preserve"> Probability of Default</t>
    </r>
  </si>
  <si>
    <t xml:space="preserve"> = </t>
  </si>
  <si>
    <t xml:space="preserve"> x </t>
  </si>
  <si>
    <t>x</t>
  </si>
  <si>
    <t>Grade A 0.64%</t>
  </si>
  <si>
    <t>the long-term average loss and unexpected loss (UL) is the standard deviation of annual portfolio credit losses</t>
  </si>
  <si>
    <t xml:space="preserve">The long-run average default probability of the borrowers, who have low Raw Score is % default would height.
</t>
  </si>
  <si>
    <t xml:space="preserve">The total losses the bank expect to realize should the facility default, who have low collateral value is %LGD would height
</t>
  </si>
  <si>
    <t xml:space="preserve">The facility outstanding should the facility default. (~103%Limit or Outstanding)
</t>
  </si>
  <si>
    <t>Profit before expected loss</t>
  </si>
  <si>
    <t>If borrower defaults, Will profit sufficient to cost's bank?</t>
  </si>
  <si>
    <t>Therefore, it must have calculated expected loss</t>
  </si>
  <si>
    <t xml:space="preserve">UL Unexpected Loss </t>
  </si>
  <si>
    <t>It is defined as the theoretically correct amount of capital a bank must hold on    a one-year time horizon, given the risks it faces, to ensure solvency up to the appropriate certainty level (calculate by IM Dep.)</t>
  </si>
  <si>
    <t>Profit - EL - Tax Rate</t>
  </si>
  <si>
    <r>
      <t>RA</t>
    </r>
    <r>
      <rPr>
        <b/>
        <sz val="16"/>
        <color indexed="50"/>
        <rFont val="Arial"/>
        <family val="2"/>
      </rPr>
      <t>R</t>
    </r>
    <r>
      <rPr>
        <b/>
        <sz val="16"/>
        <rFont val="Arial"/>
        <family val="2"/>
      </rPr>
      <t>O</t>
    </r>
    <r>
      <rPr>
        <b/>
        <sz val="16"/>
        <color indexed="48"/>
        <rFont val="Arial"/>
        <family val="2"/>
      </rPr>
      <t>C</t>
    </r>
    <r>
      <rPr>
        <b/>
        <sz val="16"/>
        <rFont val="Arial"/>
        <family val="2"/>
      </rPr>
      <t xml:space="preserve"> =</t>
    </r>
    <r>
      <rPr>
        <b/>
        <sz val="16"/>
        <color indexed="10"/>
        <rFont val="Arial"/>
        <family val="2"/>
      </rPr>
      <t xml:space="preserve"> Risk Adjusted</t>
    </r>
    <r>
      <rPr>
        <b/>
        <sz val="16"/>
        <rFont val="Arial"/>
        <family val="2"/>
      </rPr>
      <t xml:space="preserve"> </t>
    </r>
    <r>
      <rPr>
        <b/>
        <sz val="16"/>
        <color indexed="57"/>
        <rFont val="Arial"/>
        <family val="2"/>
      </rPr>
      <t>Return</t>
    </r>
    <r>
      <rPr>
        <b/>
        <sz val="16"/>
        <rFont val="Arial"/>
        <family val="2"/>
      </rPr>
      <t xml:space="preserve"> on </t>
    </r>
    <r>
      <rPr>
        <b/>
        <sz val="16"/>
        <color indexed="48"/>
        <rFont val="Arial"/>
        <family val="2"/>
      </rPr>
      <t>Risk Adjusted Capital</t>
    </r>
    <r>
      <rPr>
        <b/>
        <sz val="16"/>
        <rFont val="Arial"/>
        <family val="2"/>
      </rPr>
      <t xml:space="preserve"> </t>
    </r>
  </si>
  <si>
    <t>year</t>
  </si>
  <si>
    <t>Million CNY</t>
  </si>
  <si>
    <t>PBOC 1 Year * 1.15</t>
  </si>
  <si>
    <t>(PBOC 1 Y = 5.00%)</t>
  </si>
  <si>
    <t>Request Limit :</t>
  </si>
  <si>
    <t>Base rate :</t>
  </si>
  <si>
    <t>Front end Fee :</t>
  </si>
  <si>
    <t>Appraised value of Collateral :</t>
  </si>
  <si>
    <t>Land and building</t>
  </si>
  <si>
    <t>OPEX :</t>
  </si>
  <si>
    <t xml:space="preserve">COF : </t>
  </si>
  <si>
    <t>Raw Score from Borrower Grading Template :</t>
  </si>
  <si>
    <t>Score</t>
  </si>
  <si>
    <t>Example 1</t>
  </si>
  <si>
    <t>Example 2</t>
  </si>
  <si>
    <t>Example 3</t>
  </si>
  <si>
    <t>Risk Parameters</t>
  </si>
  <si>
    <t>%Expected Loss (EL)</t>
  </si>
  <si>
    <t>%Exposure at Default (EAD)</t>
  </si>
  <si>
    <t>%Loss Given Default (LGD)</t>
  </si>
  <si>
    <t>Intitial signatory :</t>
  </si>
  <si>
    <t>Pricing Recommender</t>
  </si>
  <si>
    <t>Pricing</t>
  </si>
  <si>
    <t xml:space="preserve">Recommender : </t>
  </si>
  <si>
    <t>Level 4</t>
  </si>
  <si>
    <t xml:space="preserve">RAROC &lt; -10%  </t>
  </si>
  <si>
    <t>RAROC &gt;= 10%</t>
  </si>
  <si>
    <t xml:space="preserve">Level of Authority to Proposed Pricing and Bank Charged/Fee Recommendation Scheme </t>
  </si>
  <si>
    <t xml:space="preserve"> -10% &lt;= RAROC &lt;0%</t>
  </si>
  <si>
    <t>0% &lt;= RAROC &lt;10%</t>
  </si>
  <si>
    <t>Name</t>
  </si>
  <si>
    <t>Pricing Approver</t>
  </si>
  <si>
    <t>UW regarding their approval authority or higher level</t>
  </si>
  <si>
    <t>Level of Authority to recommend : RM1/ Branch Manager or higher level</t>
  </si>
  <si>
    <t>Level of Authority to recommend : Head of Product Development / OM Dept. Head or higher level</t>
  </si>
  <si>
    <t>Level of Authority to recommend : Executive Vice President (EVP) or higher level</t>
  </si>
  <si>
    <t xml:space="preserve">Reason for Approval : </t>
  </si>
  <si>
    <t>First Approval</t>
  </si>
  <si>
    <t>Collateral:Cash</t>
  </si>
  <si>
    <t xml:space="preserve">Expected Return from Deposit </t>
  </si>
  <si>
    <t>Economic Profit</t>
  </si>
  <si>
    <t>V41</t>
  </si>
  <si>
    <t>Economic Profit (EP) per outstanding</t>
  </si>
  <si>
    <t>LGD Rating</t>
  </si>
  <si>
    <t>LGD</t>
  </si>
  <si>
    <t>Low</t>
  </si>
  <si>
    <t>Relatively Low</t>
  </si>
  <si>
    <t>Medium</t>
  </si>
  <si>
    <t>Relatively High</t>
  </si>
  <si>
    <t>High</t>
  </si>
  <si>
    <t>V42</t>
  </si>
  <si>
    <t>V43</t>
  </si>
  <si>
    <t>V50</t>
  </si>
  <si>
    <t>MFTP (Return from Deposit)</t>
  </si>
  <si>
    <t>RAROC :</t>
  </si>
  <si>
    <t>V3</t>
  </si>
  <si>
    <t>V10</t>
  </si>
  <si>
    <t>V12</t>
  </si>
  <si>
    <t>V13</t>
  </si>
  <si>
    <t>V14</t>
  </si>
  <si>
    <t>V15</t>
  </si>
  <si>
    <t>Functional Title</t>
  </si>
  <si>
    <t>Senior RM or higher level</t>
  </si>
  <si>
    <t>Senior RM Team Manager or higher level</t>
  </si>
  <si>
    <t>Approver :</t>
  </si>
  <si>
    <t>Intitial signatory</t>
  </si>
  <si>
    <t>Signature is not required</t>
  </si>
  <si>
    <t>行业</t>
  </si>
  <si>
    <t>人数</t>
  </si>
  <si>
    <t>资产</t>
  </si>
  <si>
    <t># of employee</t>
  </si>
  <si>
    <t>employee</t>
  </si>
  <si>
    <t>（万元）</t>
  </si>
  <si>
    <t>备注</t>
  </si>
  <si>
    <t>营业额Income</t>
  </si>
  <si>
    <t>资产 Assets</t>
  </si>
  <si>
    <t>资产Assets</t>
  </si>
  <si>
    <t>营业额 Income</t>
  </si>
  <si>
    <t>（万元’0,000）</t>
  </si>
  <si>
    <t>农、林、牧、渔
Agriculture, farming, livestock, fishing</t>
  </si>
  <si>
    <t>工业
Industrial</t>
  </si>
  <si>
    <t>建筑业
Construction</t>
  </si>
  <si>
    <t>批发业
Wholesale</t>
  </si>
  <si>
    <t>零售业
Retail</t>
  </si>
  <si>
    <t>交通运输业
Transportation</t>
  </si>
  <si>
    <t>仓储业
Warehousing</t>
  </si>
  <si>
    <t>邮政业
Postal</t>
  </si>
  <si>
    <t>住宿业
Lodging</t>
  </si>
  <si>
    <t>餐饮业
Catering</t>
  </si>
  <si>
    <t>信息传输业
Information Transmission</t>
  </si>
  <si>
    <t>软件和信息技术服务业
Software and IT servicing</t>
  </si>
  <si>
    <t>房地产开发经营业
Real estate developing and operating</t>
  </si>
  <si>
    <t>物业管理业
Property management</t>
  </si>
  <si>
    <t>租赁和商务服务业
Leasing and commercial servicing</t>
  </si>
  <si>
    <t>其他行业
Others</t>
  </si>
  <si>
    <t>该标准由工业和信息化部、国家统计局、国家发展和改革委员会、财政部联合制定（参见工信部联企业[2011]300号文）</t>
  </si>
  <si>
    <r>
      <t xml:space="preserve">大型企业 </t>
    </r>
    <r>
      <rPr>
        <b/>
        <sz val="9"/>
        <color indexed="8"/>
        <rFont val="Arial"/>
        <family val="2"/>
      </rPr>
      <t>Large-size</t>
    </r>
  </si>
  <si>
    <r>
      <t xml:space="preserve">中型企业 </t>
    </r>
    <r>
      <rPr>
        <b/>
        <sz val="9"/>
        <color indexed="8"/>
        <rFont val="Arial"/>
        <family val="2"/>
      </rPr>
      <t>Medium-size</t>
    </r>
  </si>
  <si>
    <r>
      <t xml:space="preserve">小型企业 </t>
    </r>
    <r>
      <rPr>
        <b/>
        <sz val="9"/>
        <color indexed="8"/>
        <rFont val="Arial"/>
        <family val="2"/>
      </rPr>
      <t>Small-size</t>
    </r>
  </si>
  <si>
    <r>
      <t xml:space="preserve">微型企业 </t>
    </r>
    <r>
      <rPr>
        <b/>
        <sz val="9"/>
        <color indexed="8"/>
        <rFont val="Arial"/>
        <family val="2"/>
      </rPr>
      <t>Micro-size</t>
    </r>
  </si>
  <si>
    <t>CRR (TH)</t>
  </si>
  <si>
    <t>CRR</t>
  </si>
  <si>
    <r>
      <t xml:space="preserve">Net Value </t>
    </r>
    <r>
      <rPr>
        <i/>
        <sz val="10"/>
        <color indexed="8"/>
        <rFont val="Arial"/>
        <family val="2"/>
      </rPr>
      <t>(Million)</t>
    </r>
  </si>
  <si>
    <r>
      <t xml:space="preserve">Total Value </t>
    </r>
    <r>
      <rPr>
        <i/>
        <sz val="10"/>
        <color indexed="8"/>
        <rFont val="Arial"/>
        <family val="2"/>
      </rPr>
      <t>(Million)</t>
    </r>
  </si>
  <si>
    <t>Account receivables</t>
  </si>
  <si>
    <t xml:space="preserve">Residential property </t>
  </si>
  <si>
    <t>Factory ( Land and Building )</t>
  </si>
  <si>
    <t>Transportation vehicle</t>
  </si>
  <si>
    <t>Personal/Group Guarantee</t>
  </si>
  <si>
    <t>Land Only ( Tier 1 City )</t>
  </si>
  <si>
    <t>Land Only ( Other City )</t>
  </si>
  <si>
    <t>Condition</t>
  </si>
  <si>
    <t>Office / Commercial building</t>
  </si>
  <si>
    <t xml:space="preserve">Inventory </t>
  </si>
  <si>
    <t>Haircut
(Rate1)</t>
  </si>
  <si>
    <t>Haircut
(Rate2)</t>
  </si>
  <si>
    <t>Large</t>
  </si>
  <si>
    <t>Small</t>
  </si>
  <si>
    <t>Micro</t>
  </si>
  <si>
    <t>Final Size</t>
  </si>
  <si>
    <t>Value after haircut</t>
  </si>
  <si>
    <t>Collateral</t>
  </si>
  <si>
    <t>Interest rate</t>
  </si>
  <si>
    <t>Year (Litigation Process)</t>
  </si>
  <si>
    <t>Loss</t>
  </si>
  <si>
    <t>Industry</t>
  </si>
  <si>
    <t>Final number</t>
  </si>
  <si>
    <t>（元）</t>
  </si>
  <si>
    <t>Value after deduct tax and fee</t>
  </si>
  <si>
    <t>Urban area/Non-urban area</t>
  </si>
  <si>
    <t>Province</t>
  </si>
  <si>
    <t>New from the shop/Used car</t>
  </si>
  <si>
    <t>Type of inventory</t>
  </si>
  <si>
    <t>-</t>
  </si>
  <si>
    <t>Location</t>
  </si>
  <si>
    <t>Tier1 city</t>
  </si>
  <si>
    <t>*Tier1 city : Beijing, Shanghai, Guangzhou, Shenzhen,Tianjin, Suzhou</t>
  </si>
  <si>
    <t>Commercial building</t>
  </si>
  <si>
    <t>Office building</t>
  </si>
  <si>
    <t>Warehouse/Factory</t>
  </si>
  <si>
    <t>Land only</t>
  </si>
  <si>
    <t>2nd hand</t>
  </si>
  <si>
    <t xml:space="preserve">Min </t>
  </si>
  <si>
    <t>%LGD floor</t>
  </si>
  <si>
    <t>Expected Outstanding after deduct cash</t>
  </si>
  <si>
    <t>LGD floor</t>
  </si>
  <si>
    <t>Weight</t>
  </si>
  <si>
    <t>Weight_adjust</t>
  </si>
  <si>
    <t>Other city</t>
  </si>
  <si>
    <t>COF ( Deposit rate )</t>
  </si>
  <si>
    <t>（万元'0,000）</t>
  </si>
  <si>
    <t>）</t>
  </si>
  <si>
    <t>≥20000</t>
  </si>
  <si>
    <t>500-20000</t>
  </si>
  <si>
    <t>50-500</t>
  </si>
  <si>
    <t>50以下</t>
  </si>
  <si>
    <t>≥1000</t>
  </si>
  <si>
    <t>≥40000</t>
  </si>
  <si>
    <t>300-1000</t>
  </si>
  <si>
    <t>2000-40000</t>
  </si>
  <si>
    <t>20-300</t>
  </si>
  <si>
    <t>300-2000</t>
  </si>
  <si>
    <t>20以下</t>
  </si>
  <si>
    <t>300以下</t>
  </si>
  <si>
    <t>≥80000</t>
  </si>
  <si>
    <t>6000-80000</t>
  </si>
  <si>
    <t>5000-80000</t>
  </si>
  <si>
    <t>300-6000</t>
  </si>
  <si>
    <t>300-5000</t>
  </si>
  <si>
    <t>≥200</t>
  </si>
  <si>
    <t>20-200</t>
  </si>
  <si>
    <t>5000-40000</t>
  </si>
  <si>
    <t>5-20</t>
  </si>
  <si>
    <t>1000-5000</t>
  </si>
  <si>
    <t>5以下</t>
  </si>
  <si>
    <t>1000以下</t>
  </si>
  <si>
    <t>≥300</t>
  </si>
  <si>
    <t>50-300</t>
  </si>
  <si>
    <t>10-50</t>
  </si>
  <si>
    <t>10以下</t>
  </si>
  <si>
    <t>100以下</t>
  </si>
  <si>
    <t>≥30000</t>
  </si>
  <si>
    <t>3000-30000</t>
  </si>
  <si>
    <t>200-3000</t>
  </si>
  <si>
    <t>200以下</t>
  </si>
  <si>
    <t>100-200</t>
  </si>
  <si>
    <t>1000-30000</t>
  </si>
  <si>
    <t>20-100</t>
  </si>
  <si>
    <t>100-1000</t>
  </si>
  <si>
    <t>2000-30000</t>
  </si>
  <si>
    <t>100-2000</t>
  </si>
  <si>
    <t>≥10000</t>
  </si>
  <si>
    <t>100-300</t>
  </si>
  <si>
    <t>2000-10000</t>
  </si>
  <si>
    <t>10-100</t>
  </si>
  <si>
    <t>≥2000</t>
  </si>
  <si>
    <t>≥100000</t>
  </si>
  <si>
    <t>1000-100000</t>
  </si>
  <si>
    <t>1000-10000</t>
  </si>
  <si>
    <t>50-1000</t>
  </si>
  <si>
    <t>1000-20000</t>
  </si>
  <si>
    <t>5000-10000</t>
  </si>
  <si>
    <t>2000-5000</t>
  </si>
  <si>
    <t>2000以下500
0</t>
  </si>
  <si>
    <t>≥5000</t>
  </si>
  <si>
    <t>500-1000</t>
  </si>
  <si>
    <t>500以下</t>
  </si>
  <si>
    <t>≥120000</t>
  </si>
  <si>
    <t>8000-120000</t>
  </si>
  <si>
    <t>100-8000</t>
  </si>
  <si>
    <t>Number of Employees :</t>
    <phoneticPr fontId="35" type="noConversion"/>
  </si>
  <si>
    <t>KBank Branch :</t>
    <phoneticPr fontId="35" type="noConversion"/>
  </si>
  <si>
    <t>Company Size :</t>
    <phoneticPr fontId="35" type="noConversion"/>
  </si>
  <si>
    <t>China Business Network Head</t>
    <phoneticPr fontId="35" type="noConversion"/>
  </si>
  <si>
    <t>Head of Business Development (China)</t>
    <phoneticPr fontId="35" type="noConversion"/>
  </si>
  <si>
    <t>Head of Business Development (China) or higher level</t>
    <phoneticPr fontId="35" type="noConversion"/>
  </si>
  <si>
    <t>Operating Revenue (yuan):</t>
    <phoneticPr fontId="35" type="noConversion"/>
  </si>
  <si>
    <t>Total Assets (yuan):</t>
    <phoneticPr fontId="35" type="noConversion"/>
  </si>
  <si>
    <t>Commercial building</t>
    <phoneticPr fontId="35" type="noConversion"/>
  </si>
  <si>
    <t>Warehouse/Factory</t>
    <phoneticPr fontId="35" type="noConversion"/>
  </si>
  <si>
    <t xml:space="preserve">  - Deposit MFTP</t>
    <phoneticPr fontId="35" type="noConversion"/>
  </si>
  <si>
    <t>Customer Name (Eng):</t>
    <phoneticPr fontId="35" type="noConversion"/>
  </si>
  <si>
    <t>Customer Name (Chn):</t>
    <phoneticPr fontId="35" type="noConversion"/>
  </si>
  <si>
    <t>500-20000</t>
    <phoneticPr fontId="37" type="noConversion"/>
  </si>
  <si>
    <t>100-500</t>
    <phoneticPr fontId="37" type="noConversion"/>
  </si>
  <si>
    <t>Packing Credit (P/C)</t>
  </si>
  <si>
    <t>Trust Receipt (T/R)</t>
  </si>
  <si>
    <t>LC Discount/Purchase (with recourse)</t>
  </si>
  <si>
    <t>Agriculture/ farming,/livestock/ fishing (农、林、牧、渔)</t>
  </si>
  <si>
    <t>Tenor</t>
    <phoneticPr fontId="35" type="noConversion"/>
  </si>
  <si>
    <t>Credit Limit Request (million)</t>
    <phoneticPr fontId="35" type="noConversion"/>
  </si>
  <si>
    <t>Interest Rate (%)</t>
    <phoneticPr fontId="35" type="noConversion"/>
  </si>
  <si>
    <t>RAROC FORM</t>
    <phoneticPr fontId="35" type="noConversion"/>
  </si>
  <si>
    <t>Product Type</t>
    <phoneticPr fontId="35" type="noConversion"/>
  </si>
  <si>
    <t>CA :</t>
    <phoneticPr fontId="35" type="noConversion"/>
  </si>
  <si>
    <t>Reference Number:</t>
    <phoneticPr fontId="35" type="noConversion"/>
  </si>
  <si>
    <t>Vongpat Bhuncharoen</t>
    <phoneticPr fontId="35" type="noConversion"/>
  </si>
  <si>
    <t>LC Issuance</t>
    <phoneticPr fontId="35" type="noConversion"/>
  </si>
  <si>
    <t>Head of Business Development (China) and Senior RM Team Manager, or higher level</t>
    <phoneticPr fontId="35" type="noConversion"/>
  </si>
  <si>
    <t>Senior RM Team Manager, or higher level</t>
    <phoneticPr fontId="35" type="noConversion"/>
  </si>
  <si>
    <t xml:space="preserve">ERM Department Head (China) </t>
    <phoneticPr fontId="35" type="noConversion"/>
  </si>
  <si>
    <t>As of May 1, 2015</t>
    <phoneticPr fontId="35" type="noConversion"/>
  </si>
  <si>
    <t>Office building</t>
    <phoneticPr fontId="35" type="noConversion"/>
  </si>
  <si>
    <t>Product Type</t>
    <phoneticPr fontId="35" type="noConversion"/>
  </si>
  <si>
    <t>Referrence Rate</t>
    <phoneticPr fontId="35" type="noConversion"/>
  </si>
  <si>
    <t>Working Capital Loan (revolving)</t>
    <phoneticPr fontId="35" type="noConversion"/>
  </si>
  <si>
    <t>Working Capital Loan (non-revolving)</t>
    <phoneticPr fontId="35" type="noConversion"/>
  </si>
  <si>
    <t>Pricing (spread or multiple)</t>
    <phoneticPr fontId="35" type="noConversion"/>
  </si>
  <si>
    <t>Tenor</t>
    <phoneticPr fontId="35" type="noConversion"/>
  </si>
  <si>
    <t>Rate</t>
    <phoneticPr fontId="35" type="noConversion"/>
  </si>
  <si>
    <t>Other Fee (Million)</t>
    <phoneticPr fontId="35" type="noConversion"/>
  </si>
  <si>
    <t xml:space="preserve">  - Deposit interest rate</t>
    <phoneticPr fontId="35" type="noConversion"/>
  </si>
  <si>
    <t>FOR PRODUCTS BASED ON CUSTOMER CREDIT RATING (SHORT TERM)</t>
    <phoneticPr fontId="35" type="noConversion"/>
  </si>
  <si>
    <t>Industries</t>
    <phoneticPr fontId="35" type="noConversion"/>
  </si>
  <si>
    <t>Facility Type</t>
    <phoneticPr fontId="35" type="noConversion"/>
  </si>
  <si>
    <t>Product Type</t>
    <phoneticPr fontId="35" type="noConversion"/>
  </si>
  <si>
    <t>Branch</t>
    <phoneticPr fontId="35" type="noConversion"/>
  </si>
  <si>
    <t>Product Type - MFTP</t>
    <phoneticPr fontId="35" type="noConversion"/>
  </si>
  <si>
    <t>Grading</t>
    <phoneticPr fontId="35" type="noConversion"/>
  </si>
  <si>
    <t>Tenor</t>
    <phoneticPr fontId="35" type="noConversion"/>
  </si>
  <si>
    <t>Rate tenor</t>
    <phoneticPr fontId="35" type="noConversion"/>
  </si>
  <si>
    <t>Non-revolving Loan</t>
    <phoneticPr fontId="35" type="noConversion"/>
  </si>
  <si>
    <t>1-Month</t>
    <phoneticPr fontId="35" type="noConversion"/>
  </si>
  <si>
    <t>Shenzhen Branch</t>
    <phoneticPr fontId="35" type="noConversion"/>
  </si>
  <si>
    <t>Revolving Loan</t>
    <phoneticPr fontId="35" type="noConversion"/>
  </si>
  <si>
    <t>A</t>
    <phoneticPr fontId="35" type="noConversion"/>
  </si>
  <si>
    <t>3-Month</t>
    <phoneticPr fontId="35" type="noConversion"/>
  </si>
  <si>
    <t>Chengdu Branch</t>
    <phoneticPr fontId="35" type="noConversion"/>
  </si>
  <si>
    <t>CNY Trade Finance</t>
    <phoneticPr fontId="35" type="noConversion"/>
  </si>
  <si>
    <t>B1</t>
    <phoneticPr fontId="35" type="noConversion"/>
  </si>
  <si>
    <t>2-Month</t>
    <phoneticPr fontId="35" type="noConversion"/>
  </si>
  <si>
    <t>6-Month</t>
    <phoneticPr fontId="35" type="noConversion"/>
  </si>
  <si>
    <t>Longgang Sub-branch</t>
    <phoneticPr fontId="35" type="noConversion"/>
  </si>
  <si>
    <t xml:space="preserve">USD Trade Finance </t>
    <phoneticPr fontId="35" type="noConversion"/>
  </si>
  <si>
    <t>B2</t>
    <phoneticPr fontId="35" type="noConversion"/>
  </si>
  <si>
    <t>1-Year</t>
    <phoneticPr fontId="35" type="noConversion"/>
  </si>
  <si>
    <t>C</t>
    <phoneticPr fontId="35" type="noConversion"/>
  </si>
  <si>
    <t>4-Month</t>
    <phoneticPr fontId="35" type="noConversion"/>
  </si>
  <si>
    <t>5-Month</t>
    <phoneticPr fontId="35" type="noConversion"/>
  </si>
  <si>
    <t>Condition</t>
    <phoneticPr fontId="35" type="noConversion"/>
  </si>
  <si>
    <t xml:space="preserve">Inventory </t>
    <phoneticPr fontId="35" type="noConversion"/>
  </si>
  <si>
    <t>Bill Tenor</t>
    <phoneticPr fontId="35" type="noConversion"/>
  </si>
  <si>
    <t>Repayment</t>
    <phoneticPr fontId="35" type="noConversion"/>
  </si>
  <si>
    <t>12-Month</t>
    <phoneticPr fontId="35" type="noConversion"/>
  </si>
  <si>
    <t>Retail (零售业)</t>
  </si>
  <si>
    <t>Agriculture/farming/livestock/ fishing</t>
  </si>
  <si>
    <t>Industrial</t>
  </si>
  <si>
    <t>Industrial (工业)</t>
  </si>
  <si>
    <t>Construction</t>
  </si>
  <si>
    <t>Construction (建筑业)</t>
  </si>
  <si>
    <t>Wholesale</t>
  </si>
  <si>
    <t>Wholesale (批发业)</t>
  </si>
  <si>
    <t>Retail</t>
  </si>
  <si>
    <t>Transportation</t>
  </si>
  <si>
    <t>Transportation (交通运输业)</t>
  </si>
  <si>
    <t>Warehousing</t>
  </si>
  <si>
    <t>Warehousing (仓储业)</t>
  </si>
  <si>
    <t>Postal</t>
  </si>
  <si>
    <t>Postal (邮政业)</t>
  </si>
  <si>
    <t>Lodging</t>
  </si>
  <si>
    <t>Lodging (住宿业)</t>
  </si>
  <si>
    <t>Catering</t>
  </si>
  <si>
    <t>Catering (餐饮业)</t>
  </si>
  <si>
    <t>Information Transmission</t>
  </si>
  <si>
    <t>Information Transmission (信息传输业)</t>
  </si>
  <si>
    <t>Software and IT servicing</t>
  </si>
  <si>
    <t>Software and IT servicing (软件和信息技术服务业)</t>
  </si>
  <si>
    <t>Real estate developing and operating</t>
  </si>
  <si>
    <t>Real estate developing and operating (房地产开发经营业)</t>
  </si>
  <si>
    <t>Property management</t>
  </si>
  <si>
    <t>Property management (物业管理业)</t>
  </si>
  <si>
    <t>Leasing and commercial servicing</t>
  </si>
  <si>
    <t>Leasing and commercial servicing (租赁和商务服务业)</t>
  </si>
  <si>
    <t>Banking Depository Financial Institution</t>
  </si>
  <si>
    <t>银行业存款类金融机构
Banking Depository Financial Institution</t>
  </si>
  <si>
    <t>Banking Depository Financial Institution (银行业存款类金融机构)</t>
  </si>
  <si>
    <t>Banking Non-Depository Financial Institution</t>
  </si>
  <si>
    <t>银行业非存款类金融机构
Banking Non-Depository Financial Institution</t>
  </si>
  <si>
    <t>Banking Non-Depository Financial Institution (银行业非存款类金融机构)</t>
  </si>
  <si>
    <t>Loan Company, Small-Loan Company and Pawnshop</t>
  </si>
  <si>
    <t>贷款公司、小额贷款公司及典当行
Loan Company, Small-Loan Company and Pawnshop</t>
  </si>
  <si>
    <t>Loan Company, Small-Loan Company and Pawnshop (贷款公司、小额贷款公司及典当行)</t>
  </si>
  <si>
    <t>Securities Financial Institution</t>
  </si>
  <si>
    <t>证券业金融机构
Securities Financial Institution</t>
  </si>
  <si>
    <t>Securities Financial Institution (证券业金融机构)</t>
  </si>
  <si>
    <t>Insurance Financial Institution</t>
  </si>
  <si>
    <t>保险业金融机构
Insurance Financial Institution</t>
  </si>
  <si>
    <t>Insurance Financial Institution (保险业金融机构)</t>
  </si>
  <si>
    <t>Trust Company</t>
  </si>
  <si>
    <t>信托公司
Trust Company</t>
  </si>
  <si>
    <t>Trust Company (信托公司)</t>
  </si>
  <si>
    <t>Financial Holding Company</t>
  </si>
  <si>
    <t>金融控股公司
Financial Holding Company</t>
  </si>
  <si>
    <t>Financial Holding Company (金融控股公司)</t>
  </si>
  <si>
    <t>Other Financial Institutions</t>
  </si>
  <si>
    <t>除贷款公司、小额贷款公司、典当行以外的其他金融机构
Other Financial Institutions</t>
  </si>
  <si>
    <t>Other Financial Institutions (除贷款公司、小额贷款公司、典当行以外的其他金融机构)</t>
  </si>
  <si>
    <t>Others</t>
  </si>
  <si>
    <t>Others (其他行业)</t>
  </si>
  <si>
    <t>Pre-Shipment Financing against Contract (B/C) &amp; (T/T)</t>
  </si>
  <si>
    <t>Export Invoice Financing (T/T)</t>
  </si>
  <si>
    <t>Expected Income</t>
  </si>
  <si>
    <t>12-Month</t>
  </si>
  <si>
    <t>Commercial Draft Discount</t>
  </si>
  <si>
    <t>W/C Loan / Trade Bills Discount</t>
  </si>
  <si>
    <t>PD</t>
  </si>
  <si>
    <t>7-Month</t>
  </si>
  <si>
    <t>8-Month</t>
  </si>
  <si>
    <t>9-Month</t>
  </si>
  <si>
    <t>10-Month</t>
  </si>
  <si>
    <t>11-Month</t>
  </si>
  <si>
    <t>0.12*(1-exp(-50*PD))/(1-exp(-50))+0.24*(1-(1-exp(-50*PD))/(1-exp(-50)))</t>
  </si>
  <si>
    <t>(0.11852-0.5478*ln(PD))^2</t>
  </si>
  <si>
    <t>(LGD*N((1-R)^-0.5*G(PD)+(R/(1-R))^0.5*G(0.999))-PD*LGD)*(1-1.5*b)^-1*(1+(M-2.5)*b)</t>
  </si>
  <si>
    <t>Vairot Eurrukvongchai</t>
  </si>
  <si>
    <t>Net Interest Margin</t>
  </si>
  <si>
    <t>Working Capital Loan (revolving)</t>
    <phoneticPr fontId="35" type="noConversion"/>
  </si>
  <si>
    <t>WC Loan (revolving)</t>
    <phoneticPr fontId="35" type="noConversion"/>
  </si>
  <si>
    <t>WC Loan (non-revolving)</t>
    <phoneticPr fontId="35" type="noConversion"/>
  </si>
  <si>
    <t>Packing Credit (P/C)</t>
    <phoneticPr fontId="35" type="noConversion"/>
  </si>
  <si>
    <t>Trade Finance</t>
    <phoneticPr fontId="35" type="noConversion"/>
  </si>
  <si>
    <t>Trust Receipt (T/R)</t>
    <phoneticPr fontId="35" type="noConversion"/>
  </si>
  <si>
    <t>LC Discount/Purchase (with recourse)</t>
    <phoneticPr fontId="35" type="noConversion"/>
  </si>
  <si>
    <t>No Rate</t>
  </si>
  <si>
    <t>Final Rating</t>
  </si>
  <si>
    <t>Net Earning Margin</t>
  </si>
  <si>
    <t>All in Annual Rate (%)</t>
  </si>
  <si>
    <t>Fee (% of Loan Limit)</t>
  </si>
  <si>
    <t>Total</t>
  </si>
  <si>
    <t>Nominal</t>
  </si>
  <si>
    <t>Net</t>
  </si>
  <si>
    <t>Rubber wood (Grade A)</t>
  </si>
  <si>
    <t>New</t>
  </si>
  <si>
    <t>Haircut Rate</t>
  </si>
  <si>
    <t>0% if same currency, otherwise 10.00%</t>
  </si>
  <si>
    <t>B2</t>
  </si>
  <si>
    <t>A</t>
  </si>
  <si>
    <t>Account Receivable</t>
  </si>
  <si>
    <t>SBLC</t>
  </si>
  <si>
    <t>Moodys</t>
  </si>
  <si>
    <t>S&amp;P and Fitch</t>
  </si>
  <si>
    <t>Aaa</t>
  </si>
  <si>
    <t>AAA</t>
  </si>
  <si>
    <t>Aa1</t>
  </si>
  <si>
    <t>AA+</t>
  </si>
  <si>
    <t>Aa2</t>
  </si>
  <si>
    <t>AA</t>
  </si>
  <si>
    <t>Aa3</t>
  </si>
  <si>
    <t>AA-</t>
  </si>
  <si>
    <t>A1</t>
  </si>
  <si>
    <t>A+</t>
  </si>
  <si>
    <t>A2</t>
  </si>
  <si>
    <t>A3</t>
  </si>
  <si>
    <t>A-</t>
  </si>
  <si>
    <t>Baa1</t>
  </si>
  <si>
    <t>BBB+</t>
  </si>
  <si>
    <t>Baa2</t>
  </si>
  <si>
    <t>BBB</t>
  </si>
  <si>
    <t>Baa3</t>
  </si>
  <si>
    <t>BBB-</t>
  </si>
  <si>
    <t>Ba1</t>
  </si>
  <si>
    <t>BB+</t>
  </si>
  <si>
    <t>Ba2</t>
  </si>
  <si>
    <t>BB</t>
  </si>
  <si>
    <t>Ba3</t>
  </si>
  <si>
    <t>BB-</t>
  </si>
  <si>
    <t>B1</t>
  </si>
  <si>
    <t>B+</t>
  </si>
  <si>
    <t>B</t>
  </si>
  <si>
    <t>B3</t>
  </si>
  <si>
    <t>B-</t>
  </si>
  <si>
    <t>Unrated</t>
  </si>
  <si>
    <t>KBANK</t>
    <phoneticPr fontId="17" type="noConversion"/>
  </si>
  <si>
    <t>SBLC Moodys Rating Equiv</t>
  </si>
  <si>
    <t>Shanghai Branch</t>
  </si>
  <si>
    <t>+</t>
  </si>
  <si>
    <t>MAX LGD</t>
  </si>
  <si>
    <t>CRR1</t>
  </si>
  <si>
    <t>CRR2</t>
  </si>
  <si>
    <t>CRR3</t>
  </si>
  <si>
    <t>CRR4</t>
  </si>
  <si>
    <t>CRR5</t>
  </si>
  <si>
    <t>CRR6</t>
  </si>
  <si>
    <t>CRR7</t>
  </si>
  <si>
    <t>CRR8</t>
  </si>
  <si>
    <t>CRR9</t>
  </si>
  <si>
    <t>CRR10</t>
  </si>
  <si>
    <t xml:space="preserve">Date </t>
  </si>
  <si>
    <t>By</t>
  </si>
  <si>
    <t>Change details</t>
  </si>
  <si>
    <t>rev.</t>
  </si>
  <si>
    <t>01</t>
  </si>
  <si>
    <t>Initial Release</t>
  </si>
  <si>
    <t>02</t>
  </si>
  <si>
    <t>Remark</t>
  </si>
  <si>
    <t>Update EDF level and data to comply with HQ from A,B1,B2,C to CRR1-CRR10 (from 4 level to 10 level)</t>
  </si>
  <si>
    <t>Table of Pricing Authority for RAROC and Fee Reduction</t>
    <phoneticPr fontId="35" type="noConversion"/>
  </si>
  <si>
    <t>Approval Authority</t>
  </si>
  <si>
    <t>Approval Condition</t>
  </si>
  <si>
    <t>Recommender</t>
  </si>
  <si>
    <t>Approver</t>
    <phoneticPr fontId="35" type="noConversion"/>
  </si>
  <si>
    <t>Limit approved by UW</t>
  </si>
  <si>
    <t>Limit approved by Business</t>
  </si>
  <si>
    <t>To approve the RAROC for all credit products except for BADD related products.</t>
    <phoneticPr fontId="35" type="noConversion"/>
  </si>
  <si>
    <t>Senior RM</t>
  </si>
  <si>
    <t>UW regarding their approval authority</t>
    <phoneticPr fontId="35" type="noConversion"/>
  </si>
  <si>
    <t>ERM Div. Head</t>
    <phoneticPr fontId="35" type="noConversion"/>
  </si>
  <si>
    <t>Senior RM Team Manager</t>
  </si>
  <si>
    <t>Corporate Business 
Development Div. Head and 
Branch Manager</t>
    <phoneticPr fontId="35" type="noConversion"/>
  </si>
  <si>
    <t>Senior Vice President</t>
    <phoneticPr fontId="35" type="noConversion"/>
  </si>
  <si>
    <t>To approve the RAROC for all BADD related products.</t>
    <phoneticPr fontId="35" type="noConversion"/>
  </si>
  <si>
    <t>RAROC &gt;= 0%</t>
    <phoneticPr fontId="35" type="noConversion"/>
  </si>
  <si>
    <t>RM</t>
  </si>
  <si>
    <t>ERM Div. Head</t>
  </si>
  <si>
    <t>03</t>
  </si>
  <si>
    <t>Update version number and effecitve date</t>
  </si>
  <si>
    <t>Eric Yuan</t>
  </si>
  <si>
    <t>04</t>
    <phoneticPr fontId="127" type="noConversion"/>
  </si>
  <si>
    <t xml:space="preserve">Add LPR into the types of Rererence Rate </t>
    <phoneticPr fontId="127" type="noConversion"/>
  </si>
  <si>
    <t>Cathy Yu</t>
    <phoneticPr fontId="127" type="noConversion"/>
  </si>
  <si>
    <t>05</t>
    <phoneticPr fontId="127" type="noConversion"/>
  </si>
  <si>
    <t>Cathy Yu</t>
    <phoneticPr fontId="127" type="noConversion"/>
  </si>
  <si>
    <t>Add product type "Factoring Without Recourse"</t>
    <phoneticPr fontId="127" type="noConversion"/>
  </si>
  <si>
    <t>Factoring without Recourse</t>
    <phoneticPr fontId="35" type="noConversion"/>
  </si>
  <si>
    <t>LPR</t>
  </si>
  <si>
    <t>Bill Maturity</t>
    <phoneticPr fontId="35" type="noConversion"/>
  </si>
  <si>
    <t>Chutharat C.</t>
  </si>
  <si>
    <t>Choi Man Lam</t>
  </si>
  <si>
    <t>EBAD Acceptance</t>
  </si>
  <si>
    <t>EBAD Acceptance</t>
    <phoneticPr fontId="35" type="noConversion"/>
  </si>
  <si>
    <t>06</t>
  </si>
  <si>
    <t>Add product type "EBAD Acceptance"</t>
    <phoneticPr fontId="127" type="noConversion"/>
  </si>
  <si>
    <t>Chris Liao</t>
    <phoneticPr fontId="127" type="noConversion"/>
  </si>
  <si>
    <t>Factoring with Recourse</t>
  </si>
  <si>
    <t>Factoring with Recourse</t>
    <phoneticPr fontId="35" type="noConversion"/>
  </si>
  <si>
    <t>07</t>
    <phoneticPr fontId="127" type="noConversion"/>
  </si>
  <si>
    <t>Add product type "Factoring with Recourse" (EAD of 103%) &amp; adjust the EAD of "Factoring without Recourse" from 85% to 103%</t>
    <phoneticPr fontId="127" type="noConversion"/>
  </si>
  <si>
    <t>Final Grading</t>
    <phoneticPr fontId="35" type="noConversion"/>
  </si>
  <si>
    <t>Final CRR (TH)</t>
    <phoneticPr fontId="35" type="noConversion"/>
  </si>
  <si>
    <t>KBank</t>
    <phoneticPr fontId="127" type="noConversion"/>
  </si>
  <si>
    <t>Caa1</t>
    <phoneticPr fontId="127" type="noConversion"/>
  </si>
  <si>
    <t>CCC+</t>
    <phoneticPr fontId="127" type="noConversion"/>
  </si>
  <si>
    <t>Unrated</t>
    <phoneticPr fontId="35" type="noConversion"/>
  </si>
  <si>
    <t>Today:</t>
    <phoneticPr fontId="35" type="noConversion"/>
  </si>
  <si>
    <t>Capital Benefit Rate</t>
    <phoneticPr fontId="35" type="noConversion"/>
  </si>
  <si>
    <t>V17</t>
    <phoneticPr fontId="35" type="noConversion"/>
  </si>
  <si>
    <t>Revenue+Fee+Capital Benefit+Expected Return from Deposit -COF-SBT Tax-EL-Operating Expenses</t>
    <phoneticPr fontId="35" type="noConversion"/>
  </si>
  <si>
    <t>Revenue Tax Rate</t>
    <phoneticPr fontId="35" type="noConversion"/>
  </si>
  <si>
    <t>Admin fill in</t>
    <phoneticPr fontId="35" type="noConversion"/>
  </si>
  <si>
    <t>(Net Revenue+EL)*(1-Revenue Tax Rate)</t>
    <phoneticPr fontId="35" type="noConversion"/>
  </si>
  <si>
    <t>PD</t>
    <phoneticPr fontId="35" type="noConversion"/>
  </si>
  <si>
    <t>EAD</t>
    <phoneticPr fontId="35" type="noConversion"/>
  </si>
  <si>
    <t>%EAD*correlation*credit risk capital multiplier *(%LGD^2* %PD *(1- %PD)+ %PD *%LGD *(1-%LGD)/4)^0.5</t>
    <phoneticPr fontId="35" type="noConversion"/>
  </si>
  <si>
    <t>Outstanding * %credit capital</t>
    <phoneticPr fontId="35" type="noConversion"/>
  </si>
  <si>
    <t>Outstanding * Operating Expenses Rate</t>
    <phoneticPr fontId="35" type="noConversion"/>
  </si>
  <si>
    <t>Net Revenue*(1-Revenue Tax Rate)</t>
    <phoneticPr fontId="35" type="noConversion"/>
  </si>
  <si>
    <t>Business &amp; Operating Risk Capital</t>
    <phoneticPr fontId="35" type="noConversion"/>
  </si>
  <si>
    <t>Business Risk Capital NIX Multiplier*Operating Expense + (Revenue+Fee-COF-SBT Tax)*Operating Risk Capital NIX Multiplier</t>
    <phoneticPr fontId="35" type="noConversion"/>
  </si>
  <si>
    <t>Economic Capital*Capital Benefit rate</t>
    <phoneticPr fontId="35" type="noConversion"/>
  </si>
  <si>
    <t>Economic Capital*Reinvestment rate</t>
    <phoneticPr fontId="35" type="noConversion"/>
  </si>
  <si>
    <t>After tax Reveue</t>
    <phoneticPr fontId="35" type="noConversion"/>
  </si>
  <si>
    <t>After tax Reveue-Capital Charge</t>
    <phoneticPr fontId="35" type="noConversion"/>
  </si>
  <si>
    <t>After tax Reveue/Economic Capital</t>
    <phoneticPr fontId="35" type="noConversion"/>
  </si>
  <si>
    <t>08</t>
    <phoneticPr fontId="127" type="noConversion"/>
  </si>
  <si>
    <t>5. Modify the concept of how parent company will affect the final grading in the case of SBLC.</t>
    <phoneticPr fontId="127" type="noConversion"/>
  </si>
  <si>
    <t>6. Add warning sentense</t>
    <phoneticPr fontId="127" type="noConversion"/>
  </si>
  <si>
    <t>1. Fixed the LGD issue with SBLC</t>
    <phoneticPr fontId="127" type="noConversion"/>
  </si>
  <si>
    <t>2. Annualized RAROC</t>
    <phoneticPr fontId="127" type="noConversion"/>
  </si>
  <si>
    <t>3. Adjust parameter. Make the parameter be consistent with Long-term RAROC form.</t>
    <phoneticPr fontId="127" type="noConversion"/>
  </si>
  <si>
    <t>4. Add new item called "After tax Revenue". Modify the formulas of RAROC (After tax Reveue/Economic Capital) and Economic profit. Modify the formulas of Economic Profit.</t>
    <phoneticPr fontId="127" type="noConversion"/>
  </si>
  <si>
    <t>(SBT) VAT &amp; sub-VAT 6%*(1+12%)</t>
  </si>
  <si>
    <t>Chris Liao</t>
    <phoneticPr fontId="127" type="noConversion"/>
  </si>
  <si>
    <t>7. Update Capital Benefit Rate</t>
    <phoneticPr fontId="127" type="noConversion"/>
  </si>
  <si>
    <t>Terms of Facility</t>
    <phoneticPr fontId="35" type="noConversion"/>
  </si>
  <si>
    <t>CNY</t>
  </si>
  <si>
    <t>Adding new product SBLC/BG Issuance</t>
    <phoneticPr fontId="127" type="noConversion"/>
  </si>
  <si>
    <t>Issuance of SBLC - Merchandise/ Commercial</t>
    <phoneticPr fontId="35" type="noConversion"/>
  </si>
  <si>
    <t>Issuance of SBLC - Borrowing/ Financial</t>
    <phoneticPr fontId="35" type="noConversion"/>
  </si>
  <si>
    <t>Issuance of SBLC - Merchandise/ Commercial</t>
  </si>
  <si>
    <t>Issuance of SBLC - Borrowing/ Financial</t>
  </si>
  <si>
    <t xml:space="preserve"> </t>
    <phoneticPr fontId="35" type="noConversion"/>
  </si>
  <si>
    <t>MFTP (0% for Issuance of SBLC)</t>
    <phoneticPr fontId="35" type="noConversion"/>
  </si>
  <si>
    <t>Effective until 30June 2021</t>
    <phoneticPr fontId="35" type="noConversion"/>
  </si>
  <si>
    <t>=</t>
  </si>
  <si>
    <t>Income-Expense-EL-tax</t>
  </si>
  <si>
    <t>Capital = Credit risk capital+Biz risk capital+op risk capital</t>
  </si>
  <si>
    <r>
      <t xml:space="preserve">大型企业 </t>
    </r>
    <r>
      <rPr>
        <b/>
        <sz val="8"/>
        <color indexed="8"/>
        <rFont val="Arial"/>
        <family val="2"/>
      </rPr>
      <t>Large-size</t>
    </r>
  </si>
  <si>
    <r>
      <t xml:space="preserve">中型企业 </t>
    </r>
    <r>
      <rPr>
        <b/>
        <sz val="8"/>
        <color indexed="8"/>
        <rFont val="Arial"/>
        <family val="2"/>
      </rPr>
      <t>Medium-size</t>
    </r>
  </si>
  <si>
    <r>
      <t xml:space="preserve">小型企业 </t>
    </r>
    <r>
      <rPr>
        <b/>
        <sz val="8"/>
        <color indexed="8"/>
        <rFont val="Arial"/>
        <family val="2"/>
      </rPr>
      <t>Small-size</t>
    </r>
  </si>
  <si>
    <r>
      <t xml:space="preserve">微型企业 </t>
    </r>
    <r>
      <rPr>
        <b/>
        <sz val="8"/>
        <color indexed="8"/>
        <rFont val="Arial"/>
        <family val="2"/>
      </rPr>
      <t>Micro-size</t>
    </r>
  </si>
  <si>
    <t>DCF
Discount casf flow</t>
  </si>
  <si>
    <t>Interest Revenue</t>
  </si>
  <si>
    <t>Non interest revenue</t>
  </si>
  <si>
    <t>COF amount</t>
  </si>
  <si>
    <t>Total Revenue</t>
  </si>
  <si>
    <t>Expected Credit Loss</t>
  </si>
  <si>
    <t>Risk Adjusted return (EBT)</t>
  </si>
  <si>
    <t>EBPT</t>
  </si>
  <si>
    <t>Interest Rate (Pricing)</t>
  </si>
  <si>
    <r>
      <t>Total Value</t>
    </r>
    <r>
      <rPr>
        <i/>
        <sz val="10"/>
        <color indexed="8"/>
        <rFont val="Calibri"/>
        <family val="2"/>
      </rPr>
      <t>(Million)</t>
    </r>
  </si>
  <si>
    <r>
      <t>Total Value</t>
    </r>
    <r>
      <rPr>
        <i/>
        <sz val="10"/>
        <color indexed="8"/>
        <rFont val="Calibri"/>
        <family val="2"/>
      </rPr>
      <t>(M)</t>
    </r>
  </si>
  <si>
    <r>
      <t xml:space="preserve">In case Repricing only please answer : </t>
    </r>
    <r>
      <rPr>
        <sz val="10"/>
        <color indexed="8"/>
        <rFont val="Calibri"/>
        <family val="2"/>
      </rPr>
      <t>After interest rate changed : RAROC Change, but pricing authority level is not changed</t>
    </r>
  </si>
  <si>
    <t>Working Capital Loan (revolving)</t>
  </si>
  <si>
    <r>
      <rPr>
        <b/>
        <sz val="8"/>
        <color rgb="FFFF0000"/>
        <rFont val="Calibri"/>
        <family val="2"/>
        <scheme val="minor"/>
      </rPr>
      <t>Risk Adjusted return(EBT)</t>
    </r>
    <r>
      <rPr>
        <b/>
        <sz val="8"/>
        <color indexed="8"/>
        <rFont val="Calibri"/>
        <family val="2"/>
        <scheme val="minor"/>
      </rPr>
      <t xml:space="preserve"> </t>
    </r>
    <r>
      <rPr>
        <b/>
        <strike/>
        <sz val="8"/>
        <color indexed="8"/>
        <rFont val="Calibri"/>
        <family val="2"/>
        <scheme val="minor"/>
      </rPr>
      <t>Net Revenue</t>
    </r>
  </si>
  <si>
    <t>income</t>
  </si>
  <si>
    <t>ไม่คิด</t>
  </si>
  <si>
    <t>%PD</t>
  </si>
  <si>
    <t>%EAD</t>
  </si>
  <si>
    <t>Risk-adjusted Return (After tax)</t>
  </si>
  <si>
    <t>Revenue tax</t>
  </si>
  <si>
    <t>Same currency</t>
  </si>
  <si>
    <t>High Quality</t>
  </si>
  <si>
    <t>Caa1</t>
  </si>
  <si>
    <t xml:space="preserve">Hwabao Finance &amp; Leasing Co., Ltd. </t>
  </si>
  <si>
    <t>华宝都鼎（上海）融资租赁有限公司</t>
  </si>
  <si>
    <t>Jiawen, Yang</t>
  </si>
  <si>
    <t>Total OPEX</t>
  </si>
  <si>
    <t>deposit interest rate</t>
  </si>
  <si>
    <t>เงินลูกค้าไปลงทุน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</si>
</sst>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&quot;¥&quot;\-#,##0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  <numFmt numFmtId="168" formatCode="_-* #,##0.000_-;\-* #,##0.000_-;_-* &quot;-&quot;??_-;_-@_-"/>
    <numFmt numFmtId="169" formatCode="0.0000%"/>
    <numFmt numFmtId="170" formatCode="_-* #,##0.0000_-;\-* #,##0.0000_-;_-* &quot;-&quot;??_-;_-@_-"/>
    <numFmt numFmtId="171" formatCode="#,##0.00%_);[Red]\(#,##0.00%\)"/>
    <numFmt numFmtId="172" formatCode="0.0%"/>
    <numFmt numFmtId="173" formatCode="0.0"/>
    <numFmt numFmtId="174" formatCode="0.000%"/>
    <numFmt numFmtId="175" formatCode="#,##0.00000"/>
    <numFmt numFmtId="176" formatCode="#,##0.00_ ;\-#,##0.00\ "/>
    <numFmt numFmtId="177" formatCode="#,##0.0000;[Red]\-#,##0.0000"/>
    <numFmt numFmtId="178" formatCode="#,##0_ ;\-#,##0\ "/>
    <numFmt numFmtId="179" formatCode="0_);[Red]\(0\)"/>
    <numFmt numFmtId="180" formatCode="0.0000_);[Red]\(0.0000\)"/>
    <numFmt numFmtId="181" formatCode="0.000"/>
    <numFmt numFmtId="182" formatCode="_-* #,##0.00000_-;\-* #,##0.00000_-;_-* &quot;-&quot;??_-;_-@_-"/>
    <numFmt numFmtId="183" formatCode="#,##0.0000%_);[Red]\(#,##0.0000%\)"/>
    <numFmt numFmtId="184" formatCode="_-&quot;£&quot;* #,##0_-;\-&quot;£&quot;* #,##0_-;_-&quot;£&quot;* &quot;-&quot;_-;_-@_-"/>
    <numFmt numFmtId="185" formatCode="_-&quot;£&quot;* #,##0.00_-;\-&quot;£&quot;* #,##0.00_-;_-&quot;£&quot;* &quot;-&quot;??_-;_-@_-"/>
    <numFmt numFmtId="186" formatCode="@\ *."/>
    <numFmt numFmtId="187" formatCode="\ \ \ \ \ \ \ \ \ \ @\ *."/>
    <numFmt numFmtId="188" formatCode="\ \ \ \ \ \ \ \ \ \ \ \ @\ *."/>
    <numFmt numFmtId="189" formatCode="\ \ \ \ \ \ \ \ \ \ \ \ @"/>
    <numFmt numFmtId="190" formatCode="\ \ \ \ \ \ \ \ \ \ \ \ \ @\ *."/>
    <numFmt numFmtId="191" formatCode="\ @\ *."/>
    <numFmt numFmtId="192" formatCode="\ @"/>
    <numFmt numFmtId="193" formatCode="\ \ @\ *."/>
    <numFmt numFmtId="194" formatCode="\ \ @"/>
    <numFmt numFmtId="195" formatCode="\ \ \ @\ *."/>
    <numFmt numFmtId="196" formatCode="\ \ \ @"/>
    <numFmt numFmtId="197" formatCode="\ \ \ \ @\ *."/>
    <numFmt numFmtId="198" formatCode="\ \ \ \ @"/>
    <numFmt numFmtId="199" formatCode="\ \ \ \ \ \ @\ *."/>
    <numFmt numFmtId="200" formatCode="\ \ \ \ \ \ @"/>
    <numFmt numFmtId="201" formatCode="\ \ \ \ \ \ \ @\ *."/>
    <numFmt numFmtId="202" formatCode="\ \ \ \ \ \ \ \ \ @\ *."/>
    <numFmt numFmtId="203" formatCode="\ \ \ \ \ \ \ \ \ @"/>
    <numFmt numFmtId="204" formatCode="#,##0;\-#,##0;&quot;-&quot;"/>
    <numFmt numFmtId="205" formatCode="#,##0.00\ &quot;F&quot;;\-#,##0.00\ &quot;F&quot;"/>
    <numFmt numFmtId="206" formatCode="dd\-mmm\-yy_)"/>
    <numFmt numFmtId="207" formatCode="0.00_)"/>
    <numFmt numFmtId="208" formatCode="[$-409]mmmm\ d\,\ yyyy;@"/>
    <numFmt numFmtId="209" formatCode="#,##0_)"/>
    <numFmt numFmtId="210" formatCode="[$-409]dd\-mmm\-yy;@"/>
    <numFmt numFmtId="211" formatCode="_(* #,##0.0000_);_(* \(#,##0.0000\);_(* &quot;-&quot;????_);_(@_)"/>
  </numFmts>
  <fonts count="168">
    <font>
      <sz val="11"/>
      <color theme="1"/>
      <name val="Calibri"/>
      <family val="3"/>
      <charset val="134"/>
      <scheme val="minor"/>
    </font>
    <font>
      <sz val="11"/>
      <color indexed="8"/>
      <name val="Tahoma"/>
      <family val="2"/>
      <charset val="22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color indexed="81"/>
      <name val="MS Sans Serif"/>
      <family val="2"/>
    </font>
    <font>
      <sz val="8"/>
      <color indexed="81"/>
      <name val="MS Sans Serif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b/>
      <sz val="1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57"/>
      <name val="Arial"/>
      <family val="2"/>
    </font>
    <font>
      <b/>
      <sz val="14"/>
      <color indexed="57"/>
      <name val="Arial"/>
      <family val="2"/>
    </font>
    <font>
      <b/>
      <sz val="12"/>
      <name val="Arial"/>
      <family val="2"/>
    </font>
    <font>
      <b/>
      <sz val="16"/>
      <color indexed="10"/>
      <name val="Arial"/>
      <family val="2"/>
    </font>
    <font>
      <b/>
      <sz val="16"/>
      <color indexed="50"/>
      <name val="Arial"/>
      <family val="2"/>
    </font>
    <font>
      <b/>
      <sz val="16"/>
      <color indexed="48"/>
      <name val="Arial"/>
      <family val="2"/>
    </font>
    <font>
      <b/>
      <sz val="16"/>
      <color indexed="57"/>
      <name val="Arial"/>
      <family val="2"/>
    </font>
    <font>
      <b/>
      <sz val="22"/>
      <name val="Arial"/>
      <family val="2"/>
    </font>
    <font>
      <i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Tahoma"/>
      <family val="2"/>
      <charset val="22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6"/>
      <color indexed="8"/>
      <name val="Arial"/>
      <family val="2"/>
    </font>
    <font>
      <b/>
      <sz val="12"/>
      <color indexed="8"/>
      <name val="Arial"/>
      <family val="2"/>
    </font>
    <font>
      <b/>
      <u/>
      <sz val="11"/>
      <color indexed="8"/>
      <name val="Tahoma"/>
      <family val="2"/>
    </font>
    <font>
      <b/>
      <sz val="11"/>
      <color indexed="8"/>
      <name val="Tahoma"/>
      <family val="2"/>
    </font>
    <font>
      <sz val="8"/>
      <name val="Tahoma"/>
      <family val="2"/>
      <charset val="222"/>
    </font>
    <font>
      <b/>
      <sz val="9"/>
      <color indexed="8"/>
      <name val="Arial"/>
      <family val="2"/>
    </font>
    <font>
      <sz val="9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indexed="62"/>
      <name val="?? ?????"/>
      <family val="3"/>
      <charset val="128"/>
    </font>
    <font>
      <sz val="8"/>
      <color indexed="20"/>
      <name val="Arial"/>
      <family val="2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b/>
      <sz val="8"/>
      <color indexed="8"/>
      <name val="Arial"/>
      <family val="2"/>
    </font>
    <font>
      <sz val="11"/>
      <color indexed="9"/>
      <name val="?? ?????"/>
      <family val="3"/>
      <charset val="128"/>
    </font>
    <font>
      <b/>
      <sz val="8"/>
      <color indexed="63"/>
      <name val="Arial"/>
      <family val="2"/>
    </font>
    <font>
      <sz val="8"/>
      <color indexed="6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8"/>
      <color indexed="56"/>
      <name val="Cambria"/>
      <family val="1"/>
    </font>
    <font>
      <sz val="8"/>
      <color indexed="10"/>
      <name val="Arial"/>
      <family val="2"/>
    </font>
    <font>
      <i/>
      <sz val="8"/>
      <color indexed="23"/>
      <name val="Arial"/>
      <family val="2"/>
    </font>
    <font>
      <sz val="8"/>
      <color indexed="5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52"/>
      <name val="Arial"/>
      <family val="2"/>
    </font>
    <font>
      <sz val="8"/>
      <color indexed="60"/>
      <name val="Arial"/>
      <family val="2"/>
    </font>
    <font>
      <i/>
      <sz val="11"/>
      <color indexed="23"/>
      <name val="?? ?????"/>
      <family val="3"/>
      <charset val="128"/>
    </font>
    <font>
      <sz val="8"/>
      <name val="Arial"/>
      <family val="2"/>
    </font>
    <font>
      <sz val="7"/>
      <name val="Letter Gothic CE"/>
      <family val="3"/>
      <charset val="238"/>
    </font>
    <font>
      <sz val="11"/>
      <color indexed="8"/>
      <name val="?? ?????"/>
      <family val="3"/>
      <charset val="128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2"/>
      <charset val="128"/>
    </font>
    <font>
      <b/>
      <sz val="8"/>
      <color indexed="63"/>
      <name val="Futura Md BT"/>
      <family val="2"/>
    </font>
    <font>
      <sz val="7"/>
      <name val="Arial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2"/>
      <charset val="128"/>
    </font>
    <font>
      <sz val="8"/>
      <name val="Futura Lt BT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9"/>
      <color theme="1"/>
      <name val="Arial"/>
      <family val="2"/>
    </font>
    <font>
      <sz val="6"/>
      <color indexed="8"/>
      <name val="Arial"/>
      <family val="2"/>
    </font>
    <font>
      <sz val="14"/>
      <name val="AngsanaUPC"/>
      <family val="1"/>
    </font>
    <font>
      <sz val="8"/>
      <name val="Courier"/>
      <family val="3"/>
    </font>
    <font>
      <sz val="10"/>
      <color rgb="FF000000"/>
      <name val="Tahoma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8"/>
      <color indexed="17"/>
      <name val="Arial"/>
      <family val="2"/>
    </font>
    <font>
      <sz val="8"/>
      <color indexed="29"/>
      <name val="Futura Lt BT"/>
      <family val="2"/>
    </font>
    <font>
      <u/>
      <sz val="10"/>
      <color indexed="12"/>
      <name val="Arial"/>
      <family val="2"/>
    </font>
    <font>
      <u/>
      <sz val="14"/>
      <color indexed="12"/>
      <name val="Cordia New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9"/>
      <name val="Arial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8"/>
      <name val="Futura Md BT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i/>
      <u/>
      <sz val="10"/>
      <color rgb="FFFF0000"/>
      <name val="Calibri"/>
      <family val="2"/>
    </font>
    <font>
      <b/>
      <i/>
      <sz val="10"/>
      <color indexed="10"/>
      <name val="Calibri"/>
      <family val="2"/>
    </font>
    <font>
      <sz val="10"/>
      <color theme="1"/>
      <name val="Calibri"/>
      <family val="2"/>
    </font>
    <font>
      <b/>
      <i/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theme="0"/>
      <name val="Calibri"/>
      <family val="2"/>
    </font>
    <font>
      <i/>
      <sz val="10"/>
      <name val="Calibri"/>
      <family val="2"/>
    </font>
    <font>
      <b/>
      <i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8"/>
      <color rgb="FFFF0000"/>
      <name val="Calibri"/>
      <family val="2"/>
      <scheme val="minor"/>
    </font>
    <font>
      <b/>
      <strike/>
      <sz val="8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3"/>
      <charset val="134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4"/>
      <name val="Calibri"/>
      <family val="2"/>
    </font>
    <font>
      <sz val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16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410">
    <xf numFmtId="0" fontId="0" fillId="0" borderId="0"/>
    <xf numFmtId="166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/>
    <xf numFmtId="0" fontId="3" fillId="0" borderId="0"/>
    <xf numFmtId="0" fontId="47" fillId="25" borderId="47" applyNumberFormat="0" applyAlignment="0" applyProtection="0">
      <alignment vertical="center"/>
    </xf>
    <xf numFmtId="0" fontId="48" fillId="26" borderId="0" applyNumberFormat="0" applyBorder="0" applyAlignment="0" applyProtection="0"/>
    <xf numFmtId="0" fontId="49" fillId="0" borderId="48" applyNumberFormat="0" applyFill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7" borderId="52" applyNumberFormat="0" applyAlignment="0" applyProtection="0">
      <alignment vertical="center"/>
    </xf>
    <xf numFmtId="0" fontId="3" fillId="0" borderId="0"/>
    <xf numFmtId="0" fontId="55" fillId="0" borderId="53" applyNumberFormat="0" applyFill="0" applyAlignment="0" applyProtection="0"/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25" borderId="54" applyNumberFormat="0" applyAlignment="0" applyProtection="0"/>
    <xf numFmtId="0" fontId="58" fillId="25" borderId="47" applyNumberFormat="0" applyAlignment="0" applyProtection="0"/>
    <xf numFmtId="0" fontId="11" fillId="34" borderId="55" applyNumberFormat="0" applyFont="0" applyAlignment="0" applyProtection="0"/>
    <xf numFmtId="0" fontId="59" fillId="0" borderId="49" applyNumberFormat="0" applyFill="0" applyAlignment="0" applyProtection="0"/>
    <xf numFmtId="0" fontId="60" fillId="0" borderId="50" applyNumberFormat="0" applyFill="0" applyAlignment="0" applyProtection="0"/>
    <xf numFmtId="0" fontId="61" fillId="0" borderId="51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84" fontId="11" fillId="0" borderId="0" applyFont="0" applyFill="0" applyBorder="0" applyAlignment="0" applyProtection="0"/>
    <xf numFmtId="0" fontId="65" fillId="0" borderId="48" applyNumberFormat="0" applyFill="0" applyAlignment="0" applyProtection="0"/>
    <xf numFmtId="185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11" fillId="0" borderId="0"/>
    <xf numFmtId="0" fontId="70" fillId="0" borderId="0" applyNumberFormat="0" applyFill="0" applyBorder="0" applyAlignment="0" applyProtection="0">
      <alignment vertical="center"/>
    </xf>
    <xf numFmtId="186" fontId="71" fillId="0" borderId="0"/>
    <xf numFmtId="49" fontId="71" fillId="0" borderId="0"/>
    <xf numFmtId="187" fontId="71" fillId="0" borderId="0">
      <alignment horizontal="center"/>
    </xf>
    <xf numFmtId="188" fontId="71" fillId="0" borderId="0"/>
    <xf numFmtId="189" fontId="71" fillId="0" borderId="0"/>
    <xf numFmtId="190" fontId="71" fillId="0" borderId="0"/>
    <xf numFmtId="191" fontId="71" fillId="0" borderId="0"/>
    <xf numFmtId="192" fontId="72" fillId="0" borderId="0"/>
    <xf numFmtId="0" fontId="73" fillId="3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74" fillId="36" borderId="0" applyNumberFormat="0" applyBorder="0" applyAlignment="0" applyProtection="0"/>
    <xf numFmtId="0" fontId="74" fillId="26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74" fillId="39" borderId="0" applyNumberFormat="0" applyBorder="0" applyAlignment="0" applyProtection="0"/>
    <xf numFmtId="0" fontId="74" fillId="25" borderId="0" applyNumberFormat="0" applyBorder="0" applyAlignment="0" applyProtection="0"/>
    <xf numFmtId="0" fontId="74" fillId="36" borderId="0" applyNumberFormat="0" applyBorder="0" applyAlignment="0" applyProtection="0"/>
    <xf numFmtId="0" fontId="74" fillId="26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75" fillId="34" borderId="0" applyNumberFormat="0" applyBorder="0" applyAlignment="0" applyProtection="0"/>
    <xf numFmtId="0" fontId="75" fillId="40" borderId="0" applyNumberFormat="0" applyBorder="0" applyAlignment="0" applyProtection="0"/>
    <xf numFmtId="0" fontId="75" fillId="39" borderId="0" applyNumberFormat="0" applyBorder="0" applyAlignment="0" applyProtection="0"/>
    <xf numFmtId="0" fontId="75" fillId="34" borderId="0" applyNumberFormat="0" applyBorder="0" applyAlignment="0" applyProtection="0"/>
    <xf numFmtId="0" fontId="76" fillId="36" borderId="0" applyNumberFormat="0" applyBorder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4" fillId="36" borderId="0" applyNumberFormat="0" applyBorder="0" applyAlignment="0" applyProtection="0"/>
    <xf numFmtId="0" fontId="74" fillId="26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7" fillId="0" borderId="20">
      <alignment horizontal="center" vertical="center"/>
    </xf>
    <xf numFmtId="193" fontId="78" fillId="0" borderId="0"/>
    <xf numFmtId="194" fontId="72" fillId="0" borderId="0"/>
    <xf numFmtId="195" fontId="71" fillId="0" borderId="0"/>
    <xf numFmtId="196" fontId="71" fillId="0" borderId="0"/>
    <xf numFmtId="0" fontId="73" fillId="42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4" fillId="42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38" borderId="0" applyNumberFormat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4" fillId="42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38" borderId="0" applyNumberFormat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5" fillId="25" borderId="0" applyNumberFormat="0" applyBorder="0" applyAlignment="0" applyProtection="0"/>
    <xf numFmtId="0" fontId="75" fillId="41" borderId="0" applyNumberFormat="0" applyBorder="0" applyAlignment="0" applyProtection="0"/>
    <xf numFmtId="0" fontId="75" fillId="35" borderId="0" applyNumberFormat="0" applyBorder="0" applyAlignment="0" applyProtection="0"/>
    <xf numFmtId="0" fontId="75" fillId="25" borderId="0" applyNumberFormat="0" applyBorder="0" applyAlignment="0" applyProtection="0"/>
    <xf numFmtId="0" fontId="75" fillId="42" borderId="0" applyNumberFormat="0" applyBorder="0" applyAlignment="0" applyProtection="0"/>
    <xf numFmtId="0" fontId="75" fillId="34" borderId="0" applyNumberFormat="0" applyBorder="0" applyAlignment="0" applyProtection="0"/>
    <xf numFmtId="0" fontId="76" fillId="42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4" fillId="42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38" borderId="0" applyNumberFormat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197" fontId="71" fillId="0" borderId="0"/>
    <xf numFmtId="198" fontId="72" fillId="0" borderId="0"/>
    <xf numFmtId="0" fontId="56" fillId="45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66" fillId="45" borderId="0" applyNumberFormat="0" applyBorder="0" applyAlignment="0" applyProtection="0"/>
    <xf numFmtId="0" fontId="66" fillId="41" borderId="0" applyNumberFormat="0" applyBorder="0" applyAlignment="0" applyProtection="0"/>
    <xf numFmtId="0" fontId="66" fillId="43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46" borderId="0" applyNumberFormat="0" applyBorder="0" applyAlignment="0" applyProtection="0"/>
    <xf numFmtId="0" fontId="66" fillId="45" borderId="0" applyNumberFormat="0" applyBorder="0" applyAlignment="0" applyProtection="0"/>
    <xf numFmtId="0" fontId="66" fillId="41" borderId="0" applyNumberFormat="0" applyBorder="0" applyAlignment="0" applyProtection="0"/>
    <xf numFmtId="0" fontId="66" fillId="43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46" borderId="0" applyNumberFormat="0" applyBorder="0" applyAlignment="0" applyProtection="0"/>
    <xf numFmtId="0" fontId="79" fillId="32" borderId="0" applyNumberFormat="0" applyBorder="0" applyAlignment="0" applyProtection="0"/>
    <xf numFmtId="0" fontId="79" fillId="41" borderId="0" applyNumberFormat="0" applyBorder="0" applyAlignment="0" applyProtection="0"/>
    <xf numFmtId="0" fontId="79" fillId="35" borderId="0" applyNumberFormat="0" applyBorder="0" applyAlignment="0" applyProtection="0"/>
    <xf numFmtId="0" fontId="79" fillId="25" borderId="0" applyNumberFormat="0" applyBorder="0" applyAlignment="0" applyProtection="0"/>
    <xf numFmtId="0" fontId="79" fillId="32" borderId="0" applyNumberFormat="0" applyBorder="0" applyAlignment="0" applyProtection="0"/>
    <xf numFmtId="0" fontId="79" fillId="44" borderId="0" applyNumberFormat="0" applyBorder="0" applyAlignment="0" applyProtection="0"/>
    <xf numFmtId="0" fontId="80" fillId="45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66" fillId="45" borderId="0" applyNumberFormat="0" applyBorder="0" applyAlignment="0" applyProtection="0"/>
    <xf numFmtId="0" fontId="66" fillId="41" borderId="0" applyNumberFormat="0" applyBorder="0" applyAlignment="0" applyProtection="0"/>
    <xf numFmtId="0" fontId="66" fillId="43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46" borderId="0" applyNumberFormat="0" applyBorder="0" applyAlignment="0" applyProtection="0"/>
    <xf numFmtId="199" fontId="71" fillId="0" borderId="0">
      <alignment horizontal="center"/>
    </xf>
    <xf numFmtId="200" fontId="71" fillId="0" borderId="0">
      <alignment horizontal="center"/>
    </xf>
    <xf numFmtId="201" fontId="71" fillId="0" borderId="0">
      <alignment horizontal="center"/>
    </xf>
    <xf numFmtId="202" fontId="71" fillId="0" borderId="0">
      <alignment horizontal="center"/>
    </xf>
    <xf numFmtId="203" fontId="71" fillId="0" borderId="0">
      <alignment horizontal="center"/>
    </xf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48" fillId="26" borderId="0" applyNumberFormat="0" applyBorder="0" applyAlignment="0" applyProtection="0"/>
    <xf numFmtId="0" fontId="81" fillId="0" borderId="20" applyNumberFormat="0">
      <alignment horizontal="right"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right"/>
    </xf>
    <xf numFmtId="0" fontId="82" fillId="37" borderId="0" applyNumberFormat="0" applyBorder="0" applyAlignment="0" applyProtection="0"/>
    <xf numFmtId="204" fontId="27" fillId="0" borderId="0" applyFill="0" applyBorder="0" applyAlignment="0"/>
    <xf numFmtId="0" fontId="68" fillId="25" borderId="47" applyNumberFormat="0" applyAlignment="0" applyProtection="0"/>
    <xf numFmtId="0" fontId="83" fillId="47" borderId="47" applyNumberFormat="0" applyAlignment="0" applyProtection="0"/>
    <xf numFmtId="0" fontId="84" fillId="27" borderId="52" applyNumberFormat="0" applyAlignment="0" applyProtection="0"/>
    <xf numFmtId="0" fontId="85" fillId="0" borderId="48" applyNumberFormat="0" applyFill="0" applyAlignment="0" applyProtection="0"/>
    <xf numFmtId="0" fontId="67" fillId="27" borderId="52" applyNumberFormat="0" applyAlignment="0" applyProtection="0"/>
    <xf numFmtId="166" fontId="86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205" fontId="88" fillId="0" borderId="0"/>
    <xf numFmtId="42" fontId="89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88" fillId="0" borderId="0"/>
    <xf numFmtId="14" fontId="90" fillId="0" borderId="0" applyProtection="0"/>
    <xf numFmtId="172" fontId="88" fillId="0" borderId="0"/>
    <xf numFmtId="0" fontId="91" fillId="0" borderId="0" applyNumberFormat="0" applyFill="0" applyBorder="0" applyAlignment="0" applyProtection="0"/>
    <xf numFmtId="0" fontId="79" fillId="32" borderId="0" applyNumberFormat="0" applyBorder="0" applyAlignment="0" applyProtection="0"/>
    <xf numFmtId="0" fontId="79" fillId="48" borderId="0" applyNumberFormat="0" applyBorder="0" applyAlignment="0" applyProtection="0"/>
    <xf numFmtId="0" fontId="79" fillId="30" borderId="0" applyNumberFormat="0" applyBorder="0" applyAlignment="0" applyProtection="0"/>
    <xf numFmtId="0" fontId="79" fillId="49" borderId="0" applyNumberFormat="0" applyBorder="0" applyAlignment="0" applyProtection="0"/>
    <xf numFmtId="0" fontId="79" fillId="32" borderId="0" applyNumberFormat="0" applyBorder="0" applyAlignment="0" applyProtection="0"/>
    <xf numFmtId="0" fontId="79" fillId="44" borderId="0" applyNumberFormat="0" applyBorder="0" applyAlignment="0" applyProtection="0"/>
    <xf numFmtId="0" fontId="92" fillId="44" borderId="47" applyNumberFormat="0" applyAlignment="0" applyProtection="0"/>
    <xf numFmtId="0" fontId="64" fillId="0" borderId="0" applyNumberFormat="0" applyFill="0" applyBorder="0" applyAlignment="0" applyProtection="0"/>
    <xf numFmtId="0" fontId="81" fillId="0" borderId="0" applyNumberFormat="0">
      <alignment horizontal="left"/>
    </xf>
    <xf numFmtId="0" fontId="81" fillId="0" borderId="56" applyNumberFormat="0" applyBorder="0">
      <alignment horizontal="right"/>
    </xf>
    <xf numFmtId="0" fontId="71" fillId="0" borderId="6"/>
    <xf numFmtId="0" fontId="93" fillId="37" borderId="0" applyNumberFormat="0" applyBorder="0" applyAlignment="0" applyProtection="0"/>
    <xf numFmtId="38" fontId="71" fillId="50" borderId="0" applyNumberFormat="0" applyBorder="0" applyAlignment="0" applyProtection="0"/>
    <xf numFmtId="0" fontId="94" fillId="51" borderId="57" applyNumberFormat="0" applyFill="0" applyProtection="0">
      <alignment horizontal="right" vertical="center"/>
    </xf>
    <xf numFmtId="0" fontId="17" fillId="0" borderId="22" applyNumberFormat="0" applyAlignment="0" applyProtection="0">
      <alignment horizontal="left" vertical="center"/>
    </xf>
    <xf numFmtId="0" fontId="17" fillId="0" borderId="20">
      <alignment horizontal="left" vertical="center"/>
    </xf>
    <xf numFmtId="0" fontId="59" fillId="0" borderId="49" applyNumberFormat="0" applyFill="0" applyAlignment="0" applyProtection="0"/>
    <xf numFmtId="0" fontId="60" fillId="0" borderId="50" applyNumberFormat="0" applyFill="0" applyAlignment="0" applyProtection="0"/>
    <xf numFmtId="0" fontId="61" fillId="0" borderId="51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26" borderId="0" applyNumberFormat="0" applyBorder="0" applyAlignment="0" applyProtection="0"/>
    <xf numFmtId="10" fontId="71" fillId="5" borderId="1" applyNumberFormat="0" applyBorder="0" applyAlignment="0" applyProtection="0"/>
    <xf numFmtId="0" fontId="58" fillId="40" borderId="47" applyNumberFormat="0" applyAlignment="0" applyProtection="0"/>
    <xf numFmtId="0" fontId="65" fillId="0" borderId="48" applyNumberFormat="0" applyFill="0" applyAlignment="0" applyProtection="0"/>
    <xf numFmtId="186" fontId="72" fillId="0" borderId="0"/>
    <xf numFmtId="0" fontId="69" fillId="35" borderId="0" applyNumberFormat="0" applyBorder="0" applyAlignment="0" applyProtection="0"/>
    <xf numFmtId="37" fontId="99" fillId="0" borderId="0"/>
    <xf numFmtId="207" fontId="100" fillId="0" borderId="0"/>
    <xf numFmtId="0" fontId="74" fillId="0" borderId="0"/>
    <xf numFmtId="0" fontId="74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3" fillId="0" borderId="0"/>
    <xf numFmtId="0" fontId="11" fillId="0" borderId="0"/>
    <xf numFmtId="0" fontId="3" fillId="0" borderId="0" applyNumberFormat="0"/>
    <xf numFmtId="0" fontId="3" fillId="0" borderId="0"/>
    <xf numFmtId="0" fontId="3" fillId="0" borderId="0" applyNumberFormat="0"/>
    <xf numFmtId="0" fontId="3" fillId="0" borderId="0"/>
    <xf numFmtId="0" fontId="86" fillId="0" borderId="0"/>
    <xf numFmtId="0" fontId="3" fillId="0" borderId="0" applyNumberFormat="0"/>
    <xf numFmtId="0" fontId="3" fillId="0" borderId="0"/>
    <xf numFmtId="0" fontId="45" fillId="0" borderId="0"/>
    <xf numFmtId="0" fontId="45" fillId="0" borderId="0"/>
    <xf numFmtId="0" fontId="45" fillId="0" borderId="0"/>
    <xf numFmtId="0" fontId="87" fillId="0" borderId="0"/>
    <xf numFmtId="0" fontId="86" fillId="0" borderId="0"/>
    <xf numFmtId="0" fontId="3" fillId="0" borderId="0"/>
    <xf numFmtId="0" fontId="101" fillId="0" borderId="0"/>
    <xf numFmtId="0" fontId="101" fillId="0" borderId="0"/>
    <xf numFmtId="0" fontId="11" fillId="0" borderId="0"/>
    <xf numFmtId="0" fontId="3" fillId="0" borderId="0"/>
    <xf numFmtId="208" fontId="46" fillId="0" borderId="0"/>
    <xf numFmtId="0" fontId="3" fillId="0" borderId="0"/>
    <xf numFmtId="0" fontId="46" fillId="0" borderId="0"/>
    <xf numFmtId="0" fontId="3" fillId="0" borderId="0"/>
    <xf numFmtId="0" fontId="10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86" fillId="0" borderId="0"/>
    <xf numFmtId="0" fontId="46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" fillId="34" borderId="55" applyNumberFormat="0" applyFont="0" applyAlignment="0" applyProtection="0"/>
    <xf numFmtId="0" fontId="3" fillId="34" borderId="55" applyNumberFormat="0" applyFont="0" applyAlignment="0" applyProtection="0"/>
    <xf numFmtId="49" fontId="72" fillId="0" borderId="0"/>
    <xf numFmtId="0" fontId="57" fillId="25" borderId="54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" fontId="3" fillId="0" borderId="11" applyNumberFormat="0" applyFill="0" applyAlignment="0" applyProtection="0">
      <alignment horizontal="center" vertical="center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2" fontId="3" fillId="0" borderId="0" applyFont="0" applyFill="0" applyBorder="0" applyProtection="0">
      <alignment horizontal="right"/>
    </xf>
    <xf numFmtId="2" fontId="3" fillId="0" borderId="0" applyFont="0" applyFill="0" applyBorder="0" applyProtection="0">
      <alignment horizontal="right"/>
    </xf>
    <xf numFmtId="0" fontId="103" fillId="47" borderId="54" applyNumberFormat="0" applyAlignment="0" applyProtection="0"/>
    <xf numFmtId="0" fontId="71" fillId="0" borderId="0"/>
    <xf numFmtId="0" fontId="104" fillId="0" borderId="0"/>
    <xf numFmtId="0" fontId="81" fillId="0" borderId="20" applyNumberFormat="0">
      <alignment horizontal="center" vertical="center"/>
    </xf>
    <xf numFmtId="0" fontId="105" fillId="0" borderId="20" applyNumberFormat="0" applyProtection="0">
      <alignment horizontal="center" vertical="center"/>
    </xf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58" applyNumberFormat="0" applyFill="0" applyAlignment="0" applyProtection="0"/>
    <xf numFmtId="0" fontId="110" fillId="0" borderId="50" applyNumberFormat="0" applyFill="0" applyAlignment="0" applyProtection="0"/>
    <xf numFmtId="0" fontId="91" fillId="0" borderId="59" applyNumberFormat="0" applyFill="0" applyAlignment="0" applyProtection="0"/>
    <xf numFmtId="0" fontId="55" fillId="0" borderId="53" applyNumberFormat="0" applyFill="0" applyAlignment="0" applyProtection="0"/>
    <xf numFmtId="0" fontId="105" fillId="0" borderId="0" applyNumberFormat="0">
      <alignment horizontal="right" vertical="center"/>
    </xf>
    <xf numFmtId="209" fontId="81" fillId="51" borderId="19" applyNumberFormat="0" applyFill="0" applyAlignment="0" applyProtection="0">
      <alignment horizontal="right" vertical="center"/>
    </xf>
    <xf numFmtId="0" fontId="63" fillId="0" borderId="0" applyNumberFormat="0" applyFill="0" applyBorder="0" applyAlignment="0" applyProtection="0"/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27" borderId="52" applyNumberFormat="0" applyAlignment="0" applyProtection="0">
      <alignment vertical="center"/>
    </xf>
    <xf numFmtId="0" fontId="113" fillId="35" borderId="0" applyNumberFormat="0" applyBorder="0" applyAlignment="0" applyProtection="0">
      <alignment vertical="center"/>
    </xf>
    <xf numFmtId="0" fontId="114" fillId="34" borderId="55" applyNumberFormat="0" applyFont="0" applyAlignment="0" applyProtection="0">
      <alignment vertical="center"/>
    </xf>
    <xf numFmtId="0" fontId="115" fillId="0" borderId="48" applyNumberFormat="0" applyFill="0" applyAlignment="0" applyProtection="0">
      <alignment vertical="center"/>
    </xf>
    <xf numFmtId="0" fontId="68" fillId="25" borderId="47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7" fillId="27" borderId="52" applyNumberFormat="0" applyAlignment="0" applyProtection="0"/>
    <xf numFmtId="0" fontId="65" fillId="0" borderId="48" applyNumberFormat="0" applyFill="0" applyAlignment="0" applyProtection="0"/>
    <xf numFmtId="0" fontId="93" fillId="37" borderId="0" applyNumberFormat="0" applyBorder="0" applyAlignment="0" applyProtection="0"/>
    <xf numFmtId="0" fontId="3" fillId="0" borderId="0"/>
    <xf numFmtId="0" fontId="3" fillId="0" borderId="0"/>
    <xf numFmtId="0" fontId="58" fillId="40" borderId="47" applyNumberFormat="0" applyAlignment="0" applyProtection="0"/>
    <xf numFmtId="0" fontId="69" fillId="35" borderId="0" applyNumberFormat="0" applyBorder="0" applyAlignment="0" applyProtection="0"/>
    <xf numFmtId="0" fontId="55" fillId="0" borderId="53" applyNumberFormat="0" applyFill="0" applyAlignment="0" applyProtection="0"/>
    <xf numFmtId="0" fontId="48" fillId="26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57" fillId="25" borderId="54" applyNumberFormat="0" applyAlignment="0" applyProtection="0"/>
    <xf numFmtId="0" fontId="11" fillId="34" borderId="55" applyNumberFormat="0" applyFont="0" applyAlignment="0" applyProtection="0"/>
    <xf numFmtId="0" fontId="59" fillId="0" borderId="49" applyNumberFormat="0" applyFill="0" applyAlignment="0" applyProtection="0"/>
    <xf numFmtId="0" fontId="60" fillId="0" borderId="50" applyNumberFormat="0" applyFill="0" applyAlignment="0" applyProtection="0"/>
    <xf numFmtId="0" fontId="61" fillId="0" borderId="51" applyNumberFormat="0" applyFill="0" applyAlignment="0" applyProtection="0"/>
    <xf numFmtId="0" fontId="61" fillId="0" borderId="0" applyNumberFormat="0" applyFill="0" applyBorder="0" applyAlignment="0" applyProtection="0"/>
    <xf numFmtId="0" fontId="3" fillId="0" borderId="0"/>
    <xf numFmtId="0" fontId="116" fillId="40" borderId="47" applyNumberFormat="0" applyAlignment="0" applyProtection="0">
      <alignment vertical="center"/>
    </xf>
    <xf numFmtId="0" fontId="117" fillId="25" borderId="54" applyNumberFormat="0" applyAlignment="0" applyProtection="0">
      <alignment vertical="center"/>
    </xf>
    <xf numFmtId="0" fontId="118" fillId="26" borderId="0" applyNumberFormat="0" applyBorder="0" applyAlignment="0" applyProtection="0">
      <alignment vertical="center"/>
    </xf>
    <xf numFmtId="0" fontId="3" fillId="0" borderId="0" applyFont="0" applyFill="0" applyBorder="0" applyAlignment="0" applyProtection="0"/>
    <xf numFmtId="0" fontId="114" fillId="0" borderId="0"/>
    <xf numFmtId="0" fontId="119" fillId="37" borderId="0" applyNumberFormat="0" applyBorder="0" applyAlignment="0" applyProtection="0">
      <alignment vertical="center"/>
    </xf>
    <xf numFmtId="0" fontId="120" fillId="0" borderId="49" applyNumberFormat="0" applyFill="0" applyAlignment="0" applyProtection="0">
      <alignment vertical="center"/>
    </xf>
    <xf numFmtId="0" fontId="121" fillId="0" borderId="50" applyNumberFormat="0" applyFill="0" applyAlignment="0" applyProtection="0">
      <alignment vertical="center"/>
    </xf>
    <xf numFmtId="0" fontId="122" fillId="0" borderId="51" applyNumberFormat="0" applyFill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25" borderId="47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53" applyNumberFormat="0" applyFill="0" applyAlignment="0" applyProtection="0">
      <alignment vertical="center"/>
    </xf>
    <xf numFmtId="0" fontId="45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95">
    <xf numFmtId="0" fontId="0" fillId="0" borderId="0" xfId="0"/>
    <xf numFmtId="0" fontId="27" fillId="0" borderId="0" xfId="0" applyFont="1"/>
    <xf numFmtId="10" fontId="3" fillId="2" borderId="1" xfId="5" applyNumberFormat="1" applyFont="1" applyFill="1" applyBorder="1"/>
    <xf numFmtId="10" fontId="27" fillId="0" borderId="0" xfId="5" applyNumberFormat="1" applyFont="1"/>
    <xf numFmtId="0" fontId="2" fillId="2" borderId="1" xfId="2" applyNumberFormat="1" applyFont="1" applyFill="1" applyBorder="1" applyAlignment="1" applyProtection="1">
      <alignment horizontal="center"/>
    </xf>
    <xf numFmtId="10" fontId="2" fillId="2" borderId="1" xfId="5" applyNumberFormat="1" applyFont="1" applyFill="1" applyBorder="1" applyAlignment="1">
      <alignment horizontal="center"/>
    </xf>
    <xf numFmtId="0" fontId="27" fillId="2" borderId="1" xfId="0" applyFont="1" applyFill="1" applyBorder="1"/>
    <xf numFmtId="10" fontId="27" fillId="2" borderId="1" xfId="5" applyNumberFormat="1" applyFont="1" applyFill="1" applyBorder="1"/>
    <xf numFmtId="0" fontId="29" fillId="0" borderId="0" xfId="0" applyFont="1"/>
    <xf numFmtId="166" fontId="29" fillId="2" borderId="1" xfId="1" applyFont="1" applyFill="1" applyBorder="1"/>
    <xf numFmtId="0" fontId="13" fillId="0" borderId="0" xfId="0" applyFont="1" applyFill="1" applyProtection="1">
      <protection hidden="1"/>
    </xf>
    <xf numFmtId="0" fontId="15" fillId="0" borderId="0" xfId="0" applyFont="1" applyFill="1" applyAlignment="1" applyProtection="1">
      <alignment horizontal="left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166" fontId="29" fillId="5" borderId="0" xfId="1" applyFont="1" applyFill="1" applyProtection="1">
      <protection hidden="1"/>
    </xf>
    <xf numFmtId="10" fontId="29" fillId="5" borderId="0" xfId="5" applyNumberFormat="1" applyFont="1" applyFill="1" applyProtection="1">
      <protection hidden="1"/>
    </xf>
    <xf numFmtId="0" fontId="22" fillId="0" borderId="0" xfId="0" applyFont="1" applyAlignment="1" applyProtection="1">
      <alignment vertical="top"/>
      <protection hidden="1"/>
    </xf>
    <xf numFmtId="0" fontId="2" fillId="0" borderId="0" xfId="0" applyFont="1" applyBorder="1" applyAlignment="1" applyProtection="1">
      <alignment horizontal="center" vertical="top"/>
      <protection hidden="1"/>
    </xf>
    <xf numFmtId="0" fontId="27" fillId="0" borderId="0" xfId="0" applyFont="1" applyBorder="1" applyAlignment="1" applyProtection="1">
      <alignment horizontal="right" vertical="top"/>
      <protection hidden="1"/>
    </xf>
    <xf numFmtId="0" fontId="27" fillId="0" borderId="0" xfId="0" applyFont="1" applyAlignment="1" applyProtection="1">
      <alignment vertical="top"/>
      <protection hidden="1"/>
    </xf>
    <xf numFmtId="0" fontId="27" fillId="0" borderId="0" xfId="0" applyFont="1" applyAlignment="1" applyProtection="1">
      <alignment horizontal="center" vertical="top"/>
      <protection hidden="1"/>
    </xf>
    <xf numFmtId="0" fontId="31" fillId="0" borderId="2" xfId="0" applyFont="1" applyBorder="1" applyAlignment="1" applyProtection="1">
      <alignment horizontal="left" vertical="top"/>
      <protection hidden="1"/>
    </xf>
    <xf numFmtId="0" fontId="31" fillId="0" borderId="0" xfId="0" applyFont="1" applyBorder="1" applyAlignment="1" applyProtection="1">
      <alignment horizontal="center" vertical="top"/>
      <protection hidden="1"/>
    </xf>
    <xf numFmtId="0" fontId="31" fillId="0" borderId="0" xfId="0" applyFont="1" applyBorder="1" applyAlignment="1" applyProtection="1">
      <alignment horizontal="right" vertical="top"/>
      <protection hidden="1"/>
    </xf>
    <xf numFmtId="0" fontId="18" fillId="0" borderId="0" xfId="0" applyFont="1" applyAlignment="1" applyProtection="1">
      <alignment horizontal="left" vertical="top"/>
      <protection hidden="1"/>
    </xf>
    <xf numFmtId="0" fontId="31" fillId="0" borderId="0" xfId="0" applyFont="1" applyAlignment="1" applyProtection="1">
      <alignment vertical="top"/>
      <protection hidden="1"/>
    </xf>
    <xf numFmtId="0" fontId="27" fillId="0" borderId="2" xfId="0" applyFont="1" applyBorder="1" applyAlignment="1" applyProtection="1">
      <alignment horizontal="left" vertical="top"/>
      <protection hidden="1"/>
    </xf>
    <xf numFmtId="0" fontId="27" fillId="0" borderId="0" xfId="0" applyFont="1" applyBorder="1" applyAlignment="1" applyProtection="1">
      <alignment horizontal="center" vertical="top"/>
      <protection hidden="1"/>
    </xf>
    <xf numFmtId="0" fontId="2" fillId="0" borderId="0" xfId="0" applyFont="1" applyBorder="1" applyAlignment="1" applyProtection="1">
      <alignment horizontal="right" vertical="top"/>
      <protection hidden="1"/>
    </xf>
    <xf numFmtId="0" fontId="2" fillId="0" borderId="0" xfId="0" applyFont="1" applyAlignment="1" applyProtection="1">
      <alignment vertical="top"/>
      <protection hidden="1"/>
    </xf>
    <xf numFmtId="0" fontId="27" fillId="0" borderId="0" xfId="0" applyFont="1" applyAlignment="1" applyProtection="1">
      <alignment horizontal="left" vertical="top"/>
      <protection hidden="1"/>
    </xf>
    <xf numFmtId="0" fontId="27" fillId="0" borderId="2" xfId="0" applyFont="1" applyBorder="1" applyAlignment="1" applyProtection="1">
      <alignment horizontal="right" vertical="top"/>
      <protection hidden="1"/>
    </xf>
    <xf numFmtId="0" fontId="3" fillId="7" borderId="0" xfId="0" applyFont="1" applyFill="1" applyAlignment="1" applyProtection="1">
      <alignment horizontal="center" vertical="top"/>
      <protection hidden="1"/>
    </xf>
    <xf numFmtId="0" fontId="3" fillId="7" borderId="0" xfId="0" applyFont="1" applyFill="1" applyAlignment="1" applyProtection="1">
      <alignment vertical="top"/>
      <protection hidden="1"/>
    </xf>
    <xf numFmtId="0" fontId="3" fillId="7" borderId="3" xfId="0" applyFont="1" applyFill="1" applyBorder="1" applyAlignment="1" applyProtection="1">
      <alignment horizontal="center" vertical="top"/>
      <protection hidden="1"/>
    </xf>
    <xf numFmtId="0" fontId="3" fillId="7" borderId="0" xfId="0" applyFont="1" applyFill="1" applyBorder="1" applyAlignment="1" applyProtection="1">
      <alignment vertical="top"/>
      <protection hidden="1"/>
    </xf>
    <xf numFmtId="0" fontId="3" fillId="7" borderId="0" xfId="0" applyFont="1" applyFill="1" applyBorder="1" applyAlignment="1" applyProtection="1">
      <alignment horizontal="center" vertical="top"/>
      <protection hidden="1"/>
    </xf>
    <xf numFmtId="2" fontId="7" fillId="0" borderId="2" xfId="0" applyNumberFormat="1" applyFont="1" applyBorder="1" applyAlignment="1" applyProtection="1">
      <alignment horizontal="right" vertical="top"/>
      <protection hidden="1"/>
    </xf>
    <xf numFmtId="2" fontId="7" fillId="0" borderId="0" xfId="0" applyNumberFormat="1" applyFont="1" applyBorder="1" applyAlignment="1" applyProtection="1">
      <alignment horizontal="right" vertical="top"/>
      <protection hidden="1"/>
    </xf>
    <xf numFmtId="0" fontId="3" fillId="7" borderId="4" xfId="0" applyFont="1" applyFill="1" applyBorder="1" applyAlignment="1" applyProtection="1">
      <alignment horizontal="center" vertical="top"/>
      <protection hidden="1"/>
    </xf>
    <xf numFmtId="0" fontId="27" fillId="0" borderId="5" xfId="0" applyFont="1" applyBorder="1" applyAlignment="1" applyProtection="1">
      <alignment vertical="top"/>
      <protection hidden="1"/>
    </xf>
    <xf numFmtId="0" fontId="27" fillId="0" borderId="6" xfId="0" applyFont="1" applyBorder="1" applyAlignment="1" applyProtection="1">
      <alignment vertical="top"/>
      <protection hidden="1"/>
    </xf>
    <xf numFmtId="0" fontId="27" fillId="0" borderId="7" xfId="0" applyFont="1" applyBorder="1" applyAlignment="1" applyProtection="1">
      <alignment horizontal="center" vertical="top"/>
      <protection hidden="1"/>
    </xf>
    <xf numFmtId="0" fontId="27" fillId="0" borderId="8" xfId="0" applyFont="1" applyBorder="1" applyAlignment="1" applyProtection="1">
      <alignment vertical="top"/>
      <protection hidden="1"/>
    </xf>
    <xf numFmtId="0" fontId="27" fillId="0" borderId="3" xfId="0" applyFont="1" applyBorder="1" applyAlignment="1" applyProtection="1">
      <alignment vertical="top"/>
      <protection hidden="1"/>
    </xf>
    <xf numFmtId="0" fontId="27" fillId="0" borderId="9" xfId="0" applyFont="1" applyBorder="1" applyAlignment="1" applyProtection="1">
      <alignment horizontal="center" vertical="top"/>
      <protection hidden="1"/>
    </xf>
    <xf numFmtId="166" fontId="7" fillId="0" borderId="2" xfId="1" applyFont="1" applyBorder="1" applyAlignment="1" applyProtection="1">
      <alignment horizontal="left" vertical="top"/>
      <protection hidden="1"/>
    </xf>
    <xf numFmtId="166" fontId="7" fillId="0" borderId="0" xfId="1" applyFont="1" applyBorder="1" applyAlignment="1" applyProtection="1">
      <alignment horizontal="left" vertical="top"/>
      <protection hidden="1"/>
    </xf>
    <xf numFmtId="0" fontId="8" fillId="8" borderId="0" xfId="0" applyFont="1" applyFill="1" applyAlignment="1" applyProtection="1">
      <alignment horizontal="left" vertical="top"/>
      <protection hidden="1"/>
    </xf>
    <xf numFmtId="0" fontId="8" fillId="8" borderId="0" xfId="0" applyFont="1" applyFill="1" applyAlignment="1" applyProtection="1">
      <alignment vertical="top"/>
      <protection hidden="1"/>
    </xf>
    <xf numFmtId="0" fontId="17" fillId="8" borderId="0" xfId="0" applyFont="1" applyFill="1" applyAlignment="1" applyProtection="1">
      <alignment horizontal="center" vertical="top"/>
      <protection hidden="1"/>
    </xf>
    <xf numFmtId="10" fontId="3" fillId="0" borderId="2" xfId="5" applyNumberFormat="1" applyFont="1" applyBorder="1" applyAlignment="1" applyProtection="1">
      <alignment horizontal="right" vertical="top"/>
      <protection hidden="1"/>
    </xf>
    <xf numFmtId="10" fontId="3" fillId="0" borderId="0" xfId="5" applyNumberFormat="1" applyFont="1" applyBorder="1" applyAlignment="1" applyProtection="1">
      <alignment horizontal="right" vertical="top"/>
      <protection hidden="1"/>
    </xf>
    <xf numFmtId="0" fontId="8" fillId="8" borderId="0" xfId="0" applyFont="1" applyFill="1" applyAlignment="1" applyProtection="1">
      <alignment horizontal="right" vertical="top" wrapText="1"/>
      <protection hidden="1"/>
    </xf>
    <xf numFmtId="0" fontId="8" fillId="8" borderId="0" xfId="0" applyFont="1" applyFill="1" applyAlignment="1" applyProtection="1">
      <alignment vertical="top" wrapText="1"/>
      <protection hidden="1"/>
    </xf>
    <xf numFmtId="0" fontId="8" fillId="8" borderId="0" xfId="0" applyFont="1" applyFill="1" applyAlignment="1" applyProtection="1">
      <alignment horizontal="right" vertical="top"/>
      <protection hidden="1"/>
    </xf>
    <xf numFmtId="173" fontId="27" fillId="0" borderId="2" xfId="0" applyNumberFormat="1" applyFont="1" applyBorder="1" applyAlignment="1" applyProtection="1">
      <alignment horizontal="right" vertical="top"/>
      <protection hidden="1"/>
    </xf>
    <xf numFmtId="173" fontId="27" fillId="0" borderId="0" xfId="0" applyNumberFormat="1" applyFont="1" applyBorder="1" applyAlignment="1" applyProtection="1">
      <alignment horizontal="right" vertical="top"/>
      <protection hidden="1"/>
    </xf>
    <xf numFmtId="0" fontId="27" fillId="0" borderId="0" xfId="0" applyFont="1" applyAlignment="1" applyProtection="1">
      <alignment horizontal="right" vertical="top" wrapText="1"/>
      <protection hidden="1"/>
    </xf>
    <xf numFmtId="0" fontId="27" fillId="0" borderId="0" xfId="0" applyFont="1" applyAlignment="1" applyProtection="1">
      <alignment vertical="top" wrapText="1"/>
      <protection hidden="1"/>
    </xf>
    <xf numFmtId="166" fontId="7" fillId="0" borderId="2" xfId="0" applyNumberFormat="1" applyFont="1" applyBorder="1" applyAlignment="1" applyProtection="1">
      <alignment horizontal="right" vertical="top"/>
      <protection hidden="1"/>
    </xf>
    <xf numFmtId="166" fontId="7" fillId="0" borderId="0" xfId="0" applyNumberFormat="1" applyFont="1" applyBorder="1" applyAlignment="1" applyProtection="1">
      <alignment horizontal="right" vertical="top"/>
      <protection hidden="1"/>
    </xf>
    <xf numFmtId="0" fontId="17" fillId="0" borderId="0" xfId="0" applyFont="1" applyFill="1" applyAlignment="1" applyProtection="1">
      <alignment horizontal="center" vertical="top"/>
      <protection hidden="1"/>
    </xf>
    <xf numFmtId="0" fontId="27" fillId="9" borderId="0" xfId="0" applyFont="1" applyFill="1" applyAlignment="1" applyProtection="1">
      <alignment horizontal="left" vertical="top"/>
      <protection hidden="1"/>
    </xf>
    <xf numFmtId="0" fontId="32" fillId="9" borderId="0" xfId="0" applyFont="1" applyFill="1" applyAlignment="1" applyProtection="1">
      <alignment horizontal="center" vertical="top"/>
      <protection hidden="1"/>
    </xf>
    <xf numFmtId="172" fontId="7" fillId="0" borderId="2" xfId="5" applyNumberFormat="1" applyFont="1" applyBorder="1" applyAlignment="1" applyProtection="1">
      <alignment horizontal="right" vertical="top"/>
      <protection hidden="1"/>
    </xf>
    <xf numFmtId="172" fontId="3" fillId="0" borderId="0" xfId="5" applyNumberFormat="1" applyFont="1" applyBorder="1" applyAlignment="1" applyProtection="1">
      <alignment horizontal="right" vertical="top"/>
      <protection hidden="1"/>
    </xf>
    <xf numFmtId="0" fontId="27" fillId="0" borderId="3" xfId="0" applyFont="1" applyBorder="1" applyAlignment="1" applyProtection="1">
      <alignment horizontal="center" vertical="top"/>
      <protection hidden="1"/>
    </xf>
    <xf numFmtId="0" fontId="27" fillId="0" borderId="2" xfId="0" quotePrefix="1" applyFont="1" applyBorder="1" applyAlignment="1" applyProtection="1">
      <alignment horizontal="right" vertical="top"/>
      <protection hidden="1"/>
    </xf>
    <xf numFmtId="0" fontId="27" fillId="0" borderId="0" xfId="0" quotePrefix="1" applyFont="1" applyBorder="1" applyAlignment="1" applyProtection="1">
      <alignment horizontal="right" vertical="top"/>
      <protection hidden="1"/>
    </xf>
    <xf numFmtId="0" fontId="27" fillId="0" borderId="0" xfId="0" applyFont="1" applyAlignment="1" applyProtection="1">
      <alignment horizontal="left" vertical="top" wrapText="1"/>
      <protection hidden="1"/>
    </xf>
    <xf numFmtId="0" fontId="27" fillId="0" borderId="0" xfId="0" applyFont="1" applyAlignment="1" applyProtection="1">
      <alignment horizontal="right" vertical="top"/>
      <protection hidden="1"/>
    </xf>
    <xf numFmtId="0" fontId="29" fillId="0" borderId="0" xfId="0" applyFont="1" applyFill="1" applyProtection="1">
      <protection hidden="1"/>
    </xf>
    <xf numFmtId="166" fontId="30" fillId="5" borderId="0" xfId="1" applyFont="1" applyFill="1" applyProtection="1">
      <protection hidden="1"/>
    </xf>
    <xf numFmtId="0" fontId="27" fillId="0" borderId="1" xfId="0" applyFont="1" applyFill="1" applyBorder="1" applyAlignment="1" applyProtection="1">
      <alignment horizontal="center" vertical="center"/>
      <protection hidden="1"/>
    </xf>
    <xf numFmtId="170" fontId="27" fillId="0" borderId="1" xfId="1" applyNumberFormat="1" applyFont="1" applyFill="1" applyBorder="1" applyAlignment="1" applyProtection="1">
      <alignment vertical="center"/>
      <protection hidden="1"/>
    </xf>
    <xf numFmtId="0" fontId="0" fillId="0" borderId="0" xfId="0" applyAlignment="1">
      <alignment horizontal="right"/>
    </xf>
    <xf numFmtId="0" fontId="33" fillId="10" borderId="0" xfId="0" applyFont="1" applyFill="1"/>
    <xf numFmtId="166" fontId="26" fillId="0" borderId="0" xfId="1" applyFont="1"/>
    <xf numFmtId="169" fontId="26" fillId="0" borderId="0" xfId="5" applyNumberFormat="1" applyFont="1"/>
    <xf numFmtId="0" fontId="34" fillId="10" borderId="0" xfId="0" applyFont="1" applyFill="1" applyAlignment="1">
      <alignment horizontal="right"/>
    </xf>
    <xf numFmtId="10" fontId="34" fillId="10" borderId="0" xfId="5" applyNumberFormat="1" applyFont="1" applyFill="1"/>
    <xf numFmtId="0" fontId="33" fillId="9" borderId="0" xfId="0" applyFont="1" applyFill="1"/>
    <xf numFmtId="0" fontId="34" fillId="9" borderId="0" xfId="0" applyFont="1" applyFill="1" applyAlignment="1">
      <alignment horizontal="right"/>
    </xf>
    <xf numFmtId="10" fontId="34" fillId="9" borderId="0" xfId="5" applyNumberFormat="1" applyFont="1" applyFill="1"/>
    <xf numFmtId="0" fontId="33" fillId="11" borderId="0" xfId="0" applyFont="1" applyFill="1"/>
    <xf numFmtId="0" fontId="34" fillId="11" borderId="0" xfId="0" applyFont="1" applyFill="1" applyAlignment="1">
      <alignment horizontal="right"/>
    </xf>
    <xf numFmtId="171" fontId="34" fillId="11" borderId="0" xfId="5" applyNumberFormat="1" applyFont="1" applyFill="1"/>
    <xf numFmtId="0" fontId="16" fillId="0" borderId="0" xfId="0" applyFont="1" applyFill="1" applyAlignment="1" applyProtection="1">
      <alignment vertical="top" wrapText="1"/>
      <protection hidden="1"/>
    </xf>
    <xf numFmtId="0" fontId="13" fillId="0" borderId="0" xfId="0" applyFont="1" applyFill="1" applyAlignment="1" applyProtection="1">
      <alignment horizontal="center"/>
      <protection hidden="1"/>
    </xf>
    <xf numFmtId="10" fontId="13" fillId="0" borderId="1" xfId="5" applyNumberFormat="1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locked="0"/>
    </xf>
    <xf numFmtId="166" fontId="13" fillId="0" borderId="1" xfId="3" applyFont="1" applyFill="1" applyBorder="1" applyAlignment="1" applyProtection="1">
      <alignment horizontal="left"/>
      <protection hidden="1"/>
    </xf>
    <xf numFmtId="0" fontId="14" fillId="0" borderId="0" xfId="0" applyFont="1" applyFill="1" applyProtection="1">
      <protection hidden="1"/>
    </xf>
    <xf numFmtId="10" fontId="15" fillId="0" borderId="0" xfId="7" applyNumberFormat="1" applyFont="1" applyFill="1" applyAlignment="1" applyProtection="1">
      <alignment horizontal="right"/>
      <protection hidden="1"/>
    </xf>
    <xf numFmtId="166" fontId="13" fillId="0" borderId="0" xfId="0" applyNumberFormat="1" applyFont="1" applyFill="1" applyProtection="1">
      <protection hidden="1"/>
    </xf>
    <xf numFmtId="0" fontId="39" fillId="0" borderId="0" xfId="0" applyFont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25" xfId="0" applyFont="1" applyBorder="1" applyAlignment="1">
      <alignment horizontal="right" vertical="top"/>
    </xf>
    <xf numFmtId="0" fontId="39" fillId="0" borderId="26" xfId="0" applyFont="1" applyBorder="1" applyAlignment="1">
      <alignment horizontal="right" vertical="top" wrapText="1"/>
    </xf>
    <xf numFmtId="0" fontId="39" fillId="0" borderId="27" xfId="0" applyFont="1" applyBorder="1" applyAlignment="1">
      <alignment horizontal="right" vertical="top" wrapText="1"/>
    </xf>
    <xf numFmtId="0" fontId="39" fillId="0" borderId="28" xfId="0" applyFont="1" applyBorder="1" applyAlignment="1">
      <alignment horizontal="right" vertical="top" wrapText="1"/>
    </xf>
    <xf numFmtId="0" fontId="39" fillId="0" borderId="29" xfId="0" applyFont="1" applyBorder="1" applyAlignment="1">
      <alignment horizontal="center" vertical="top"/>
    </xf>
    <xf numFmtId="0" fontId="30" fillId="5" borderId="0" xfId="5" applyNumberFormat="1" applyFont="1" applyFill="1" applyAlignment="1" applyProtection="1">
      <alignment horizontal="center"/>
      <protection hidden="1"/>
    </xf>
    <xf numFmtId="0" fontId="39" fillId="0" borderId="25" xfId="0" applyFont="1" applyBorder="1" applyAlignment="1">
      <alignment horizontal="center" vertical="top"/>
    </xf>
    <xf numFmtId="0" fontId="40" fillId="0" borderId="0" xfId="0" applyFont="1" applyBorder="1" applyAlignment="1">
      <alignment horizontal="center" vertical="top"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 applyProtection="1">
      <alignment vertical="center"/>
      <protection hidden="1"/>
    </xf>
    <xf numFmtId="0" fontId="27" fillId="0" borderId="11" xfId="0" applyFont="1" applyBorder="1" applyAlignment="1" applyProtection="1">
      <alignment vertical="center"/>
      <protection hidden="1"/>
    </xf>
    <xf numFmtId="0" fontId="0" fillId="0" borderId="12" xfId="0" applyBorder="1"/>
    <xf numFmtId="0" fontId="0" fillId="0" borderId="3" xfId="0" applyBorder="1"/>
    <xf numFmtId="0" fontId="28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0" fillId="0" borderId="16" xfId="0" applyBorder="1"/>
    <xf numFmtId="0" fontId="0" fillId="0" borderId="8" xfId="0" applyBorder="1"/>
    <xf numFmtId="0" fontId="3" fillId="0" borderId="10" xfId="0" applyFont="1" applyBorder="1" applyAlignment="1" applyProtection="1">
      <alignment vertical="center"/>
      <protection hidden="1"/>
    </xf>
    <xf numFmtId="0" fontId="38" fillId="0" borderId="6" xfId="0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3" fillId="0" borderId="16" xfId="0" applyFont="1" applyBorder="1" applyAlignment="1" applyProtection="1">
      <alignment vertical="center"/>
      <protection hidden="1"/>
    </xf>
    <xf numFmtId="0" fontId="27" fillId="0" borderId="16" xfId="0" applyFont="1" applyBorder="1" applyAlignment="1" applyProtection="1">
      <alignment vertical="center"/>
      <protection hidden="1"/>
    </xf>
    <xf numFmtId="0" fontId="39" fillId="0" borderId="30" xfId="0" applyFont="1" applyBorder="1" applyAlignment="1">
      <alignment horizontal="center" vertical="top"/>
    </xf>
    <xf numFmtId="0" fontId="39" fillId="0" borderId="31" xfId="0" applyFont="1" applyBorder="1" applyAlignment="1">
      <alignment horizontal="center" vertical="top"/>
    </xf>
    <xf numFmtId="0" fontId="39" fillId="0" borderId="32" xfId="0" applyFont="1" applyBorder="1" applyAlignment="1">
      <alignment horizontal="center" vertical="top"/>
    </xf>
    <xf numFmtId="0" fontId="39" fillId="0" borderId="25" xfId="0" applyFont="1" applyBorder="1" applyAlignment="1">
      <alignment horizontal="center" vertical="top" wrapText="1"/>
    </xf>
    <xf numFmtId="0" fontId="39" fillId="0" borderId="33" xfId="0" applyFont="1" applyBorder="1" applyAlignment="1">
      <alignment horizontal="center" vertical="top" wrapText="1"/>
    </xf>
    <xf numFmtId="0" fontId="39" fillId="0" borderId="34" xfId="0" applyFont="1" applyBorder="1" applyAlignment="1">
      <alignment horizontal="center" vertical="top" wrapText="1"/>
    </xf>
    <xf numFmtId="0" fontId="39" fillId="0" borderId="35" xfId="0" applyFont="1" applyBorder="1" applyAlignment="1">
      <alignment horizontal="center" vertical="top"/>
    </xf>
    <xf numFmtId="0" fontId="39" fillId="0" borderId="33" xfId="0" applyFont="1" applyBorder="1" applyAlignment="1">
      <alignment horizontal="center" vertical="top"/>
    </xf>
    <xf numFmtId="0" fontId="39" fillId="0" borderId="34" xfId="0" applyFont="1" applyBorder="1" applyAlignment="1">
      <alignment horizontal="center" vertical="top"/>
    </xf>
    <xf numFmtId="0" fontId="39" fillId="0" borderId="35" xfId="0" applyFont="1" applyBorder="1" applyAlignment="1">
      <alignment horizontal="center" vertical="top" wrapText="1"/>
    </xf>
    <xf numFmtId="0" fontId="39" fillId="0" borderId="24" xfId="0" applyFont="1" applyBorder="1" applyAlignment="1">
      <alignment horizontal="center" vertical="top" wrapText="1"/>
    </xf>
    <xf numFmtId="0" fontId="13" fillId="0" borderId="1" xfId="0" applyFont="1" applyFill="1" applyBorder="1" applyAlignment="1" applyProtection="1">
      <alignment horizontal="center"/>
    </xf>
    <xf numFmtId="0" fontId="39" fillId="0" borderId="25" xfId="0" applyFont="1" applyBorder="1" applyAlignment="1">
      <alignment horizontal="center" vertical="top"/>
    </xf>
    <xf numFmtId="0" fontId="39" fillId="0" borderId="0" xfId="0" applyFont="1" applyAlignment="1">
      <alignment horizontal="right" vertical="top" wrapText="1"/>
    </xf>
    <xf numFmtId="167" fontId="39" fillId="0" borderId="0" xfId="3" applyNumberFormat="1" applyFont="1" applyAlignment="1">
      <alignment horizontal="center"/>
    </xf>
    <xf numFmtId="167" fontId="39" fillId="15" borderId="0" xfId="3" applyNumberFormat="1" applyFont="1" applyFill="1" applyAlignment="1">
      <alignment horizontal="left"/>
    </xf>
    <xf numFmtId="0" fontId="39" fillId="0" borderId="0" xfId="3" applyNumberFormat="1" applyFont="1" applyAlignment="1">
      <alignment horizontal="center"/>
    </xf>
    <xf numFmtId="0" fontId="40" fillId="0" borderId="0" xfId="0" applyFont="1" applyBorder="1" applyAlignment="1">
      <alignment horizontal="right" vertical="top" wrapText="1"/>
    </xf>
    <xf numFmtId="178" fontId="39" fillId="15" borderId="0" xfId="3" applyNumberFormat="1" applyFont="1" applyFill="1" applyAlignment="1">
      <alignment horizontal="center"/>
    </xf>
    <xf numFmtId="0" fontId="39" fillId="0" borderId="0" xfId="0" applyFont="1" applyAlignment="1">
      <alignment horizontal="center" vertical="top"/>
    </xf>
    <xf numFmtId="0" fontId="40" fillId="0" borderId="0" xfId="0" applyFont="1" applyAlignment="1">
      <alignment horizontal="center" vertical="top"/>
    </xf>
    <xf numFmtId="167" fontId="40" fillId="0" borderId="0" xfId="3" applyNumberFormat="1" applyFont="1" applyAlignment="1">
      <alignment horizontal="center"/>
    </xf>
    <xf numFmtId="10" fontId="29" fillId="0" borderId="0" xfId="5" applyNumberFormat="1" applyFont="1" applyFill="1" applyProtection="1">
      <protection hidden="1"/>
    </xf>
    <xf numFmtId="174" fontId="30" fillId="5" borderId="0" xfId="5" applyNumberFormat="1" applyFont="1" applyFill="1" applyAlignment="1" applyProtection="1">
      <alignment horizontal="center"/>
      <protection hidden="1"/>
    </xf>
    <xf numFmtId="16" fontId="29" fillId="0" borderId="0" xfId="0" applyNumberFormat="1" applyFont="1" applyFill="1" applyProtection="1">
      <protection hidden="1"/>
    </xf>
    <xf numFmtId="10" fontId="29" fillId="0" borderId="0" xfId="0" applyNumberFormat="1" applyFont="1" applyFill="1" applyProtection="1">
      <protection hidden="1"/>
    </xf>
    <xf numFmtId="0" fontId="29" fillId="0" borderId="1" xfId="0" applyFont="1" applyFill="1" applyBorder="1" applyAlignment="1" applyProtection="1">
      <alignment horizontal="center"/>
      <protection hidden="1"/>
    </xf>
    <xf numFmtId="174" fontId="29" fillId="0" borderId="0" xfId="0" applyNumberFormat="1" applyFont="1" applyFill="1" applyProtection="1">
      <protection hidden="1"/>
    </xf>
    <xf numFmtId="0" fontId="29" fillId="24" borderId="0" xfId="0" applyFont="1" applyFill="1" applyAlignment="1" applyProtection="1">
      <alignment horizontal="center"/>
      <protection hidden="1"/>
    </xf>
    <xf numFmtId="174" fontId="29" fillId="24" borderId="0" xfId="5" applyNumberFormat="1" applyFont="1" applyFill="1" applyAlignment="1" applyProtection="1">
      <alignment horizontal="center"/>
      <protection hidden="1"/>
    </xf>
    <xf numFmtId="0" fontId="44" fillId="11" borderId="39" xfId="0" applyFont="1" applyFill="1" applyBorder="1" applyAlignment="1">
      <alignment vertical="center" wrapText="1"/>
    </xf>
    <xf numFmtId="0" fontId="44" fillId="11" borderId="40" xfId="0" applyFont="1" applyFill="1" applyBorder="1" applyAlignment="1">
      <alignment horizontal="center" vertical="center" wrapText="1"/>
    </xf>
    <xf numFmtId="166" fontId="29" fillId="2" borderId="1" xfId="3" applyFont="1" applyFill="1" applyBorder="1" applyAlignment="1">
      <alignment horizontal="center"/>
    </xf>
    <xf numFmtId="166" fontId="29" fillId="2" borderId="1" xfId="3" applyFont="1" applyFill="1" applyBorder="1"/>
    <xf numFmtId="0" fontId="29" fillId="0" borderId="0" xfId="8" applyFont="1"/>
    <xf numFmtId="0" fontId="29" fillId="2" borderId="1" xfId="3" applyNumberFormat="1" applyFont="1" applyFill="1" applyBorder="1" applyAlignment="1">
      <alignment horizontal="center"/>
    </xf>
    <xf numFmtId="166" fontId="29" fillId="2" borderId="1" xfId="1" applyFont="1" applyFill="1" applyBorder="1" applyAlignment="1">
      <alignment horizontal="center"/>
    </xf>
    <xf numFmtId="166" fontId="30" fillId="0" borderId="0" xfId="1" applyFont="1" applyFill="1" applyProtection="1">
      <protection hidden="1"/>
    </xf>
    <xf numFmtId="0" fontId="30" fillId="0" borderId="0" xfId="5" applyNumberFormat="1" applyFont="1" applyFill="1" applyAlignment="1" applyProtection="1">
      <alignment horizontal="center"/>
      <protection hidden="1"/>
    </xf>
    <xf numFmtId="174" fontId="30" fillId="0" borderId="0" xfId="5" applyNumberFormat="1" applyFont="1" applyFill="1" applyAlignment="1" applyProtection="1">
      <alignment horizontal="center"/>
      <protection hidden="1"/>
    </xf>
    <xf numFmtId="166" fontId="30" fillId="0" borderId="0" xfId="1" applyFont="1" applyFill="1" applyAlignment="1" applyProtection="1">
      <alignment horizontal="center"/>
      <protection hidden="1"/>
    </xf>
    <xf numFmtId="10" fontId="30" fillId="0" borderId="0" xfId="5" applyNumberFormat="1" applyFont="1" applyFill="1" applyAlignment="1" applyProtection="1">
      <alignment horizontal="center"/>
      <protection hidden="1"/>
    </xf>
    <xf numFmtId="10" fontId="29" fillId="19" borderId="1" xfId="5" applyNumberFormat="1" applyFont="1" applyFill="1" applyBorder="1"/>
    <xf numFmtId="0" fontId="27" fillId="0" borderId="1" xfId="0" applyFont="1" applyFill="1" applyBorder="1" applyAlignment="1" applyProtection="1">
      <alignment vertical="center"/>
      <protection hidden="1"/>
    </xf>
    <xf numFmtId="10" fontId="29" fillId="0" borderId="0" xfId="8" applyNumberFormat="1" applyFont="1"/>
    <xf numFmtId="10" fontId="29" fillId="19" borderId="1" xfId="7" applyNumberFormat="1" applyFont="1" applyFill="1" applyBorder="1" applyAlignment="1">
      <alignment horizontal="center"/>
    </xf>
    <xf numFmtId="0" fontId="15" fillId="53" borderId="0" xfId="407" applyFont="1" applyFill="1" applyAlignment="1" applyProtection="1">
      <alignment horizontal="center"/>
      <protection hidden="1"/>
    </xf>
    <xf numFmtId="0" fontId="13" fillId="53" borderId="0" xfId="407" applyFont="1" applyFill="1" applyProtection="1">
      <protection hidden="1"/>
    </xf>
    <xf numFmtId="0" fontId="15" fillId="53" borderId="0" xfId="407" applyFont="1" applyFill="1" applyBorder="1" applyAlignment="1" applyProtection="1">
      <alignment horizontal="left"/>
      <protection hidden="1"/>
    </xf>
    <xf numFmtId="0" fontId="13" fillId="53" borderId="0" xfId="407" applyFont="1" applyFill="1" applyBorder="1" applyProtection="1">
      <protection hidden="1"/>
    </xf>
    <xf numFmtId="0" fontId="13" fillId="53" borderId="0" xfId="407" applyFont="1" applyFill="1" applyBorder="1" applyAlignment="1" applyProtection="1">
      <alignment horizontal="center"/>
      <protection hidden="1"/>
    </xf>
    <xf numFmtId="0" fontId="14" fillId="53" borderId="1" xfId="407" applyFont="1" applyFill="1" applyBorder="1" applyAlignment="1" applyProtection="1">
      <alignment horizontal="center" vertical="center" wrapText="1"/>
      <protection hidden="1"/>
    </xf>
    <xf numFmtId="10" fontId="13" fillId="53" borderId="1" xfId="408" applyNumberFormat="1" applyFont="1" applyFill="1" applyBorder="1" applyAlignment="1" applyProtection="1">
      <alignment horizontal="center" vertical="center" wrapText="1"/>
      <protection hidden="1"/>
    </xf>
    <xf numFmtId="166" fontId="13" fillId="53" borderId="1" xfId="3" applyFont="1" applyFill="1" applyBorder="1" applyAlignment="1" applyProtection="1">
      <alignment horizontal="center" vertical="center" wrapText="1"/>
      <protection hidden="1"/>
    </xf>
    <xf numFmtId="0" fontId="13" fillId="53" borderId="1" xfId="407" applyFont="1" applyFill="1" applyBorder="1" applyAlignment="1" applyProtection="1">
      <alignment horizontal="center" vertical="center" wrapText="1"/>
      <protection hidden="1"/>
    </xf>
    <xf numFmtId="0" fontId="15" fillId="53" borderId="0" xfId="407" applyFont="1" applyFill="1" applyBorder="1" applyAlignment="1" applyProtection="1">
      <alignment horizontal="center"/>
      <protection hidden="1"/>
    </xf>
    <xf numFmtId="166" fontId="29" fillId="53" borderId="0" xfId="409" applyFont="1" applyFill="1" applyBorder="1" applyProtection="1">
      <protection hidden="1"/>
    </xf>
    <xf numFmtId="10" fontId="15" fillId="53" borderId="0" xfId="7" applyNumberFormat="1" applyFont="1" applyFill="1" applyAlignment="1" applyProtection="1">
      <alignment horizontal="right"/>
      <protection hidden="1"/>
    </xf>
    <xf numFmtId="0" fontId="13" fillId="53" borderId="0" xfId="407" applyFont="1" applyFill="1" applyAlignment="1" applyProtection="1">
      <alignment horizontal="center"/>
      <protection hidden="1"/>
    </xf>
    <xf numFmtId="166" fontId="13" fillId="53" borderId="0" xfId="407" applyNumberFormat="1" applyFont="1" applyFill="1" applyProtection="1">
      <protection hidden="1"/>
    </xf>
    <xf numFmtId="166" fontId="29" fillId="2" borderId="7" xfId="3" applyFont="1" applyFill="1" applyBorder="1" applyAlignment="1">
      <alignment vertical="center"/>
    </xf>
    <xf numFmtId="166" fontId="29" fillId="2" borderId="2" xfId="3" applyFont="1" applyFill="1" applyBorder="1" applyAlignment="1">
      <alignment vertical="center"/>
    </xf>
    <xf numFmtId="10" fontId="29" fillId="19" borderId="1" xfId="7" applyNumberFormat="1" applyFont="1" applyFill="1" applyBorder="1"/>
    <xf numFmtId="166" fontId="29" fillId="2" borderId="0" xfId="1" applyFont="1" applyFill="1" applyBorder="1"/>
    <xf numFmtId="10" fontId="29" fillId="19" borderId="0" xfId="5" applyNumberFormat="1" applyFont="1" applyFill="1" applyBorder="1"/>
    <xf numFmtId="10" fontId="3" fillId="2" borderId="1" xfId="7" applyNumberFormat="1" applyFont="1" applyFill="1" applyBorder="1"/>
    <xf numFmtId="0" fontId="31" fillId="0" borderId="0" xfId="0" quotePrefix="1" applyFont="1" applyAlignment="1" applyProtection="1">
      <alignment vertical="top"/>
      <protection hidden="1"/>
    </xf>
    <xf numFmtId="0" fontId="31" fillId="0" borderId="3" xfId="0" applyFont="1" applyBorder="1" applyAlignment="1" applyProtection="1">
      <alignment vertical="top"/>
      <protection hidden="1"/>
    </xf>
    <xf numFmtId="167" fontId="39" fillId="16" borderId="0" xfId="3" applyNumberFormat="1" applyFont="1" applyFill="1" applyAlignment="1">
      <alignment horizontal="center"/>
    </xf>
    <xf numFmtId="0" fontId="39" fillId="54" borderId="0" xfId="3" applyNumberFormat="1" applyFont="1" applyFill="1" applyAlignment="1">
      <alignment horizontal="center"/>
    </xf>
    <xf numFmtId="0" fontId="39" fillId="24" borderId="0" xfId="3" applyNumberFormat="1" applyFont="1" applyFill="1" applyAlignment="1">
      <alignment horizontal="center"/>
    </xf>
    <xf numFmtId="167" fontId="129" fillId="0" borderId="30" xfId="3" applyNumberFormat="1" applyFont="1" applyBorder="1" applyAlignment="1">
      <alignment horizontal="center" vertical="top"/>
    </xf>
    <xf numFmtId="167" fontId="129" fillId="0" borderId="25" xfId="3" applyNumberFormat="1" applyFont="1" applyBorder="1" applyAlignment="1">
      <alignment horizontal="center" vertical="top"/>
    </xf>
    <xf numFmtId="167" fontId="129" fillId="0" borderId="29" xfId="3" applyNumberFormat="1" applyFont="1" applyBorder="1" applyAlignment="1">
      <alignment horizontal="center" vertical="top"/>
    </xf>
    <xf numFmtId="167" fontId="129" fillId="0" borderId="24" xfId="3" applyNumberFormat="1" applyFont="1" applyBorder="1" applyAlignment="1">
      <alignment horizontal="center" vertical="top"/>
    </xf>
    <xf numFmtId="167" fontId="129" fillId="0" borderId="31" xfId="3" applyNumberFormat="1" applyFont="1" applyBorder="1" applyAlignment="1">
      <alignment horizontal="center" vertical="top"/>
    </xf>
    <xf numFmtId="167" fontId="129" fillId="0" borderId="32" xfId="3" applyNumberFormat="1" applyFont="1" applyBorder="1" applyAlignment="1">
      <alignment horizontal="center" vertical="top"/>
    </xf>
    <xf numFmtId="178" fontId="129" fillId="0" borderId="30" xfId="3" applyNumberFormat="1" applyFont="1" applyBorder="1" applyAlignment="1">
      <alignment horizontal="center" vertical="top"/>
    </xf>
    <xf numFmtId="178" fontId="129" fillId="0" borderId="29" xfId="3" applyNumberFormat="1" applyFont="1" applyBorder="1" applyAlignment="1">
      <alignment horizontal="center" vertical="top"/>
    </xf>
    <xf numFmtId="178" fontId="129" fillId="0" borderId="35" xfId="3" applyNumberFormat="1" applyFont="1" applyBorder="1" applyAlignment="1">
      <alignment horizontal="center" vertical="top"/>
    </xf>
    <xf numFmtId="178" fontId="129" fillId="0" borderId="33" xfId="3" applyNumberFormat="1" applyFont="1" applyBorder="1" applyAlignment="1">
      <alignment horizontal="center" vertical="top"/>
    </xf>
    <xf numFmtId="178" fontId="129" fillId="0" borderId="34" xfId="3" applyNumberFormat="1" applyFont="1" applyBorder="1" applyAlignment="1">
      <alignment horizontal="center" vertical="top"/>
    </xf>
    <xf numFmtId="178" fontId="129" fillId="0" borderId="31" xfId="3" applyNumberFormat="1" applyFont="1" applyBorder="1" applyAlignment="1">
      <alignment horizontal="center" vertical="top"/>
    </xf>
    <xf numFmtId="178" fontId="129" fillId="0" borderId="32" xfId="3" applyNumberFormat="1" applyFont="1" applyBorder="1" applyAlignment="1">
      <alignment horizontal="center" vertical="top"/>
    </xf>
    <xf numFmtId="178" fontId="129" fillId="0" borderId="24" xfId="3" applyNumberFormat="1" applyFont="1" applyBorder="1" applyAlignment="1">
      <alignment horizontal="center" vertical="top"/>
    </xf>
    <xf numFmtId="0" fontId="129" fillId="0" borderId="25" xfId="0" applyFont="1" applyBorder="1" applyAlignment="1">
      <alignment horizontal="right" vertical="top"/>
    </xf>
    <xf numFmtId="0" fontId="129" fillId="0" borderId="14" xfId="0" applyFont="1" applyBorder="1" applyAlignment="1">
      <alignment vertical="top"/>
    </xf>
    <xf numFmtId="0" fontId="129" fillId="0" borderId="0" xfId="0" applyFont="1" applyAlignment="1"/>
    <xf numFmtId="0" fontId="129" fillId="0" borderId="15" xfId="0" applyFont="1" applyBorder="1" applyAlignment="1">
      <alignment vertical="top"/>
    </xf>
    <xf numFmtId="0" fontId="129" fillId="0" borderId="13" xfId="0" applyFont="1" applyBorder="1" applyAlignment="1">
      <alignment horizontal="center" vertical="top"/>
    </xf>
    <xf numFmtId="0" fontId="130" fillId="0" borderId="0" xfId="0" applyFont="1" applyAlignment="1">
      <alignment vertical="top"/>
    </xf>
    <xf numFmtId="178" fontId="129" fillId="0" borderId="25" xfId="3" applyNumberFormat="1" applyFont="1" applyBorder="1" applyAlignment="1">
      <alignment horizontal="center" vertical="top"/>
    </xf>
    <xf numFmtId="0" fontId="129" fillId="0" borderId="28" xfId="0" applyFont="1" applyBorder="1" applyAlignment="1">
      <alignment horizontal="right" vertical="top"/>
    </xf>
    <xf numFmtId="0" fontId="129" fillId="0" borderId="26" xfId="0" applyFont="1" applyBorder="1" applyAlignment="1">
      <alignment horizontal="right" vertical="top"/>
    </xf>
    <xf numFmtId="0" fontId="130" fillId="54" borderId="0" xfId="0" applyFont="1" applyFill="1" applyAlignment="1">
      <alignment vertical="top"/>
    </xf>
    <xf numFmtId="0" fontId="129" fillId="0" borderId="27" xfId="0" applyFont="1" applyBorder="1" applyAlignment="1">
      <alignment horizontal="right" vertical="top"/>
    </xf>
    <xf numFmtId="0" fontId="131" fillId="0" borderId="0" xfId="0" applyFont="1" applyAlignment="1">
      <alignment horizontal="center"/>
    </xf>
    <xf numFmtId="0" fontId="133" fillId="0" borderId="0" xfId="0" applyFont="1"/>
    <xf numFmtId="0" fontId="134" fillId="0" borderId="0" xfId="0" applyFont="1"/>
    <xf numFmtId="166" fontId="134" fillId="0" borderId="0" xfId="1" applyFont="1"/>
    <xf numFmtId="166" fontId="134" fillId="0" borderId="0" xfId="0" applyNumberFormat="1" applyFont="1"/>
    <xf numFmtId="0" fontId="134" fillId="23" borderId="0" xfId="0" applyFont="1" applyFill="1"/>
    <xf numFmtId="166" fontId="134" fillId="0" borderId="0" xfId="1" applyFont="1" applyFill="1"/>
    <xf numFmtId="10" fontId="134" fillId="0" borderId="0" xfId="0" applyNumberFormat="1" applyFont="1"/>
    <xf numFmtId="0" fontId="134" fillId="0" borderId="0" xfId="0" applyFont="1" applyFill="1"/>
    <xf numFmtId="9" fontId="134" fillId="0" borderId="0" xfId="0" applyNumberFormat="1" applyFont="1" applyFill="1"/>
    <xf numFmtId="9" fontId="134" fillId="0" borderId="0" xfId="0" applyNumberFormat="1" applyFont="1"/>
    <xf numFmtId="0" fontId="131" fillId="0" borderId="0" xfId="0" applyFont="1"/>
    <xf numFmtId="0" fontId="137" fillId="0" borderId="0" xfId="0" applyFont="1"/>
    <xf numFmtId="169" fontId="137" fillId="0" borderId="0" xfId="0" applyNumberFormat="1" applyFont="1"/>
    <xf numFmtId="0" fontId="134" fillId="0" borderId="0" xfId="0" applyFont="1" applyFill="1" applyAlignment="1">
      <alignment horizontal="center"/>
    </xf>
    <xf numFmtId="10" fontId="134" fillId="0" borderId="0" xfId="5" applyNumberFormat="1" applyFont="1"/>
    <xf numFmtId="0" fontId="138" fillId="0" borderId="0" xfId="0" applyFont="1" applyAlignment="1">
      <alignment horizontal="center"/>
    </xf>
    <xf numFmtId="166" fontId="138" fillId="0" borderId="0" xfId="1" applyFont="1" applyAlignment="1">
      <alignment horizontal="center"/>
    </xf>
    <xf numFmtId="166" fontId="139" fillId="0" borderId="0" xfId="1" applyFont="1" applyAlignment="1">
      <alignment horizontal="center"/>
    </xf>
    <xf numFmtId="0" fontId="140" fillId="0" borderId="0" xfId="0" applyFont="1"/>
    <xf numFmtId="0" fontId="141" fillId="5" borderId="0" xfId="0" applyFont="1" applyFill="1" applyAlignment="1">
      <alignment horizontal="center"/>
    </xf>
    <xf numFmtId="166" fontId="141" fillId="5" borderId="0" xfId="1" applyFont="1" applyFill="1"/>
    <xf numFmtId="166" fontId="142" fillId="5" borderId="0" xfId="1" applyFont="1" applyFill="1" applyAlignment="1">
      <alignment horizontal="left"/>
    </xf>
    <xf numFmtId="0" fontId="141" fillId="0" borderId="0" xfId="0" applyFont="1"/>
    <xf numFmtId="167" fontId="142" fillId="5" borderId="0" xfId="1" applyNumberFormat="1" applyFont="1" applyFill="1" applyAlignment="1">
      <alignment horizontal="right"/>
    </xf>
    <xf numFmtId="0" fontId="143" fillId="19" borderId="0" xfId="0" applyFont="1" applyFill="1" applyBorder="1" applyAlignment="1" applyProtection="1">
      <alignment vertical="center"/>
      <protection hidden="1"/>
    </xf>
    <xf numFmtId="181" fontId="141" fillId="19" borderId="0" xfId="0" applyNumberFormat="1" applyFont="1" applyFill="1" applyAlignment="1">
      <alignment horizontal="center"/>
    </xf>
    <xf numFmtId="0" fontId="141" fillId="19" borderId="0" xfId="0" applyFont="1" applyFill="1"/>
    <xf numFmtId="10" fontId="142" fillId="5" borderId="0" xfId="5" applyNumberFormat="1" applyFont="1" applyFill="1"/>
    <xf numFmtId="166" fontId="142" fillId="5" borderId="0" xfId="1" applyFont="1" applyFill="1"/>
    <xf numFmtId="166" fontId="141" fillId="0" borderId="0" xfId="1" applyFont="1"/>
    <xf numFmtId="175" fontId="142" fillId="5" borderId="0" xfId="5" applyNumberFormat="1" applyFont="1" applyFill="1"/>
    <xf numFmtId="166" fontId="141" fillId="15" borderId="0" xfId="1" applyFont="1" applyFill="1"/>
    <xf numFmtId="166" fontId="142" fillId="15" borderId="0" xfId="5" applyNumberFormat="1" applyFont="1" applyFill="1"/>
    <xf numFmtId="174" fontId="142" fillId="15" borderId="0" xfId="5" applyNumberFormat="1" applyFont="1" applyFill="1"/>
    <xf numFmtId="166" fontId="141" fillId="15" borderId="0" xfId="3" applyFont="1" applyFill="1"/>
    <xf numFmtId="166" fontId="142" fillId="0" borderId="0" xfId="1" applyNumberFormat="1" applyFont="1"/>
    <xf numFmtId="166" fontId="141" fillId="0" borderId="0" xfId="0" applyNumberFormat="1" applyFont="1"/>
    <xf numFmtId="166" fontId="142" fillId="0" borderId="0" xfId="1" applyFont="1"/>
    <xf numFmtId="0" fontId="141" fillId="23" borderId="0" xfId="0" applyFont="1" applyFill="1"/>
    <xf numFmtId="10" fontId="142" fillId="0" borderId="0" xfId="1" applyNumberFormat="1" applyFont="1"/>
    <xf numFmtId="166" fontId="141" fillId="0" borderId="0" xfId="1" applyFont="1" applyFill="1"/>
    <xf numFmtId="170" fontId="142" fillId="0" borderId="0" xfId="0" applyNumberFormat="1" applyFont="1" applyFill="1"/>
    <xf numFmtId="10" fontId="141" fillId="0" borderId="0" xfId="0" applyNumberFormat="1" applyFont="1"/>
    <xf numFmtId="166" fontId="141" fillId="19" borderId="0" xfId="1" applyFont="1" applyFill="1"/>
    <xf numFmtId="168" fontId="142" fillId="19" borderId="0" xfId="1" applyNumberFormat="1" applyFont="1" applyFill="1"/>
    <xf numFmtId="0" fontId="141" fillId="0" borderId="0" xfId="0" applyFont="1" applyFill="1"/>
    <xf numFmtId="9" fontId="141" fillId="0" borderId="0" xfId="0" applyNumberFormat="1" applyFont="1" applyFill="1"/>
    <xf numFmtId="9" fontId="141" fillId="0" borderId="0" xfId="0" applyNumberFormat="1" applyFont="1"/>
    <xf numFmtId="166" fontId="141" fillId="21" borderId="0" xfId="1" applyFont="1" applyFill="1"/>
    <xf numFmtId="166" fontId="141" fillId="2" borderId="0" xfId="1" applyFont="1" applyFill="1"/>
    <xf numFmtId="10" fontId="142" fillId="2" borderId="0" xfId="5" applyNumberFormat="1" applyFont="1" applyFill="1"/>
    <xf numFmtId="10" fontId="142" fillId="0" borderId="0" xfId="5" applyNumberFormat="1" applyFont="1"/>
    <xf numFmtId="166" fontId="138" fillId="0" borderId="0" xfId="1" applyFont="1"/>
    <xf numFmtId="166" fontId="139" fillId="0" borderId="0" xfId="1" applyFont="1"/>
    <xf numFmtId="0" fontId="138" fillId="0" borderId="0" xfId="0" applyFont="1"/>
    <xf numFmtId="168" fontId="142" fillId="0" borderId="0" xfId="1" applyNumberFormat="1" applyFont="1"/>
    <xf numFmtId="168" fontId="141" fillId="0" borderId="0" xfId="0" applyNumberFormat="1" applyFont="1"/>
    <xf numFmtId="170" fontId="139" fillId="0" borderId="0" xfId="1" applyNumberFormat="1" applyFont="1"/>
    <xf numFmtId="10" fontId="139" fillId="0" borderId="0" xfId="5" applyNumberFormat="1" applyFont="1"/>
    <xf numFmtId="166" fontId="141" fillId="0" borderId="0" xfId="3" applyFont="1"/>
    <xf numFmtId="166" fontId="142" fillId="0" borderId="0" xfId="3" applyFont="1"/>
    <xf numFmtId="166" fontId="144" fillId="6" borderId="0" xfId="1" applyFont="1" applyFill="1"/>
    <xf numFmtId="10" fontId="144" fillId="6" borderId="0" xfId="7" applyNumberFormat="1" applyFont="1" applyFill="1"/>
    <xf numFmtId="10" fontId="141" fillId="2" borderId="0" xfId="5" applyNumberFormat="1" applyFont="1" applyFill="1"/>
    <xf numFmtId="0" fontId="145" fillId="0" borderId="0" xfId="0" applyFont="1"/>
    <xf numFmtId="10" fontId="144" fillId="6" borderId="0" xfId="5" applyNumberFormat="1" applyFont="1" applyFill="1"/>
    <xf numFmtId="169" fontId="145" fillId="0" borderId="0" xfId="0" applyNumberFormat="1" applyFont="1"/>
    <xf numFmtId="166" fontId="144" fillId="6" borderId="0" xfId="3" applyFont="1" applyFill="1"/>
    <xf numFmtId="0" fontId="141" fillId="0" borderId="0" xfId="0" applyFont="1" applyFill="1" applyAlignment="1">
      <alignment horizontal="center"/>
    </xf>
    <xf numFmtId="0" fontId="141" fillId="0" borderId="0" xfId="0" applyFont="1" applyAlignment="1">
      <alignment horizontal="center"/>
    </xf>
    <xf numFmtId="10" fontId="141" fillId="0" borderId="0" xfId="5" applyNumberFormat="1" applyFont="1"/>
    <xf numFmtId="166" fontId="144" fillId="6" borderId="0" xfId="1" applyFont="1" applyFill="1" applyAlignment="1">
      <alignment horizontal="center"/>
    </xf>
    <xf numFmtId="182" fontId="142" fillId="0" borderId="0" xfId="1" applyNumberFormat="1" applyFont="1"/>
    <xf numFmtId="0" fontId="131" fillId="0" borderId="0" xfId="0" applyFont="1" applyFill="1" applyAlignment="1">
      <alignment horizontal="center"/>
    </xf>
    <xf numFmtId="166" fontId="131" fillId="0" borderId="0" xfId="1" applyFont="1" applyFill="1" applyAlignment="1">
      <alignment horizontal="center"/>
    </xf>
    <xf numFmtId="166" fontId="132" fillId="0" borderId="0" xfId="1" applyFont="1" applyFill="1" applyAlignment="1">
      <alignment horizontal="center"/>
    </xf>
    <xf numFmtId="167" fontId="135" fillId="0" borderId="0" xfId="1" applyNumberFormat="1" applyFont="1" applyFill="1" applyAlignment="1">
      <alignment horizontal="right"/>
    </xf>
    <xf numFmtId="166" fontId="135" fillId="0" borderId="0" xfId="1" applyFont="1" applyFill="1"/>
    <xf numFmtId="166" fontId="134" fillId="0" borderId="0" xfId="3" applyFont="1" applyFill="1"/>
    <xf numFmtId="166" fontId="131" fillId="0" borderId="0" xfId="1" applyFont="1" applyFill="1"/>
    <xf numFmtId="166" fontId="132" fillId="0" borderId="0" xfId="1" applyFont="1" applyFill="1"/>
    <xf numFmtId="166" fontId="136" fillId="0" borderId="0" xfId="1" applyFont="1" applyFill="1" applyAlignment="1">
      <alignment horizontal="center"/>
    </xf>
    <xf numFmtId="166" fontId="146" fillId="0" borderId="0" xfId="1" applyFont="1" applyFill="1"/>
    <xf numFmtId="43" fontId="134" fillId="0" borderId="0" xfId="0" applyNumberFormat="1" applyFont="1"/>
    <xf numFmtId="166" fontId="132" fillId="0" borderId="0" xfId="1" applyFont="1" applyFill="1" applyAlignment="1">
      <alignment horizontal="right"/>
    </xf>
    <xf numFmtId="166" fontId="135" fillId="0" borderId="0" xfId="1" applyFont="1" applyFill="1" applyAlignment="1">
      <alignment horizontal="right"/>
    </xf>
    <xf numFmtId="10" fontId="135" fillId="0" borderId="0" xfId="5" applyNumberFormat="1" applyFont="1" applyFill="1" applyAlignment="1">
      <alignment horizontal="right"/>
    </xf>
    <xf numFmtId="175" fontId="135" fillId="0" borderId="0" xfId="5" applyNumberFormat="1" applyFont="1" applyFill="1" applyAlignment="1">
      <alignment horizontal="right"/>
    </xf>
    <xf numFmtId="166" fontId="135" fillId="0" borderId="0" xfId="1" applyNumberFormat="1" applyFont="1" applyFill="1" applyAlignment="1">
      <alignment horizontal="right"/>
    </xf>
    <xf numFmtId="168" fontId="135" fillId="0" borderId="0" xfId="1" applyNumberFormat="1" applyFont="1" applyFill="1" applyAlignment="1">
      <alignment horizontal="right"/>
    </xf>
    <xf numFmtId="166" fontId="135" fillId="55" borderId="0" xfId="5" applyNumberFormat="1" applyFont="1" applyFill="1" applyAlignment="1">
      <alignment horizontal="right"/>
    </xf>
    <xf numFmtId="174" fontId="135" fillId="55" borderId="0" xfId="5" applyNumberFormat="1" applyFont="1" applyFill="1" applyAlignment="1">
      <alignment horizontal="right"/>
    </xf>
    <xf numFmtId="10" fontId="132" fillId="0" borderId="0" xfId="5" applyNumberFormat="1" applyFont="1" applyFill="1" applyAlignment="1">
      <alignment horizontal="right"/>
    </xf>
    <xf numFmtId="166" fontId="135" fillId="0" borderId="0" xfId="3" applyFont="1" applyFill="1" applyAlignment="1">
      <alignment horizontal="right"/>
    </xf>
    <xf numFmtId="10" fontId="135" fillId="0" borderId="0" xfId="7" applyNumberFormat="1" applyFont="1" applyFill="1" applyAlignment="1">
      <alignment horizontal="right"/>
    </xf>
    <xf numFmtId="182" fontId="135" fillId="0" borderId="0" xfId="1" applyNumberFormat="1" applyFont="1" applyFill="1" applyAlignment="1">
      <alignment horizontal="right"/>
    </xf>
    <xf numFmtId="211" fontId="141" fillId="0" borderId="0" xfId="0" applyNumberFormat="1" applyFont="1"/>
    <xf numFmtId="0" fontId="43" fillId="0" borderId="0" xfId="0" applyFont="1" applyBorder="1" applyAlignment="1">
      <alignment vertical="center"/>
    </xf>
    <xf numFmtId="0" fontId="42" fillId="4" borderId="0" xfId="0" applyFont="1" applyFill="1" applyBorder="1" applyAlignment="1">
      <alignment vertical="center"/>
    </xf>
    <xf numFmtId="0" fontId="43" fillId="4" borderId="0" xfId="0" applyFont="1" applyFill="1" applyBorder="1" applyAlignment="1">
      <alignment vertical="center"/>
    </xf>
    <xf numFmtId="0" fontId="148" fillId="0" borderId="0" xfId="0" applyFont="1" applyBorder="1" applyAlignment="1">
      <alignment vertical="center"/>
    </xf>
    <xf numFmtId="14" fontId="147" fillId="4" borderId="0" xfId="0" applyNumberFormat="1" applyFont="1" applyFill="1" applyBorder="1" applyAlignment="1" applyProtection="1">
      <alignment vertical="center"/>
      <protection hidden="1"/>
    </xf>
    <xf numFmtId="0" fontId="147" fillId="4" borderId="0" xfId="0" applyFont="1" applyFill="1" applyBorder="1" applyAlignment="1">
      <alignment vertical="center"/>
    </xf>
    <xf numFmtId="0" fontId="148" fillId="4" borderId="0" xfId="0" applyFont="1" applyFill="1" applyBorder="1" applyAlignment="1">
      <alignment vertical="center"/>
    </xf>
    <xf numFmtId="0" fontId="147" fillId="22" borderId="0" xfId="0" applyFont="1" applyFill="1" applyBorder="1" applyAlignment="1">
      <alignment horizontal="center" vertical="center"/>
    </xf>
    <xf numFmtId="0" fontId="149" fillId="0" borderId="0" xfId="0" applyFont="1" applyBorder="1" applyAlignment="1" applyProtection="1">
      <alignment horizontal="left" vertical="center"/>
      <protection hidden="1"/>
    </xf>
    <xf numFmtId="0" fontId="44" fillId="0" borderId="0" xfId="0" applyFont="1" applyBorder="1" applyAlignment="1">
      <alignment vertical="center"/>
    </xf>
    <xf numFmtId="0" fontId="150" fillId="0" borderId="0" xfId="0" applyFont="1" applyBorder="1" applyAlignment="1">
      <alignment horizontal="right" vertical="center"/>
    </xf>
    <xf numFmtId="0" fontId="44" fillId="4" borderId="0" xfId="0" applyFont="1" applyFill="1" applyBorder="1" applyAlignment="1">
      <alignment vertical="center"/>
    </xf>
    <xf numFmtId="0" fontId="43" fillId="0" borderId="0" xfId="0" applyFont="1" applyBorder="1" applyAlignment="1" applyProtection="1">
      <alignment horizontal="left" vertical="center"/>
      <protection hidden="1"/>
    </xf>
    <xf numFmtId="14" fontId="44" fillId="0" borderId="0" xfId="0" applyNumberFormat="1" applyFont="1" applyBorder="1" applyAlignment="1" applyProtection="1">
      <alignment vertical="center"/>
      <protection hidden="1"/>
    </xf>
    <xf numFmtId="0" fontId="44" fillId="0" borderId="0" xfId="0" applyFont="1" applyBorder="1" applyAlignment="1">
      <alignment horizontal="right" vertical="center"/>
    </xf>
    <xf numFmtId="14" fontId="44" fillId="0" borderId="3" xfId="0" applyNumberFormat="1" applyFont="1" applyBorder="1" applyAlignment="1" applyProtection="1">
      <alignment horizontal="center" vertical="center" shrinkToFit="1"/>
      <protection locked="0"/>
    </xf>
    <xf numFmtId="0" fontId="42" fillId="0" borderId="0" xfId="0" applyFont="1" applyBorder="1" applyAlignment="1" applyProtection="1">
      <alignment vertical="center"/>
      <protection hidden="1"/>
    </xf>
    <xf numFmtId="0" fontId="43" fillId="0" borderId="0" xfId="0" applyFont="1" applyBorder="1" applyAlignment="1" applyProtection="1">
      <alignment horizontal="left" vertical="center"/>
      <protection locked="0"/>
    </xf>
    <xf numFmtId="0" fontId="44" fillId="0" borderId="0" xfId="0" applyFont="1" applyBorder="1" applyAlignment="1" applyProtection="1">
      <alignment vertical="center"/>
      <protection hidden="1"/>
    </xf>
    <xf numFmtId="0" fontId="43" fillId="0" borderId="0" xfId="0" applyFont="1" applyBorder="1" applyAlignment="1" applyProtection="1">
      <alignment vertical="center"/>
      <protection hidden="1"/>
    </xf>
    <xf numFmtId="0" fontId="43" fillId="4" borderId="0" xfId="0" applyFont="1" applyFill="1" applyBorder="1" applyAlignment="1" applyProtection="1">
      <alignment vertical="center"/>
      <protection hidden="1"/>
    </xf>
    <xf numFmtId="0" fontId="42" fillId="0" borderId="0" xfId="0" applyFont="1" applyBorder="1" applyAlignment="1" applyProtection="1">
      <alignment vertical="center" wrapText="1"/>
      <protection hidden="1"/>
    </xf>
    <xf numFmtId="0" fontId="151" fillId="0" borderId="0" xfId="0" applyFont="1"/>
    <xf numFmtId="0" fontId="152" fillId="3" borderId="0" xfId="0" applyFont="1" applyFill="1" applyBorder="1" applyAlignment="1">
      <alignment horizontal="center" vertical="center"/>
    </xf>
    <xf numFmtId="0" fontId="43" fillId="3" borderId="0" xfId="0" applyFont="1" applyFill="1" applyBorder="1" applyAlignment="1">
      <alignment vertical="center"/>
    </xf>
    <xf numFmtId="0" fontId="152" fillId="0" borderId="0" xfId="0" applyFont="1" applyBorder="1" applyAlignment="1">
      <alignment vertical="center"/>
    </xf>
    <xf numFmtId="0" fontId="152" fillId="0" borderId="0" xfId="0" applyFont="1" applyBorder="1" applyAlignment="1">
      <alignment horizontal="left" vertical="center"/>
    </xf>
    <xf numFmtId="0" fontId="147" fillId="0" borderId="0" xfId="0" applyFont="1" applyBorder="1" applyAlignment="1" applyProtection="1">
      <alignment horizontal="center" vertical="center"/>
      <protection hidden="1"/>
    </xf>
    <xf numFmtId="0" fontId="152" fillId="0" borderId="0" xfId="0" applyFont="1" applyBorder="1" applyAlignment="1">
      <alignment horizontal="center" vertical="center"/>
    </xf>
    <xf numFmtId="0" fontId="152" fillId="0" borderId="0" xfId="0" applyFont="1" applyFill="1" applyBorder="1" applyAlignment="1">
      <alignment horizontal="center" vertical="center"/>
    </xf>
    <xf numFmtId="10" fontId="42" fillId="0" borderId="0" xfId="5" applyNumberFormat="1" applyFont="1" applyFill="1" applyBorder="1" applyAlignment="1" applyProtection="1">
      <alignment vertical="center"/>
      <protection hidden="1"/>
    </xf>
    <xf numFmtId="0" fontId="43" fillId="0" borderId="0" xfId="0" applyFont="1" applyAlignment="1" applyProtection="1">
      <alignment vertical="center"/>
      <protection hidden="1"/>
    </xf>
    <xf numFmtId="0" fontId="42" fillId="0" borderId="0" xfId="0" applyFont="1" applyAlignment="1" applyProtection="1">
      <alignment vertical="center"/>
      <protection hidden="1"/>
    </xf>
    <xf numFmtId="176" fontId="42" fillId="16" borderId="1" xfId="1" applyNumberFormat="1" applyFont="1" applyFill="1" applyBorder="1" applyAlignment="1" applyProtection="1">
      <alignment horizontal="center" vertical="center"/>
      <protection locked="0"/>
    </xf>
    <xf numFmtId="10" fontId="42" fillId="0" borderId="1" xfId="5" applyNumberFormat="1" applyFont="1" applyFill="1" applyBorder="1" applyAlignment="1" applyProtection="1">
      <alignment horizontal="center" vertical="center"/>
      <protection hidden="1"/>
    </xf>
    <xf numFmtId="0" fontId="42" fillId="0" borderId="2" xfId="0" applyFont="1" applyBorder="1" applyAlignment="1" applyProtection="1">
      <alignment vertical="center"/>
      <protection hidden="1"/>
    </xf>
    <xf numFmtId="179" fontId="154" fillId="0" borderId="0" xfId="1" applyNumberFormat="1" applyFont="1" applyFill="1" applyBorder="1" applyAlignment="1" applyProtection="1">
      <alignment vertical="center"/>
      <protection hidden="1"/>
    </xf>
    <xf numFmtId="0" fontId="155" fillId="0" borderId="0" xfId="0" applyFont="1" applyAlignment="1" applyProtection="1">
      <alignment horizontal="left" vertical="center"/>
      <protection hidden="1"/>
    </xf>
    <xf numFmtId="10" fontId="42" fillId="14" borderId="1" xfId="5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vertical="center"/>
      <protection hidden="1"/>
    </xf>
    <xf numFmtId="0" fontId="42" fillId="0" borderId="2" xfId="0" applyFont="1" applyFill="1" applyBorder="1" applyAlignment="1" applyProtection="1">
      <alignment vertical="center"/>
      <protection hidden="1"/>
    </xf>
    <xf numFmtId="0" fontId="42" fillId="0" borderId="0" xfId="0" applyFont="1" applyFill="1" applyAlignment="1" applyProtection="1">
      <alignment vertical="center"/>
      <protection hidden="1"/>
    </xf>
    <xf numFmtId="10" fontId="42" fillId="14" borderId="1" xfId="5" applyNumberFormat="1" applyFont="1" applyFill="1" applyBorder="1" applyAlignment="1" applyProtection="1">
      <alignment horizontal="right" vertical="center"/>
      <protection hidden="1"/>
    </xf>
    <xf numFmtId="10" fontId="42" fillId="0" borderId="6" xfId="5" applyNumberFormat="1" applyFont="1" applyFill="1" applyBorder="1" applyAlignment="1" applyProtection="1">
      <alignment horizontal="center" vertical="center"/>
      <protection hidden="1"/>
    </xf>
    <xf numFmtId="10" fontId="42" fillId="16" borderId="1" xfId="5" applyNumberFormat="1" applyFont="1" applyFill="1" applyBorder="1" applyAlignment="1" applyProtection="1">
      <alignment horizontal="center" vertical="center"/>
      <protection locked="0"/>
    </xf>
    <xf numFmtId="10" fontId="42" fillId="0" borderId="3" xfId="5" applyNumberFormat="1" applyFont="1" applyFill="1" applyBorder="1" applyAlignment="1" applyProtection="1">
      <alignment horizontal="center" vertical="center"/>
      <protection hidden="1"/>
    </xf>
    <xf numFmtId="10" fontId="155" fillId="0" borderId="3" xfId="5" applyNumberFormat="1" applyFont="1" applyFill="1" applyBorder="1" applyAlignment="1" applyProtection="1">
      <alignment horizontal="center" vertical="center"/>
      <protection hidden="1"/>
    </xf>
    <xf numFmtId="10" fontId="42" fillId="0" borderId="0" xfId="5" applyNumberFormat="1" applyFont="1" applyFill="1" applyBorder="1" applyAlignment="1" applyProtection="1">
      <alignment horizontal="center" vertical="center"/>
      <protection hidden="1"/>
    </xf>
    <xf numFmtId="176" fontId="42" fillId="0" borderId="0" xfId="1" applyNumberFormat="1" applyFont="1" applyFill="1" applyBorder="1" applyAlignment="1" applyProtection="1">
      <alignment horizontal="center" vertical="center"/>
      <protection locked="0"/>
    </xf>
    <xf numFmtId="10" fontId="42" fillId="0" borderId="0" xfId="5" applyNumberFormat="1" applyFont="1" applyFill="1" applyBorder="1" applyAlignment="1" applyProtection="1">
      <alignment horizontal="right" vertical="center"/>
      <protection hidden="1"/>
    </xf>
    <xf numFmtId="166" fontId="147" fillId="21" borderId="1" xfId="1" applyFont="1" applyFill="1" applyBorder="1" applyAlignment="1" applyProtection="1">
      <alignment horizontal="center" vertical="center" shrinkToFit="1"/>
      <protection locked="0"/>
    </xf>
    <xf numFmtId="176" fontId="42" fillId="10" borderId="1" xfId="1" applyNumberFormat="1" applyFont="1" applyFill="1" applyBorder="1" applyAlignment="1" applyProtection="1">
      <alignment horizontal="center" vertical="center" shrinkToFit="1"/>
      <protection locked="0"/>
    </xf>
    <xf numFmtId="10" fontId="42" fillId="0" borderId="0" xfId="5" applyNumberFormat="1" applyFont="1" applyFill="1" applyBorder="1" applyAlignment="1" applyProtection="1">
      <alignment vertical="center"/>
      <protection locked="0"/>
    </xf>
    <xf numFmtId="166" fontId="147" fillId="0" borderId="1" xfId="1" applyFont="1" applyFill="1" applyBorder="1" applyAlignment="1" applyProtection="1">
      <alignment horizontal="center" vertical="center" shrinkToFit="1"/>
      <protection locked="0" hidden="1"/>
    </xf>
    <xf numFmtId="0" fontId="147" fillId="0" borderId="0" xfId="0" applyFont="1" applyBorder="1" applyAlignment="1" applyProtection="1">
      <alignment horizontal="center"/>
      <protection hidden="1"/>
    </xf>
    <xf numFmtId="0" fontId="151" fillId="0" borderId="2" xfId="0" applyFont="1" applyBorder="1"/>
    <xf numFmtId="0" fontId="42" fillId="0" borderId="2" xfId="0" applyFont="1" applyBorder="1" applyAlignment="1" applyProtection="1">
      <alignment horizontal="left" vertical="center"/>
      <protection hidden="1"/>
    </xf>
    <xf numFmtId="176" fontId="42" fillId="16" borderId="10" xfId="1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0" applyFont="1" applyBorder="1" applyAlignment="1" applyProtection="1">
      <alignment vertical="center"/>
      <protection hidden="1"/>
    </xf>
    <xf numFmtId="0" fontId="43" fillId="0" borderId="1" xfId="0" applyFont="1" applyBorder="1" applyAlignment="1" applyProtection="1">
      <alignment horizontal="center" vertical="center"/>
      <protection hidden="1"/>
    </xf>
    <xf numFmtId="10" fontId="44" fillId="0" borderId="1" xfId="5" applyNumberFormat="1" applyFont="1" applyBorder="1" applyAlignment="1" applyProtection="1">
      <alignment horizontal="center" vertical="center"/>
      <protection hidden="1"/>
    </xf>
    <xf numFmtId="0" fontId="153" fillId="0" borderId="0" xfId="0" applyFont="1" applyAlignment="1" applyProtection="1">
      <alignment horizontal="right" vertical="center"/>
      <protection hidden="1"/>
    </xf>
    <xf numFmtId="0" fontId="156" fillId="0" borderId="0" xfId="0" applyFont="1" applyFill="1" applyBorder="1" applyAlignment="1">
      <alignment horizontal="center" vertical="top"/>
    </xf>
    <xf numFmtId="176" fontId="42" fillId="10" borderId="1" xfId="1" applyNumberFormat="1" applyFont="1" applyFill="1" applyBorder="1" applyAlignment="1" applyProtection="1">
      <alignment horizontal="center" vertical="center"/>
      <protection locked="0"/>
    </xf>
    <xf numFmtId="166" fontId="152" fillId="0" borderId="16" xfId="0" applyNumberFormat="1" applyFont="1" applyBorder="1" applyAlignment="1">
      <alignment vertical="center"/>
    </xf>
    <xf numFmtId="10" fontId="43" fillId="0" borderId="1" xfId="0" applyNumberFormat="1" applyFont="1" applyBorder="1" applyAlignment="1" applyProtection="1">
      <alignment horizontal="right" vertical="center"/>
      <protection hidden="1"/>
    </xf>
    <xf numFmtId="176" fontId="157" fillId="10" borderId="1" xfId="3" applyNumberFormat="1" applyFont="1" applyFill="1" applyBorder="1" applyAlignment="1" applyProtection="1">
      <alignment horizontal="center" vertical="center"/>
      <protection hidden="1"/>
    </xf>
    <xf numFmtId="0" fontId="157" fillId="0" borderId="1" xfId="0" applyFont="1" applyBorder="1" applyAlignment="1" applyProtection="1">
      <alignment horizontal="center" vertical="center"/>
      <protection hidden="1"/>
    </xf>
    <xf numFmtId="0" fontId="156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Border="1" applyAlignment="1" applyProtection="1">
      <alignment horizontal="center" vertical="center"/>
      <protection hidden="1"/>
    </xf>
    <xf numFmtId="0" fontId="156" fillId="0" borderId="0" xfId="0" applyFont="1" applyFill="1" applyBorder="1" applyAlignment="1">
      <alignment horizontal="center"/>
    </xf>
    <xf numFmtId="0" fontId="152" fillId="3" borderId="0" xfId="0" applyFont="1" applyFill="1" applyBorder="1" applyAlignment="1" applyProtection="1">
      <alignment horizontal="center" vertical="center"/>
      <protection hidden="1"/>
    </xf>
    <xf numFmtId="0" fontId="158" fillId="0" borderId="0" xfId="0" applyFont="1" applyBorder="1" applyAlignment="1" applyProtection="1">
      <alignment vertical="center"/>
      <protection hidden="1"/>
    </xf>
    <xf numFmtId="0" fontId="147" fillId="0" borderId="0" xfId="0" applyFont="1" applyBorder="1" applyAlignment="1" applyProtection="1">
      <alignment vertical="center"/>
      <protection hidden="1"/>
    </xf>
    <xf numFmtId="0" fontId="156" fillId="0" borderId="0" xfId="0" applyFont="1" applyFill="1" applyBorder="1" applyAlignment="1" applyProtection="1">
      <alignment vertical="center"/>
      <protection hidden="1"/>
    </xf>
    <xf numFmtId="0" fontId="156" fillId="0" borderId="0" xfId="0" applyFont="1" applyFill="1" applyBorder="1" applyAlignment="1" applyProtection="1">
      <alignment horizontal="center" vertical="center"/>
      <protection hidden="1"/>
    </xf>
    <xf numFmtId="183" fontId="156" fillId="0" borderId="17" xfId="5" applyNumberFormat="1" applyFont="1" applyFill="1" applyBorder="1" applyAlignment="1" applyProtection="1">
      <alignment horizontal="center" vertical="center"/>
      <protection hidden="1"/>
    </xf>
    <xf numFmtId="0" fontId="158" fillId="0" borderId="0" xfId="0" applyFont="1" applyBorder="1" applyAlignment="1" applyProtection="1">
      <alignment horizontal="left" vertical="top"/>
      <protection hidden="1"/>
    </xf>
    <xf numFmtId="0" fontId="147" fillId="4" borderId="0" xfId="0" applyFont="1" applyFill="1" applyBorder="1" applyAlignment="1" applyProtection="1">
      <alignment vertical="center"/>
      <protection hidden="1"/>
    </xf>
    <xf numFmtId="171" fontId="156" fillId="0" borderId="0" xfId="5" applyNumberFormat="1" applyFont="1" applyFill="1" applyBorder="1" applyAlignment="1" applyProtection="1">
      <alignment horizontal="center" vertical="center"/>
      <protection hidden="1"/>
    </xf>
    <xf numFmtId="177" fontId="156" fillId="0" borderId="17" xfId="7" applyNumberFormat="1" applyFont="1" applyFill="1" applyBorder="1" applyAlignment="1" applyProtection="1">
      <alignment horizontal="center" vertical="center"/>
      <protection hidden="1"/>
    </xf>
    <xf numFmtId="171" fontId="156" fillId="0" borderId="0" xfId="5" applyNumberFormat="1" applyFont="1" applyFill="1" applyBorder="1" applyAlignment="1" applyProtection="1">
      <alignment vertical="center"/>
      <protection hidden="1"/>
    </xf>
    <xf numFmtId="177" fontId="156" fillId="0" borderId="0" xfId="7" applyNumberFormat="1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147" fillId="10" borderId="1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left" vertical="top" wrapText="1"/>
      <protection locked="0"/>
    </xf>
    <xf numFmtId="0" fontId="153" fillId="0" borderId="0" xfId="0" applyFont="1" applyFill="1" applyBorder="1" applyAlignment="1">
      <alignment vertical="center"/>
    </xf>
    <xf numFmtId="0" fontId="42" fillId="10" borderId="1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vertical="center"/>
      <protection hidden="1"/>
    </xf>
    <xf numFmtId="0" fontId="42" fillId="0" borderId="0" xfId="0" applyFont="1" applyFill="1" applyBorder="1" applyAlignment="1">
      <alignment horizontal="right" vertical="top" wrapText="1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152" fillId="0" borderId="0" xfId="0" applyFont="1" applyFill="1" applyBorder="1" applyAlignment="1" applyProtection="1">
      <alignment horizontal="left" vertical="top"/>
      <protection hidden="1"/>
    </xf>
    <xf numFmtId="0" fontId="43" fillId="0" borderId="0" xfId="0" applyFont="1" applyFill="1" applyBorder="1" applyAlignment="1" applyProtection="1">
      <alignment horizontal="left" vertical="top"/>
      <protection hidden="1"/>
    </xf>
    <xf numFmtId="0" fontId="43" fillId="0" borderId="0" xfId="0" applyFont="1" applyFill="1" applyBorder="1" applyAlignment="1" applyProtection="1">
      <alignment horizontal="right" vertical="top"/>
      <protection hidden="1"/>
    </xf>
    <xf numFmtId="0" fontId="43" fillId="0" borderId="0" xfId="0" applyFont="1" applyFill="1" applyBorder="1" applyAlignment="1" applyProtection="1">
      <alignment horizontal="left" vertical="top" wrapText="1"/>
      <protection hidden="1"/>
    </xf>
    <xf numFmtId="166" fontId="42" fillId="0" borderId="1" xfId="1" applyFont="1" applyFill="1" applyBorder="1" applyAlignment="1" applyProtection="1">
      <alignment horizontal="left" vertical="top"/>
      <protection hidden="1"/>
    </xf>
    <xf numFmtId="0" fontId="151" fillId="0" borderId="0" xfId="0" applyFont="1" applyFill="1" applyBorder="1" applyAlignment="1" applyProtection="1">
      <alignment vertical="center"/>
      <protection hidden="1"/>
    </xf>
    <xf numFmtId="0" fontId="157" fillId="0" borderId="0" xfId="0" applyFont="1" applyFill="1" applyBorder="1" applyAlignment="1" applyProtection="1">
      <alignment vertical="center"/>
      <protection hidden="1"/>
    </xf>
    <xf numFmtId="0" fontId="157" fillId="0" borderId="0" xfId="0" applyFont="1" applyFill="1" applyBorder="1" applyAlignment="1">
      <alignment vertical="center"/>
    </xf>
    <xf numFmtId="0" fontId="147" fillId="0" borderId="0" xfId="0" applyFont="1" applyFill="1" applyProtection="1">
      <protection hidden="1"/>
    </xf>
    <xf numFmtId="0" fontId="147" fillId="0" borderId="0" xfId="0" applyFont="1" applyFill="1" applyBorder="1" applyAlignment="1" applyProtection="1">
      <alignment vertical="center"/>
      <protection hidden="1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Protection="1">
      <protection hidden="1"/>
    </xf>
    <xf numFmtId="0" fontId="42" fillId="0" borderId="0" xfId="0" applyFont="1" applyFill="1"/>
    <xf numFmtId="0" fontId="154" fillId="0" borderId="0" xfId="0" applyFont="1" applyFill="1" applyBorder="1" applyAlignment="1">
      <alignment vertical="center"/>
    </xf>
    <xf numFmtId="0" fontId="154" fillId="0" borderId="0" xfId="0" applyFont="1" applyFill="1"/>
    <xf numFmtId="0" fontId="151" fillId="0" borderId="0" xfId="0" applyFont="1" applyFill="1"/>
    <xf numFmtId="0" fontId="43" fillId="0" borderId="0" xfId="0" applyFont="1" applyFill="1" applyBorder="1" applyAlignment="1">
      <alignment horizontal="center" vertical="center"/>
    </xf>
    <xf numFmtId="0" fontId="43" fillId="18" borderId="0" xfId="0" applyFont="1" applyFill="1" applyBorder="1" applyAlignment="1">
      <alignment vertical="center"/>
    </xf>
    <xf numFmtId="166" fontId="138" fillId="0" borderId="0" xfId="1" applyFont="1" applyFill="1"/>
    <xf numFmtId="166" fontId="132" fillId="0" borderId="0" xfId="5" applyNumberFormat="1" applyFont="1" applyFill="1" applyAlignment="1">
      <alignment horizontal="right"/>
    </xf>
    <xf numFmtId="0" fontId="143" fillId="0" borderId="0" xfId="0" applyFont="1"/>
    <xf numFmtId="166" fontId="141" fillId="0" borderId="0" xfId="1" applyNumberFormat="1" applyFont="1"/>
    <xf numFmtId="166" fontId="134" fillId="53" borderId="0" xfId="1" applyFont="1" applyFill="1"/>
    <xf numFmtId="168" fontId="135" fillId="53" borderId="0" xfId="1" applyNumberFormat="1" applyFont="1" applyFill="1" applyAlignment="1">
      <alignment horizontal="right"/>
    </xf>
    <xf numFmtId="166" fontId="135" fillId="53" borderId="0" xfId="1" applyNumberFormat="1" applyFont="1" applyFill="1" applyAlignment="1">
      <alignment horizontal="right"/>
    </xf>
    <xf numFmtId="166" fontId="135" fillId="53" borderId="0" xfId="1" applyFont="1" applyFill="1" applyAlignment="1">
      <alignment horizontal="right"/>
    </xf>
    <xf numFmtId="166" fontId="135" fillId="55" borderId="0" xfId="1" applyFont="1" applyFill="1"/>
    <xf numFmtId="166" fontId="135" fillId="55" borderId="0" xfId="3" applyFont="1" applyFill="1"/>
    <xf numFmtId="10" fontId="146" fillId="0" borderId="0" xfId="1" applyNumberFormat="1" applyFont="1" applyFill="1" applyAlignment="1">
      <alignment horizontal="right"/>
    </xf>
    <xf numFmtId="166" fontId="146" fillId="0" borderId="0" xfId="1" applyFont="1" applyFill="1" applyAlignment="1">
      <alignment horizontal="right"/>
    </xf>
    <xf numFmtId="0" fontId="142" fillId="0" borderId="0" xfId="0" applyFont="1" applyAlignment="1">
      <alignment vertical="center"/>
    </xf>
    <xf numFmtId="0" fontId="135" fillId="0" borderId="0" xfId="0" applyFont="1" applyFill="1"/>
    <xf numFmtId="166" fontId="131" fillId="55" borderId="0" xfId="1" applyFont="1" applyFill="1"/>
    <xf numFmtId="10" fontId="132" fillId="55" borderId="0" xfId="5" applyNumberFormat="1" applyFont="1" applyFill="1" applyAlignment="1">
      <alignment horizontal="right"/>
    </xf>
    <xf numFmtId="170" fontId="135" fillId="0" borderId="0" xfId="1" applyNumberFormat="1" applyFont="1" applyFill="1" applyAlignment="1">
      <alignment horizontal="right"/>
    </xf>
    <xf numFmtId="0" fontId="27" fillId="0" borderId="5" xfId="0" applyFont="1" applyBorder="1" applyAlignment="1">
      <alignment vertical="center"/>
    </xf>
    <xf numFmtId="0" fontId="27" fillId="0" borderId="10" xfId="0" applyFont="1" applyBorder="1" applyAlignment="1">
      <alignment horizontal="center" vertical="center"/>
    </xf>
    <xf numFmtId="173" fontId="128" fillId="12" borderId="7" xfId="5" applyNumberFormat="1" applyFont="1" applyFill="1" applyBorder="1" applyAlignment="1">
      <alignment horizontal="center" vertical="center"/>
    </xf>
    <xf numFmtId="9" fontId="128" fillId="12" borderId="7" xfId="5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 wrapText="1"/>
    </xf>
    <xf numFmtId="10" fontId="27" fillId="12" borderId="1" xfId="0" applyNumberFormat="1" applyFont="1" applyFill="1" applyBorder="1" applyAlignment="1">
      <alignment horizontal="center" vertical="top" wrapText="1"/>
    </xf>
    <xf numFmtId="0" fontId="27" fillId="0" borderId="16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0" fontId="27" fillId="12" borderId="11" xfId="5" applyNumberFormat="1" applyFont="1" applyFill="1" applyBorder="1" applyAlignment="1">
      <alignment horizontal="center" vertical="center"/>
    </xf>
    <xf numFmtId="10" fontId="162" fillId="12" borderId="0" xfId="5" applyNumberFormat="1" applyFont="1" applyFill="1" applyBorder="1" applyAlignment="1">
      <alignment horizontal="center" vertical="center"/>
    </xf>
    <xf numFmtId="2" fontId="27" fillId="12" borderId="11" xfId="5" applyNumberFormat="1" applyFont="1" applyFill="1" applyBorder="1" applyAlignment="1">
      <alignment horizontal="center" vertical="center"/>
    </xf>
    <xf numFmtId="2" fontId="128" fillId="12" borderId="11" xfId="5" applyNumberFormat="1" applyFont="1" applyFill="1" applyBorder="1" applyAlignment="1">
      <alignment horizontal="center" vertical="center"/>
    </xf>
    <xf numFmtId="9" fontId="128" fillId="12" borderId="2" xfId="5" applyFont="1" applyFill="1" applyBorder="1" applyAlignment="1">
      <alignment horizontal="center" vertical="center"/>
    </xf>
    <xf numFmtId="173" fontId="27" fillId="12" borderId="2" xfId="5" applyNumberFormat="1" applyFont="1" applyFill="1" applyBorder="1" applyAlignment="1">
      <alignment horizontal="center" vertical="center"/>
    </xf>
    <xf numFmtId="173" fontId="128" fillId="12" borderId="2" xfId="5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horizontal="center" vertical="center"/>
    </xf>
    <xf numFmtId="173" fontId="128" fillId="12" borderId="9" xfId="5" applyNumberFormat="1" applyFont="1" applyFill="1" applyBorder="1" applyAlignment="1">
      <alignment horizontal="center" vertical="center"/>
    </xf>
    <xf numFmtId="9" fontId="128" fillId="12" borderId="9" xfId="5" applyFont="1" applyFill="1" applyBorder="1" applyAlignment="1">
      <alignment horizontal="center" vertical="center"/>
    </xf>
    <xf numFmtId="9" fontId="27" fillId="0" borderId="10" xfId="5" applyFont="1" applyBorder="1" applyAlignment="1">
      <alignment horizontal="center" vertical="center"/>
    </xf>
    <xf numFmtId="9" fontId="27" fillId="0" borderId="11" xfId="5" applyFont="1" applyBorder="1" applyAlignment="1">
      <alignment horizontal="center" vertical="center"/>
    </xf>
    <xf numFmtId="9" fontId="27" fillId="0" borderId="12" xfId="5" applyFont="1" applyBorder="1" applyAlignment="1">
      <alignment horizontal="center" vertical="center"/>
    </xf>
    <xf numFmtId="10" fontId="27" fillId="12" borderId="1" xfId="7" applyNumberFormat="1" applyFont="1" applyFill="1" applyBorder="1" applyAlignment="1">
      <alignment horizontal="center" wrapText="1"/>
    </xf>
    <xf numFmtId="166" fontId="27" fillId="0" borderId="0" xfId="0" applyNumberFormat="1" applyFont="1" applyAlignment="1">
      <alignment wrapText="1"/>
    </xf>
    <xf numFmtId="10" fontId="27" fillId="12" borderId="1" xfId="0" applyNumberFormat="1" applyFont="1" applyFill="1" applyBorder="1" applyAlignment="1">
      <alignment horizontal="center" wrapText="1"/>
    </xf>
    <xf numFmtId="0" fontId="27" fillId="0" borderId="0" xfId="0" applyFont="1" applyAlignment="1">
      <alignment wrapText="1"/>
    </xf>
    <xf numFmtId="0" fontId="27" fillId="0" borderId="0" xfId="0" applyFont="1" applyFill="1" applyBorder="1" applyAlignment="1" applyProtection="1">
      <alignment vertical="center" wrapText="1"/>
      <protection hidden="1"/>
    </xf>
    <xf numFmtId="0" fontId="27" fillId="0" borderId="0" xfId="0" applyFont="1" applyFill="1" applyBorder="1" applyAlignment="1">
      <alignment horizontal="center" wrapText="1"/>
    </xf>
    <xf numFmtId="10" fontId="3" fillId="0" borderId="0" xfId="5" applyNumberFormat="1" applyFont="1" applyFill="1" applyBorder="1" applyAlignment="1">
      <alignment horizontal="center" wrapText="1"/>
    </xf>
    <xf numFmtId="0" fontId="27" fillId="0" borderId="0" xfId="5" applyNumberFormat="1" applyFont="1" applyFill="1" applyBorder="1" applyAlignment="1">
      <alignment horizontal="center" wrapText="1"/>
    </xf>
    <xf numFmtId="173" fontId="27" fillId="0" borderId="0" xfId="5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vertical="center" wrapText="1"/>
    </xf>
    <xf numFmtId="166" fontId="27" fillId="0" borderId="0" xfId="0" applyNumberFormat="1" applyFont="1" applyFill="1" applyAlignment="1">
      <alignment wrapText="1"/>
    </xf>
    <xf numFmtId="0" fontId="27" fillId="0" borderId="0" xfId="0" applyFont="1" applyFill="1" applyAlignment="1">
      <alignment wrapText="1"/>
    </xf>
    <xf numFmtId="2" fontId="27" fillId="0" borderId="0" xfId="0" applyNumberFormat="1" applyFont="1" applyAlignment="1">
      <alignment horizontal="center" vertical="center" wrapText="1"/>
    </xf>
    <xf numFmtId="10" fontId="27" fillId="0" borderId="0" xfId="5" applyNumberFormat="1" applyFont="1" applyAlignment="1">
      <alignment horizontal="center" vertical="center" wrapText="1"/>
    </xf>
    <xf numFmtId="10" fontId="161" fillId="0" borderId="0" xfId="5" applyNumberFormat="1" applyFont="1" applyAlignment="1">
      <alignment horizontal="center" vertical="center" wrapText="1"/>
    </xf>
    <xf numFmtId="166" fontId="27" fillId="0" borderId="0" xfId="5" applyNumberFormat="1" applyFont="1" applyAlignment="1">
      <alignment horizontal="center" vertical="center" wrapText="1"/>
    </xf>
    <xf numFmtId="166" fontId="27" fillId="5" borderId="0" xfId="1" applyFont="1" applyFill="1" applyAlignment="1">
      <alignment wrapText="1"/>
    </xf>
    <xf numFmtId="0" fontId="27" fillId="0" borderId="0" xfId="0" applyFont="1" applyAlignment="1">
      <alignment horizontal="center" wrapText="1"/>
    </xf>
    <xf numFmtId="10" fontId="27" fillId="0" borderId="0" xfId="5" applyNumberFormat="1" applyFont="1" applyAlignment="1">
      <alignment wrapText="1"/>
    </xf>
    <xf numFmtId="172" fontId="27" fillId="0" borderId="0" xfId="5" applyNumberFormat="1" applyFont="1" applyAlignment="1">
      <alignment horizontal="center" vertical="center" wrapText="1"/>
    </xf>
    <xf numFmtId="172" fontId="161" fillId="0" borderId="0" xfId="5" applyNumberFormat="1" applyFont="1" applyAlignment="1">
      <alignment horizontal="center" vertical="center" wrapText="1"/>
    </xf>
    <xf numFmtId="168" fontId="27" fillId="5" borderId="0" xfId="1" applyNumberFormat="1" applyFont="1" applyFill="1" applyAlignment="1">
      <alignment wrapText="1"/>
    </xf>
    <xf numFmtId="173" fontId="27" fillId="0" borderId="0" xfId="0" applyNumberFormat="1" applyFont="1" applyAlignment="1">
      <alignment wrapText="1"/>
    </xf>
    <xf numFmtId="0" fontId="27" fillId="0" borderId="0" xfId="0" applyFont="1" applyAlignment="1">
      <alignment vertical="center" wrapText="1"/>
    </xf>
    <xf numFmtId="0" fontId="27" fillId="17" borderId="0" xfId="0" applyFont="1" applyFill="1" applyBorder="1" applyAlignment="1">
      <alignment wrapText="1"/>
    </xf>
    <xf numFmtId="166" fontId="27" fillId="17" borderId="0" xfId="0" applyNumberFormat="1" applyFont="1" applyFill="1" applyBorder="1" applyAlignment="1">
      <alignment wrapText="1"/>
    </xf>
    <xf numFmtId="0" fontId="27" fillId="0" borderId="0" xfId="0" applyFont="1" applyBorder="1" applyAlignment="1">
      <alignment wrapText="1"/>
    </xf>
    <xf numFmtId="0" fontId="161" fillId="17" borderId="0" xfId="0" applyFont="1" applyFill="1" applyAlignment="1">
      <alignment wrapText="1"/>
    </xf>
    <xf numFmtId="10" fontId="161" fillId="17" borderId="0" xfId="5" applyNumberFormat="1" applyFont="1" applyFill="1" applyAlignment="1">
      <alignment wrapText="1"/>
    </xf>
    <xf numFmtId="10" fontId="27" fillId="0" borderId="0" xfId="0" applyNumberFormat="1" applyFont="1" applyAlignment="1">
      <alignment wrapText="1"/>
    </xf>
    <xf numFmtId="0" fontId="43" fillId="0" borderId="41" xfId="0" applyFont="1" applyBorder="1" applyAlignment="1">
      <alignment vertical="center" wrapText="1"/>
    </xf>
    <xf numFmtId="10" fontId="43" fillId="12" borderId="42" xfId="5" applyNumberFormat="1" applyFont="1" applyFill="1" applyBorder="1" applyAlignment="1">
      <alignment horizontal="center" vertical="center" wrapText="1"/>
    </xf>
    <xf numFmtId="0" fontId="42" fillId="0" borderId="43" xfId="0" applyFont="1" applyBorder="1" applyAlignment="1" applyProtection="1">
      <alignment vertical="center" wrapText="1"/>
      <protection hidden="1"/>
    </xf>
    <xf numFmtId="10" fontId="42" fillId="12" borderId="44" xfId="5" applyNumberFormat="1" applyFont="1" applyFill="1" applyBorder="1" applyAlignment="1">
      <alignment horizontal="center" vertical="center" wrapText="1"/>
    </xf>
    <xf numFmtId="0" fontId="43" fillId="0" borderId="43" xfId="0" applyFont="1" applyBorder="1" applyAlignment="1" applyProtection="1">
      <alignment vertical="center" wrapText="1"/>
      <protection hidden="1"/>
    </xf>
    <xf numFmtId="0" fontId="43" fillId="0" borderId="43" xfId="0" applyFont="1" applyBorder="1" applyAlignment="1">
      <alignment vertical="center" wrapText="1"/>
    </xf>
    <xf numFmtId="0" fontId="43" fillId="0" borderId="45" xfId="0" applyFont="1" applyBorder="1" applyAlignment="1">
      <alignment vertical="center" wrapText="1"/>
    </xf>
    <xf numFmtId="10" fontId="42" fillId="12" borderId="46" xfId="5" applyNumberFormat="1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0" fontId="27" fillId="12" borderId="10" xfId="5" applyNumberFormat="1" applyFont="1" applyFill="1" applyBorder="1" applyAlignment="1">
      <alignment horizontal="center" vertical="center"/>
    </xf>
    <xf numFmtId="10" fontId="27" fillId="12" borderId="6" xfId="5" applyNumberFormat="1" applyFont="1" applyFill="1" applyBorder="1" applyAlignment="1">
      <alignment horizontal="center" vertical="center"/>
    </xf>
    <xf numFmtId="10" fontId="27" fillId="12" borderId="5" xfId="5" applyNumberFormat="1" applyFont="1" applyFill="1" applyBorder="1" applyAlignment="1">
      <alignment horizontal="center" vertical="center"/>
    </xf>
    <xf numFmtId="0" fontId="27" fillId="12" borderId="10" xfId="5" applyNumberFormat="1" applyFont="1" applyFill="1" applyBorder="1" applyAlignment="1">
      <alignment horizontal="center" vertical="center"/>
    </xf>
    <xf numFmtId="10" fontId="27" fillId="12" borderId="16" xfId="5" applyNumberFormat="1" applyFont="1" applyFill="1" applyBorder="1" applyAlignment="1">
      <alignment horizontal="center" vertical="center"/>
    </xf>
    <xf numFmtId="10" fontId="3" fillId="12" borderId="11" xfId="5" applyNumberFormat="1" applyFont="1" applyFill="1" applyBorder="1" applyAlignment="1">
      <alignment horizontal="center" vertical="center"/>
    </xf>
    <xf numFmtId="10" fontId="3" fillId="12" borderId="0" xfId="5" applyNumberFormat="1" applyFont="1" applyFill="1" applyBorder="1" applyAlignment="1">
      <alignment horizontal="center" vertical="center"/>
    </xf>
    <xf numFmtId="10" fontId="3" fillId="12" borderId="16" xfId="5" applyNumberFormat="1" applyFont="1" applyFill="1" applyBorder="1" applyAlignment="1">
      <alignment horizontal="center" vertical="center"/>
    </xf>
    <xf numFmtId="0" fontId="27" fillId="12" borderId="11" xfId="5" applyNumberFormat="1" applyFont="1" applyFill="1" applyBorder="1" applyAlignment="1">
      <alignment horizontal="center" vertical="center"/>
    </xf>
    <xf numFmtId="10" fontId="3" fillId="12" borderId="12" xfId="5" applyNumberFormat="1" applyFont="1" applyFill="1" applyBorder="1" applyAlignment="1">
      <alignment horizontal="center" vertical="center"/>
    </xf>
    <xf numFmtId="10" fontId="3" fillId="12" borderId="3" xfId="5" applyNumberFormat="1" applyFont="1" applyFill="1" applyBorder="1" applyAlignment="1">
      <alignment horizontal="center" vertical="center"/>
    </xf>
    <xf numFmtId="10" fontId="3" fillId="12" borderId="8" xfId="5" applyNumberFormat="1" applyFont="1" applyFill="1" applyBorder="1" applyAlignment="1">
      <alignment horizontal="center" vertical="center"/>
    </xf>
    <xf numFmtId="0" fontId="27" fillId="12" borderId="12" xfId="5" applyNumberFormat="1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6" fillId="19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11" borderId="10" xfId="0" applyFont="1" applyFill="1" applyBorder="1" applyAlignment="1">
      <alignment horizontal="center" vertical="center" wrapText="1"/>
    </xf>
    <xf numFmtId="0" fontId="163" fillId="23" borderId="0" xfId="0" applyFont="1" applyFill="1"/>
    <xf numFmtId="0" fontId="164" fillId="52" borderId="1" xfId="0" applyFont="1" applyFill="1" applyBorder="1" applyAlignment="1">
      <alignment horizontal="center"/>
    </xf>
    <xf numFmtId="210" fontId="165" fillId="23" borderId="1" xfId="0" applyNumberFormat="1" applyFont="1" applyFill="1" applyBorder="1" applyAlignment="1">
      <alignment horizontal="center" vertical="top"/>
    </xf>
    <xf numFmtId="0" fontId="165" fillId="23" borderId="1" xfId="0" quotePrefix="1" applyFont="1" applyFill="1" applyBorder="1" applyAlignment="1">
      <alignment horizontal="center" vertical="top"/>
    </xf>
    <xf numFmtId="0" fontId="165" fillId="23" borderId="1" xfId="0" applyFont="1" applyFill="1" applyBorder="1" applyAlignment="1">
      <alignment vertical="top"/>
    </xf>
    <xf numFmtId="0" fontId="165" fillId="23" borderId="1" xfId="0" applyFont="1" applyFill="1" applyBorder="1" applyAlignment="1">
      <alignment vertical="top" wrapText="1"/>
    </xf>
    <xf numFmtId="0" fontId="165" fillId="23" borderId="1" xfId="0" applyFont="1" applyFill="1" applyBorder="1"/>
    <xf numFmtId="0" fontId="165" fillId="23" borderId="1" xfId="0" quotePrefix="1" applyFont="1" applyFill="1" applyBorder="1" applyAlignment="1">
      <alignment horizontal="center"/>
    </xf>
    <xf numFmtId="0" fontId="165" fillId="23" borderId="1" xfId="0" applyFont="1" applyFill="1" applyBorder="1" applyAlignment="1">
      <alignment wrapText="1"/>
    </xf>
    <xf numFmtId="14" fontId="145" fillId="23" borderId="1" xfId="0" applyNumberFormat="1" applyFont="1" applyFill="1" applyBorder="1" applyAlignment="1">
      <alignment horizontal="center"/>
    </xf>
    <xf numFmtId="0" fontId="145" fillId="23" borderId="1" xfId="0" applyFont="1" applyFill="1" applyBorder="1" applyAlignment="1">
      <alignment horizontal="center"/>
    </xf>
    <xf numFmtId="0" fontId="145" fillId="23" borderId="1" xfId="0" applyFont="1" applyFill="1" applyBorder="1"/>
    <xf numFmtId="169" fontId="42" fillId="10" borderId="1" xfId="7" applyNumberFormat="1" applyFont="1" applyFill="1" applyBorder="1" applyAlignment="1" applyProtection="1">
      <alignment horizontal="center" vertical="center" shrinkToFit="1"/>
      <protection locked="0"/>
    </xf>
    <xf numFmtId="176" fontId="42" fillId="10" borderId="18" xfId="1" applyNumberFormat="1" applyFont="1" applyFill="1" applyBorder="1" applyAlignment="1" applyProtection="1">
      <alignment horizontal="center" vertical="center"/>
      <protection locked="0"/>
    </xf>
    <xf numFmtId="176" fontId="42" fillId="10" borderId="19" xfId="1" applyNumberFormat="1" applyFont="1" applyFill="1" applyBorder="1" applyAlignment="1" applyProtection="1">
      <alignment horizontal="center" vertical="center"/>
      <protection locked="0"/>
    </xf>
    <xf numFmtId="176" fontId="42" fillId="10" borderId="5" xfId="3" applyNumberFormat="1" applyFont="1" applyFill="1" applyBorder="1" applyAlignment="1" applyProtection="1">
      <alignment horizontal="center" vertical="center"/>
      <protection locked="0"/>
    </xf>
    <xf numFmtId="176" fontId="42" fillId="10" borderId="7" xfId="3" applyNumberFormat="1" applyFont="1" applyFill="1" applyBorder="1" applyAlignment="1" applyProtection="1">
      <alignment horizontal="center" vertical="center"/>
      <protection locked="0"/>
    </xf>
    <xf numFmtId="176" fontId="42" fillId="10" borderId="8" xfId="3" applyNumberFormat="1" applyFont="1" applyFill="1" applyBorder="1" applyAlignment="1" applyProtection="1">
      <alignment horizontal="center" vertical="center"/>
      <protection locked="0"/>
    </xf>
    <xf numFmtId="176" fontId="42" fillId="10" borderId="9" xfId="3" applyNumberFormat="1" applyFont="1" applyFill="1" applyBorder="1" applyAlignment="1" applyProtection="1">
      <alignment horizontal="center" vertical="center"/>
      <protection locked="0"/>
    </xf>
    <xf numFmtId="4" fontId="44" fillId="0" borderId="19" xfId="1" applyNumberFormat="1" applyFont="1" applyBorder="1" applyAlignment="1" applyProtection="1">
      <alignment horizontal="center" vertical="center"/>
      <protection hidden="1"/>
    </xf>
    <xf numFmtId="4" fontId="44" fillId="0" borderId="1" xfId="1" applyNumberFormat="1" applyFont="1" applyBorder="1" applyAlignment="1" applyProtection="1">
      <alignment horizontal="center" vertical="center"/>
      <protection hidden="1"/>
    </xf>
    <xf numFmtId="176" fontId="42" fillId="10" borderId="18" xfId="3" applyNumberFormat="1" applyFont="1" applyFill="1" applyBorder="1" applyAlignment="1" applyProtection="1">
      <alignment horizontal="center" vertical="center"/>
      <protection locked="0"/>
    </xf>
    <xf numFmtId="176" fontId="42" fillId="10" borderId="19" xfId="3" applyNumberFormat="1" applyFont="1" applyFill="1" applyBorder="1" applyAlignment="1" applyProtection="1">
      <alignment horizontal="center" vertical="center"/>
      <protection locked="0"/>
    </xf>
    <xf numFmtId="176" fontId="42" fillId="20" borderId="18" xfId="3" applyNumberFormat="1" applyFont="1" applyFill="1" applyBorder="1" applyAlignment="1" applyProtection="1">
      <alignment horizontal="center" vertical="center"/>
      <protection locked="0"/>
    </xf>
    <xf numFmtId="176" fontId="42" fillId="20" borderId="19" xfId="3" applyNumberFormat="1" applyFont="1" applyFill="1" applyBorder="1" applyAlignment="1" applyProtection="1">
      <alignment horizontal="center" vertical="center"/>
      <protection locked="0"/>
    </xf>
    <xf numFmtId="0" fontId="43" fillId="21" borderId="16" xfId="0" applyFont="1" applyFill="1" applyBorder="1" applyAlignment="1" applyProtection="1">
      <alignment horizontal="left" vertical="top" wrapText="1"/>
      <protection locked="0"/>
    </xf>
    <xf numFmtId="0" fontId="43" fillId="21" borderId="0" xfId="0" applyFont="1" applyFill="1" applyBorder="1" applyAlignment="1" applyProtection="1">
      <alignment horizontal="left" vertical="top" wrapText="1"/>
      <protection locked="0"/>
    </xf>
    <xf numFmtId="0" fontId="43" fillId="21" borderId="2" xfId="0" applyFont="1" applyFill="1" applyBorder="1" applyAlignment="1" applyProtection="1">
      <alignment horizontal="left" vertical="top" wrapText="1"/>
      <protection locked="0"/>
    </xf>
    <xf numFmtId="0" fontId="43" fillId="21" borderId="8" xfId="0" applyFont="1" applyFill="1" applyBorder="1" applyAlignment="1" applyProtection="1">
      <alignment horizontal="left" vertical="top" wrapText="1"/>
      <protection locked="0"/>
    </xf>
    <xf numFmtId="0" fontId="43" fillId="21" borderId="3" xfId="0" applyFont="1" applyFill="1" applyBorder="1" applyAlignment="1" applyProtection="1">
      <alignment horizontal="left" vertical="top" wrapText="1"/>
      <protection locked="0"/>
    </xf>
    <xf numFmtId="0" fontId="43" fillId="21" borderId="9" xfId="0" applyFont="1" applyFill="1" applyBorder="1" applyAlignment="1" applyProtection="1">
      <alignment horizontal="left" vertical="top" wrapText="1"/>
      <protection locked="0"/>
    </xf>
    <xf numFmtId="0" fontId="44" fillId="0" borderId="2" xfId="0" applyFont="1" applyBorder="1" applyAlignment="1">
      <alignment horizontal="left" vertical="center"/>
    </xf>
    <xf numFmtId="0" fontId="43" fillId="0" borderId="0" xfId="0" applyFont="1" applyBorder="1" applyAlignment="1">
      <alignment vertical="center"/>
    </xf>
    <xf numFmtId="169" fontId="42" fillId="0" borderId="18" xfId="7" applyNumberFormat="1" applyFont="1" applyFill="1" applyBorder="1" applyAlignment="1" applyProtection="1">
      <alignment horizontal="center" vertical="center"/>
      <protection hidden="1"/>
    </xf>
    <xf numFmtId="169" fontId="42" fillId="0" borderId="20" xfId="7" applyNumberFormat="1" applyFont="1" applyFill="1" applyBorder="1" applyAlignment="1" applyProtection="1">
      <alignment horizontal="center" vertical="center"/>
      <protection hidden="1"/>
    </xf>
    <xf numFmtId="169" fontId="42" fillId="0" borderId="19" xfId="7" applyNumberFormat="1" applyFont="1" applyFill="1" applyBorder="1" applyAlignment="1" applyProtection="1">
      <alignment horizontal="center" vertical="center"/>
      <protection hidden="1"/>
    </xf>
    <xf numFmtId="0" fontId="156" fillId="0" borderId="21" xfId="0" applyFont="1" applyFill="1" applyBorder="1" applyAlignment="1" applyProtection="1">
      <alignment horizontal="center" vertical="center"/>
      <protection hidden="1"/>
    </xf>
    <xf numFmtId="0" fontId="156" fillId="0" borderId="22" xfId="0" applyFont="1" applyFill="1" applyBorder="1" applyAlignment="1" applyProtection="1">
      <alignment horizontal="center" vertical="center"/>
      <protection hidden="1"/>
    </xf>
    <xf numFmtId="0" fontId="156" fillId="0" borderId="23" xfId="0" applyFont="1" applyFill="1" applyBorder="1" applyAlignment="1" applyProtection="1">
      <alignment horizontal="center" vertical="center"/>
      <protection hidden="1"/>
    </xf>
    <xf numFmtId="0" fontId="156" fillId="0" borderId="0" xfId="0" applyFont="1" applyFill="1" applyBorder="1" applyAlignment="1">
      <alignment horizontal="left" vertical="center"/>
    </xf>
    <xf numFmtId="0" fontId="156" fillId="0" borderId="0" xfId="0" applyFont="1" applyFill="1" applyBorder="1" applyAlignment="1">
      <alignment horizontal="left" vertical="top"/>
    </xf>
    <xf numFmtId="10" fontId="166" fillId="10" borderId="18" xfId="7" applyNumberFormat="1" applyFont="1" applyFill="1" applyBorder="1" applyAlignment="1" applyProtection="1">
      <alignment horizontal="center" vertical="center"/>
      <protection locked="0"/>
    </xf>
    <xf numFmtId="10" fontId="166" fillId="10" borderId="20" xfId="7" applyNumberFormat="1" applyFont="1" applyFill="1" applyBorder="1" applyAlignment="1" applyProtection="1">
      <alignment horizontal="center" vertical="center"/>
      <protection locked="0"/>
    </xf>
    <xf numFmtId="10" fontId="166" fillId="10" borderId="19" xfId="7" applyNumberFormat="1" applyFont="1" applyFill="1" applyBorder="1" applyAlignment="1" applyProtection="1">
      <alignment horizontal="center" vertical="center"/>
      <protection locked="0"/>
    </xf>
    <xf numFmtId="10" fontId="42" fillId="13" borderId="18" xfId="3" applyNumberFormat="1" applyFont="1" applyFill="1" applyBorder="1" applyAlignment="1" applyProtection="1">
      <alignment horizontal="center" vertical="center"/>
      <protection locked="0"/>
    </xf>
    <xf numFmtId="10" fontId="42" fillId="13" borderId="19" xfId="3" applyNumberFormat="1" applyFont="1" applyFill="1" applyBorder="1" applyAlignment="1" applyProtection="1">
      <alignment horizontal="center" vertical="center"/>
      <protection locked="0"/>
    </xf>
    <xf numFmtId="169" fontId="42" fillId="10" borderId="18" xfId="7" applyNumberFormat="1" applyFont="1" applyFill="1" applyBorder="1" applyAlignment="1" applyProtection="1">
      <alignment horizontal="center" vertical="center"/>
      <protection locked="0"/>
    </xf>
    <xf numFmtId="169" fontId="42" fillId="10" borderId="20" xfId="7" applyNumberFormat="1" applyFont="1" applyFill="1" applyBorder="1" applyAlignment="1" applyProtection="1">
      <alignment horizontal="center" vertical="center"/>
      <protection locked="0"/>
    </xf>
    <xf numFmtId="169" fontId="42" fillId="10" borderId="19" xfId="7" applyNumberFormat="1" applyFont="1" applyFill="1" applyBorder="1" applyAlignment="1" applyProtection="1">
      <alignment horizontal="center" vertical="center"/>
      <protection locked="0"/>
    </xf>
    <xf numFmtId="169" fontId="42" fillId="10" borderId="18" xfId="5" applyNumberFormat="1" applyFont="1" applyFill="1" applyBorder="1" applyAlignment="1" applyProtection="1">
      <alignment horizontal="center" vertical="center"/>
      <protection locked="0"/>
    </xf>
    <xf numFmtId="169" fontId="42" fillId="10" borderId="20" xfId="5" applyNumberFormat="1" applyFont="1" applyFill="1" applyBorder="1" applyAlignment="1" applyProtection="1">
      <alignment horizontal="center" vertical="center"/>
      <protection locked="0"/>
    </xf>
    <xf numFmtId="169" fontId="42" fillId="10" borderId="19" xfId="5" applyNumberFormat="1" applyFont="1" applyFill="1" applyBorder="1" applyAlignment="1" applyProtection="1">
      <alignment horizontal="center" vertical="center"/>
      <protection locked="0"/>
    </xf>
    <xf numFmtId="169" fontId="42" fillId="0" borderId="18" xfId="5" applyNumberFormat="1" applyFont="1" applyFill="1" applyBorder="1" applyAlignment="1" applyProtection="1">
      <alignment horizontal="center" vertical="center"/>
      <protection hidden="1"/>
    </xf>
    <xf numFmtId="169" fontId="42" fillId="0" borderId="20" xfId="5" applyNumberFormat="1" applyFont="1" applyFill="1" applyBorder="1" applyAlignment="1" applyProtection="1">
      <alignment horizontal="center" vertical="center"/>
      <protection hidden="1"/>
    </xf>
    <xf numFmtId="169" fontId="42" fillId="0" borderId="19" xfId="5" applyNumberFormat="1" applyFont="1" applyFill="1" applyBorder="1" applyAlignment="1" applyProtection="1">
      <alignment horizontal="center" vertical="center"/>
      <protection hidden="1"/>
    </xf>
    <xf numFmtId="0" fontId="42" fillId="0" borderId="18" xfId="0" applyFont="1" applyFill="1" applyBorder="1" applyAlignment="1" applyProtection="1">
      <alignment horizontal="center" vertical="center"/>
      <protection hidden="1"/>
    </xf>
    <xf numFmtId="0" fontId="42" fillId="0" borderId="20" xfId="0" applyFont="1" applyFill="1" applyBorder="1" applyAlignment="1" applyProtection="1">
      <alignment horizontal="center" vertical="center"/>
      <protection hidden="1"/>
    </xf>
    <xf numFmtId="0" fontId="42" fillId="0" borderId="19" xfId="0" applyFont="1" applyFill="1" applyBorder="1" applyAlignment="1" applyProtection="1">
      <alignment horizontal="center" vertical="center"/>
      <protection hidden="1"/>
    </xf>
    <xf numFmtId="180" fontId="167" fillId="10" borderId="18" xfId="7" applyNumberFormat="1" applyFont="1" applyFill="1" applyBorder="1" applyAlignment="1" applyProtection="1">
      <alignment horizontal="center" vertical="center" shrinkToFit="1"/>
      <protection locked="0"/>
    </xf>
    <xf numFmtId="180" fontId="167" fillId="10" borderId="19" xfId="7" applyNumberFormat="1" applyFont="1" applyFill="1" applyBorder="1" applyAlignment="1" applyProtection="1">
      <alignment horizontal="center" vertical="center" shrinkToFit="1"/>
      <protection locked="0"/>
    </xf>
    <xf numFmtId="0" fontId="152" fillId="0" borderId="0" xfId="0" applyFont="1" applyBorder="1" applyAlignment="1">
      <alignment horizontal="center" vertical="center" wrapText="1" shrinkToFit="1"/>
    </xf>
    <xf numFmtId="0" fontId="152" fillId="0" borderId="3" xfId="0" applyFont="1" applyBorder="1" applyAlignment="1">
      <alignment horizontal="center" vertical="center" wrapText="1" shrinkToFit="1"/>
    </xf>
    <xf numFmtId="0" fontId="43" fillId="0" borderId="2" xfId="0" applyFont="1" applyBorder="1" applyAlignment="1" applyProtection="1">
      <alignment horizontal="left" vertical="center"/>
      <protection hidden="1"/>
    </xf>
    <xf numFmtId="166" fontId="42" fillId="0" borderId="18" xfId="3" applyFont="1" applyFill="1" applyBorder="1" applyAlignment="1" applyProtection="1">
      <alignment horizontal="center" vertical="center"/>
      <protection hidden="1"/>
    </xf>
    <xf numFmtId="166" fontId="42" fillId="0" borderId="20" xfId="3" applyFont="1" applyFill="1" applyBorder="1" applyAlignment="1" applyProtection="1">
      <alignment horizontal="center" vertical="center"/>
      <protection hidden="1"/>
    </xf>
    <xf numFmtId="166" fontId="42" fillId="0" borderId="19" xfId="3" applyFont="1" applyFill="1" applyBorder="1" applyAlignment="1" applyProtection="1">
      <alignment horizontal="center" vertical="center"/>
      <protection hidden="1"/>
    </xf>
    <xf numFmtId="0" fontId="152" fillId="0" borderId="0" xfId="0" applyFont="1" applyBorder="1" applyAlignment="1">
      <alignment horizontal="center" vertical="center"/>
    </xf>
    <xf numFmtId="0" fontId="42" fillId="10" borderId="18" xfId="0" applyFont="1" applyFill="1" applyBorder="1" applyAlignment="1" applyProtection="1">
      <alignment horizontal="center" vertical="center"/>
      <protection locked="0"/>
    </xf>
    <xf numFmtId="0" fontId="42" fillId="10" borderId="20" xfId="0" applyFont="1" applyFill="1" applyBorder="1" applyAlignment="1" applyProtection="1">
      <alignment horizontal="center" vertical="center"/>
      <protection locked="0"/>
    </xf>
    <xf numFmtId="0" fontId="42" fillId="10" borderId="19" xfId="0" applyFont="1" applyFill="1" applyBorder="1" applyAlignment="1" applyProtection="1">
      <alignment horizontal="center" vertical="center"/>
      <protection locked="0"/>
    </xf>
    <xf numFmtId="176" fontId="166" fillId="10" borderId="18" xfId="3" applyNumberFormat="1" applyFont="1" applyFill="1" applyBorder="1" applyAlignment="1" applyProtection="1">
      <alignment horizontal="center" vertical="center"/>
      <protection locked="0"/>
    </xf>
    <xf numFmtId="176" fontId="166" fillId="10" borderId="20" xfId="3" applyNumberFormat="1" applyFont="1" applyFill="1" applyBorder="1" applyAlignment="1" applyProtection="1">
      <alignment horizontal="center" vertical="center"/>
      <protection locked="0"/>
    </xf>
    <xf numFmtId="176" fontId="166" fillId="10" borderId="19" xfId="3" applyNumberFormat="1" applyFont="1" applyFill="1" applyBorder="1" applyAlignment="1" applyProtection="1">
      <alignment horizontal="center" vertical="center"/>
      <protection locked="0"/>
    </xf>
    <xf numFmtId="0" fontId="152" fillId="0" borderId="0" xfId="0" applyFont="1" applyBorder="1" applyAlignment="1">
      <alignment horizontal="left" vertical="center"/>
    </xf>
    <xf numFmtId="0" fontId="42" fillId="0" borderId="0" xfId="0" applyFont="1" applyAlignment="1" applyProtection="1">
      <alignment vertical="center"/>
      <protection hidden="1"/>
    </xf>
    <xf numFmtId="0" fontId="42" fillId="0" borderId="2" xfId="0" applyFont="1" applyBorder="1" applyAlignment="1" applyProtection="1">
      <alignment vertical="center"/>
      <protection hidden="1"/>
    </xf>
    <xf numFmtId="0" fontId="152" fillId="0" borderId="0" xfId="0" applyFont="1" applyFill="1" applyBorder="1" applyAlignment="1">
      <alignment horizontal="center" vertical="center"/>
    </xf>
    <xf numFmtId="0" fontId="42" fillId="10" borderId="18" xfId="0" applyFont="1" applyFill="1" applyBorder="1" applyAlignment="1" applyProtection="1">
      <alignment horizontal="center" vertical="center" shrinkToFit="1"/>
      <protection locked="0"/>
    </xf>
    <xf numFmtId="0" fontId="42" fillId="10" borderId="20" xfId="0" applyFont="1" applyFill="1" applyBorder="1" applyAlignment="1" applyProtection="1">
      <alignment horizontal="center" vertical="center" shrinkToFit="1"/>
      <protection locked="0"/>
    </xf>
    <xf numFmtId="0" fontId="42" fillId="10" borderId="19" xfId="0" applyFont="1" applyFill="1" applyBorder="1" applyAlignment="1" applyProtection="1">
      <alignment horizontal="center" vertical="center" shrinkToFit="1"/>
      <protection locked="0"/>
    </xf>
    <xf numFmtId="0" fontId="42" fillId="21" borderId="18" xfId="5" applyNumberFormat="1" applyFont="1" applyFill="1" applyBorder="1" applyAlignment="1" applyProtection="1">
      <alignment horizontal="center" vertical="center"/>
      <protection locked="0"/>
    </xf>
    <xf numFmtId="0" fontId="42" fillId="21" borderId="20" xfId="5" applyNumberFormat="1" applyFont="1" applyFill="1" applyBorder="1" applyAlignment="1" applyProtection="1">
      <alignment horizontal="center" vertical="center"/>
      <protection locked="0"/>
    </xf>
    <xf numFmtId="0" fontId="42" fillId="21" borderId="19" xfId="5" applyNumberFormat="1" applyFont="1" applyFill="1" applyBorder="1" applyAlignment="1" applyProtection="1">
      <alignment horizontal="center" vertical="center"/>
      <protection locked="0"/>
    </xf>
    <xf numFmtId="164" fontId="42" fillId="10" borderId="18" xfId="1" applyNumberFormat="1" applyFont="1" applyFill="1" applyBorder="1" applyAlignment="1" applyProtection="1">
      <alignment horizontal="center" vertical="center"/>
      <protection locked="0"/>
    </xf>
    <xf numFmtId="164" fontId="42" fillId="10" borderId="20" xfId="1" applyNumberFormat="1" applyFont="1" applyFill="1" applyBorder="1" applyAlignment="1" applyProtection="1">
      <alignment horizontal="center" vertical="center"/>
      <protection locked="0"/>
    </xf>
    <xf numFmtId="164" fontId="42" fillId="10" borderId="19" xfId="1" applyNumberFormat="1" applyFont="1" applyFill="1" applyBorder="1" applyAlignment="1" applyProtection="1">
      <alignment horizontal="center" vertical="center"/>
      <protection locked="0"/>
    </xf>
    <xf numFmtId="0" fontId="42" fillId="0" borderId="18" xfId="0" applyFont="1" applyBorder="1" applyAlignment="1" applyProtection="1">
      <alignment horizontal="center" vertical="center" wrapText="1"/>
      <protection hidden="1"/>
    </xf>
    <xf numFmtId="0" fontId="42" fillId="0" borderId="20" xfId="0" applyFont="1" applyBorder="1" applyAlignment="1" applyProtection="1">
      <alignment horizontal="center" vertical="center" wrapText="1"/>
      <protection hidden="1"/>
    </xf>
    <xf numFmtId="0" fontId="42" fillId="0" borderId="19" xfId="0" applyFont="1" applyBorder="1" applyAlignment="1" applyProtection="1">
      <alignment horizontal="center" vertical="center" wrapText="1"/>
      <protection hidden="1"/>
    </xf>
    <xf numFmtId="0" fontId="43" fillId="21" borderId="18" xfId="0" applyFont="1" applyFill="1" applyBorder="1" applyAlignment="1" applyProtection="1">
      <alignment horizontal="center" vertical="center"/>
      <protection locked="0"/>
    </xf>
    <xf numFmtId="0" fontId="43" fillId="21" borderId="20" xfId="0" applyFont="1" applyFill="1" applyBorder="1" applyAlignment="1" applyProtection="1">
      <alignment horizontal="center" vertical="center"/>
      <protection locked="0"/>
    </xf>
    <xf numFmtId="0" fontId="43" fillId="21" borderId="19" xfId="0" applyFont="1" applyFill="1" applyBorder="1" applyAlignment="1" applyProtection="1">
      <alignment horizontal="center" vertical="center"/>
      <protection locked="0"/>
    </xf>
    <xf numFmtId="0" fontId="147" fillId="0" borderId="0" xfId="0" applyFont="1" applyFill="1" applyBorder="1" applyAlignment="1">
      <alignment horizontal="center" vertical="center"/>
    </xf>
    <xf numFmtId="0" fontId="43" fillId="21" borderId="1" xfId="0" applyFont="1" applyFill="1" applyBorder="1" applyAlignment="1" applyProtection="1">
      <alignment horizontal="center" vertical="center"/>
      <protection locked="0"/>
    </xf>
    <xf numFmtId="0" fontId="42" fillId="21" borderId="18" xfId="0" applyFont="1" applyFill="1" applyBorder="1" applyAlignment="1" applyProtection="1">
      <alignment horizontal="center" vertical="center" shrinkToFit="1"/>
      <protection locked="0"/>
    </xf>
    <xf numFmtId="0" fontId="42" fillId="21" borderId="20" xfId="0" applyFont="1" applyFill="1" applyBorder="1" applyAlignment="1" applyProtection="1">
      <alignment horizontal="center" vertical="center" shrinkToFit="1"/>
      <protection locked="0"/>
    </xf>
    <xf numFmtId="0" fontId="42" fillId="21" borderId="19" xfId="0" applyFont="1" applyFill="1" applyBorder="1" applyAlignment="1" applyProtection="1">
      <alignment horizontal="center" vertical="center" shrinkToFit="1"/>
      <protection locked="0"/>
    </xf>
    <xf numFmtId="0" fontId="43" fillId="21" borderId="18" xfId="0" applyFont="1" applyFill="1" applyBorder="1" applyAlignment="1" applyProtection="1">
      <alignment horizontal="center" vertical="center" shrinkToFit="1"/>
      <protection locked="0"/>
    </xf>
    <xf numFmtId="0" fontId="43" fillId="21" borderId="20" xfId="0" applyFont="1" applyFill="1" applyBorder="1" applyAlignment="1" applyProtection="1">
      <alignment horizontal="center" vertical="center" shrinkToFit="1"/>
      <protection locked="0"/>
    </xf>
    <xf numFmtId="0" fontId="43" fillId="21" borderId="19" xfId="0" applyFont="1" applyFill="1" applyBorder="1" applyAlignment="1" applyProtection="1">
      <alignment horizontal="center" vertical="center" shrinkToFit="1"/>
      <protection locked="0"/>
    </xf>
    <xf numFmtId="0" fontId="42" fillId="0" borderId="3" xfId="0" applyFont="1" applyFill="1" applyBorder="1" applyAlignment="1" applyProtection="1">
      <alignment horizontal="center" vertical="center"/>
      <protection locked="0"/>
    </xf>
    <xf numFmtId="3" fontId="43" fillId="21" borderId="18" xfId="0" applyNumberFormat="1" applyFont="1" applyFill="1" applyBorder="1" applyAlignment="1" applyProtection="1">
      <alignment horizontal="center" vertical="center"/>
      <protection locked="0"/>
    </xf>
    <xf numFmtId="3" fontId="43" fillId="21" borderId="20" xfId="0" applyNumberFormat="1" applyFont="1" applyFill="1" applyBorder="1" applyAlignment="1" applyProtection="1">
      <alignment horizontal="center" vertical="center"/>
      <protection locked="0"/>
    </xf>
    <xf numFmtId="3" fontId="43" fillId="21" borderId="19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 shrinkToFit="1"/>
      <protection locked="0"/>
    </xf>
    <xf numFmtId="0" fontId="43" fillId="0" borderId="6" xfId="0" applyFont="1" applyBorder="1" applyAlignment="1" applyProtection="1">
      <alignment horizontal="center" vertical="center"/>
      <protection locked="0"/>
    </xf>
    <xf numFmtId="0" fontId="43" fillId="0" borderId="3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vertical="center"/>
      <protection locked="0"/>
    </xf>
    <xf numFmtId="0" fontId="43" fillId="0" borderId="0" xfId="0" applyFont="1" applyFill="1" applyBorder="1" applyAlignment="1" applyProtection="1">
      <alignment horizontal="center" vertical="center" wrapText="1"/>
      <protection locked="0"/>
    </xf>
    <xf numFmtId="10" fontId="42" fillId="0" borderId="10" xfId="5" applyNumberFormat="1" applyFont="1" applyFill="1" applyBorder="1" applyAlignment="1" applyProtection="1">
      <alignment horizontal="center" vertical="center"/>
      <protection hidden="1"/>
    </xf>
    <xf numFmtId="10" fontId="42" fillId="0" borderId="12" xfId="5" applyNumberFormat="1" applyFont="1" applyFill="1" applyBorder="1" applyAlignment="1" applyProtection="1">
      <alignment horizontal="center" vertical="center"/>
      <protection hidden="1"/>
    </xf>
    <xf numFmtId="169" fontId="42" fillId="21" borderId="18" xfId="7" applyNumberFormat="1" applyFont="1" applyFill="1" applyBorder="1" applyAlignment="1" applyProtection="1">
      <alignment horizontal="center" vertical="center"/>
      <protection locked="0"/>
    </xf>
    <xf numFmtId="169" fontId="42" fillId="21" borderId="20" xfId="7" applyNumberFormat="1" applyFont="1" applyFill="1" applyBorder="1" applyAlignment="1" applyProtection="1">
      <alignment horizontal="center" vertical="center"/>
      <protection locked="0"/>
    </xf>
    <xf numFmtId="169" fontId="42" fillId="21" borderId="19" xfId="7" applyNumberFormat="1" applyFont="1" applyFill="1" applyBorder="1" applyAlignment="1" applyProtection="1">
      <alignment horizontal="center" vertical="center"/>
      <protection locked="0"/>
    </xf>
    <xf numFmtId="176" fontId="42" fillId="16" borderId="10" xfId="1" applyNumberFormat="1" applyFont="1" applyFill="1" applyBorder="1" applyAlignment="1" applyProtection="1">
      <alignment horizontal="center" vertical="center" wrapText="1"/>
      <protection locked="0"/>
    </xf>
    <xf numFmtId="176" fontId="42" fillId="16" borderId="12" xfId="1" applyNumberFormat="1" applyFont="1" applyFill="1" applyBorder="1" applyAlignment="1" applyProtection="1">
      <alignment horizontal="center" vertical="center" wrapText="1"/>
      <protection locked="0"/>
    </xf>
    <xf numFmtId="0" fontId="42" fillId="0" borderId="18" xfId="7" applyNumberFormat="1" applyFont="1" applyFill="1" applyBorder="1" applyAlignment="1" applyProtection="1">
      <alignment horizontal="center" vertical="center"/>
      <protection hidden="1"/>
    </xf>
    <xf numFmtId="0" fontId="42" fillId="0" borderId="20" xfId="7" applyNumberFormat="1" applyFont="1" applyFill="1" applyBorder="1" applyAlignment="1" applyProtection="1">
      <alignment horizontal="center" vertical="center"/>
      <protection hidden="1"/>
    </xf>
    <xf numFmtId="0" fontId="42" fillId="0" borderId="19" xfId="7" applyNumberFormat="1" applyFont="1" applyFill="1" applyBorder="1" applyAlignment="1" applyProtection="1">
      <alignment horizontal="center" vertical="center"/>
      <protection hidden="1"/>
    </xf>
    <xf numFmtId="0" fontId="43" fillId="21" borderId="5" xfId="0" applyFont="1" applyFill="1" applyBorder="1" applyAlignment="1" applyProtection="1">
      <alignment horizontal="left" vertical="top" wrapText="1"/>
      <protection locked="0"/>
    </xf>
    <xf numFmtId="0" fontId="43" fillId="21" borderId="6" xfId="0" applyFont="1" applyFill="1" applyBorder="1" applyAlignment="1" applyProtection="1">
      <alignment horizontal="left" vertical="top" wrapText="1"/>
      <protection locked="0"/>
    </xf>
    <xf numFmtId="0" fontId="43" fillId="21" borderId="7" xfId="0" applyFont="1" applyFill="1" applyBorder="1" applyAlignment="1" applyProtection="1">
      <alignment horizontal="left" vertical="top" wrapText="1"/>
      <protection locked="0"/>
    </xf>
    <xf numFmtId="0" fontId="165" fillId="23" borderId="10" xfId="0" applyFont="1" applyFill="1" applyBorder="1" applyAlignment="1">
      <alignment horizontal="center"/>
    </xf>
    <xf numFmtId="0" fontId="165" fillId="23" borderId="11" xfId="0" applyFont="1" applyFill="1" applyBorder="1" applyAlignment="1">
      <alignment horizontal="center"/>
    </xf>
    <xf numFmtId="0" fontId="165" fillId="23" borderId="12" xfId="0" applyFont="1" applyFill="1" applyBorder="1" applyAlignment="1">
      <alignment horizontal="center"/>
    </xf>
    <xf numFmtId="14" fontId="165" fillId="23" borderId="10" xfId="0" applyNumberFormat="1" applyFont="1" applyFill="1" applyBorder="1" applyAlignment="1">
      <alignment horizontal="center"/>
    </xf>
    <xf numFmtId="14" fontId="165" fillId="23" borderId="11" xfId="0" applyNumberFormat="1" applyFont="1" applyFill="1" applyBorder="1" applyAlignment="1">
      <alignment horizontal="center"/>
    </xf>
    <xf numFmtId="14" fontId="165" fillId="23" borderId="12" xfId="0" applyNumberFormat="1" applyFont="1" applyFill="1" applyBorder="1" applyAlignment="1">
      <alignment horizontal="center"/>
    </xf>
    <xf numFmtId="0" fontId="165" fillId="23" borderId="10" xfId="0" quotePrefix="1" applyFont="1" applyFill="1" applyBorder="1" applyAlignment="1">
      <alignment horizontal="center"/>
    </xf>
    <xf numFmtId="0" fontId="165" fillId="23" borderId="11" xfId="0" quotePrefix="1" applyFont="1" applyFill="1" applyBorder="1" applyAlignment="1">
      <alignment horizontal="center"/>
    </xf>
    <xf numFmtId="0" fontId="165" fillId="23" borderId="12" xfId="0" quotePrefix="1" applyFont="1" applyFill="1" applyBorder="1" applyAlignment="1">
      <alignment horizontal="center"/>
    </xf>
    <xf numFmtId="167" fontId="129" fillId="0" borderId="25" xfId="3" applyNumberFormat="1" applyFont="1" applyBorder="1" applyAlignment="1">
      <alignment horizontal="center" vertical="top"/>
    </xf>
    <xf numFmtId="0" fontId="129" fillId="0" borderId="14" xfId="0" applyFont="1" applyBorder="1" applyAlignment="1">
      <alignment horizontal="center" vertical="center"/>
    </xf>
    <xf numFmtId="0" fontId="129" fillId="0" borderId="15" xfId="0" applyFont="1" applyBorder="1" applyAlignment="1">
      <alignment horizontal="center" vertical="center"/>
    </xf>
    <xf numFmtId="0" fontId="129" fillId="0" borderId="13" xfId="0" applyFont="1" applyBorder="1" applyAlignment="1">
      <alignment horizontal="center" vertical="center"/>
    </xf>
    <xf numFmtId="167" fontId="129" fillId="0" borderId="36" xfId="3" applyNumberFormat="1" applyFont="1" applyBorder="1" applyAlignment="1">
      <alignment horizontal="center" vertical="top"/>
    </xf>
    <xf numFmtId="167" fontId="129" fillId="0" borderId="37" xfId="3" applyNumberFormat="1" applyFont="1" applyBorder="1" applyAlignment="1">
      <alignment horizontal="center" vertical="top"/>
    </xf>
    <xf numFmtId="167" fontId="129" fillId="0" borderId="38" xfId="3" applyNumberFormat="1" applyFont="1" applyBorder="1" applyAlignment="1">
      <alignment horizontal="center" vertical="top"/>
    </xf>
    <xf numFmtId="0" fontId="16" fillId="0" borderId="0" xfId="0" applyFont="1" applyFill="1" applyAlignment="1" applyProtection="1">
      <alignment horizontal="center" vertical="top" wrapText="1"/>
      <protection hidden="1"/>
    </xf>
    <xf numFmtId="0" fontId="13" fillId="53" borderId="1" xfId="407" applyFont="1" applyFill="1" applyBorder="1" applyAlignment="1" applyProtection="1">
      <alignment horizontal="center" vertical="center" wrapText="1"/>
      <protection hidden="1"/>
    </xf>
    <xf numFmtId="0" fontId="16" fillId="53" borderId="0" xfId="407" applyFont="1" applyFill="1" applyAlignment="1" applyProtection="1">
      <alignment horizontal="center" vertical="top" wrapText="1"/>
      <protection hidden="1"/>
    </xf>
    <xf numFmtId="0" fontId="14" fillId="53" borderId="1" xfId="407" applyFont="1" applyFill="1" applyBorder="1" applyAlignment="1" applyProtection="1">
      <alignment horizontal="center" vertical="center" wrapText="1"/>
      <protection hidden="1"/>
    </xf>
    <xf numFmtId="10" fontId="13" fillId="53" borderId="1" xfId="408" applyNumberFormat="1" applyFont="1" applyFill="1" applyBorder="1" applyAlignment="1" applyProtection="1">
      <alignment horizontal="center" vertical="center" wrapText="1"/>
      <protection hidden="1"/>
    </xf>
    <xf numFmtId="0" fontId="34" fillId="10" borderId="0" xfId="0" applyFont="1" applyFill="1" applyAlignment="1">
      <alignment horizontal="left"/>
    </xf>
    <xf numFmtId="0" fontId="34" fillId="9" borderId="0" xfId="0" applyFont="1" applyFill="1" applyAlignment="1">
      <alignment horizontal="left"/>
    </xf>
    <xf numFmtId="0" fontId="34" fillId="11" borderId="0" xfId="0" applyFont="1" applyFill="1" applyAlignment="1">
      <alignment horizontal="left"/>
    </xf>
    <xf numFmtId="0" fontId="27" fillId="9" borderId="0" xfId="0" applyFont="1" applyFill="1" applyAlignment="1" applyProtection="1">
      <alignment horizontal="left" vertical="top" wrapText="1"/>
      <protection hidden="1"/>
    </xf>
    <xf numFmtId="0" fontId="8" fillId="8" borderId="0" xfId="0" applyFont="1" applyFill="1" applyAlignment="1" applyProtection="1">
      <alignment horizontal="left" vertical="top" wrapText="1"/>
      <protection hidden="1"/>
    </xf>
    <xf numFmtId="0" fontId="8" fillId="8" borderId="0" xfId="0" applyFont="1" applyFill="1" applyAlignment="1" applyProtection="1">
      <alignment horizontal="left" vertical="top"/>
      <protection hidden="1"/>
    </xf>
    <xf numFmtId="0" fontId="39" fillId="0" borderId="25" xfId="0" applyFont="1" applyBorder="1" applyAlignment="1">
      <alignment horizontal="center" vertical="top"/>
    </xf>
    <xf numFmtId="0" fontId="39" fillId="0" borderId="14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top"/>
    </xf>
    <xf numFmtId="0" fontId="39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410">
    <cellStyle name="_x000d__x000a_JournalTemplate=C:\COMFO\CTALK\JOURSTD.TPL_x000d__x000a_LbStateAddress=3 3 0 251 1 89 2 311_x000d__x000a_LbStateJou" xfId="9"/>
    <cellStyle name="??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 2" xfId="19"/>
    <cellStyle name="?????" xfId="20"/>
    <cellStyle name="????? 1" xfId="21"/>
    <cellStyle name="????? 2" xfId="22"/>
    <cellStyle name="????? 3" xfId="23"/>
    <cellStyle name="????? 4" xfId="24"/>
    <cellStyle name="????? 5" xfId="25"/>
    <cellStyle name="????? 6" xfId="26"/>
    <cellStyle name="??????" xfId="27"/>
    <cellStyle name="???????" xfId="28"/>
    <cellStyle name="????????" xfId="29"/>
    <cellStyle name="????????? 1" xfId="30"/>
    <cellStyle name="????????? 2" xfId="31"/>
    <cellStyle name="????????? 3" xfId="32"/>
    <cellStyle name="????????? 4" xfId="33"/>
    <cellStyle name="??????????" xfId="34"/>
    <cellStyle name="????????????" xfId="35"/>
    <cellStyle name="?????????????" xfId="36"/>
    <cellStyle name="??????????????????? [0]_swap" xfId="37"/>
    <cellStyle name="??????????????????????" xfId="38"/>
    <cellStyle name="???????????????????_swap" xfId="39"/>
    <cellStyle name="?????????????????_Attach2-peer compare" xfId="40"/>
    <cellStyle name="??????????????1" xfId="41"/>
    <cellStyle name="??????????????2" xfId="42"/>
    <cellStyle name="??????????????3" xfId="43"/>
    <cellStyle name="??????????????4" xfId="44"/>
    <cellStyle name="??????????????5" xfId="45"/>
    <cellStyle name="??????????????6" xfId="46"/>
    <cellStyle name="????_ALM System - Field" xfId="47"/>
    <cellStyle name="???_Data - Bloomberg" xfId="48"/>
    <cellStyle name="0mitP" xfId="49"/>
    <cellStyle name="0ohneP" xfId="50"/>
    <cellStyle name="10mitP" xfId="51"/>
    <cellStyle name="12mitP" xfId="52"/>
    <cellStyle name="12ohneP" xfId="53"/>
    <cellStyle name="13mitP" xfId="54"/>
    <cellStyle name="1mitP" xfId="55"/>
    <cellStyle name="1ohneP" xfId="56"/>
    <cellStyle name="20% - ????? 1" xfId="57"/>
    <cellStyle name="20% - ????? 2" xfId="58"/>
    <cellStyle name="20% - ????? 3" xfId="59"/>
    <cellStyle name="20% - ????? 4" xfId="60"/>
    <cellStyle name="20% - ????? 5" xfId="61"/>
    <cellStyle name="20% - ????? 6" xfId="62"/>
    <cellStyle name="20% - ??????????????1" xfId="63"/>
    <cellStyle name="20% - ??????????????2" xfId="64"/>
    <cellStyle name="20% - ??????????????3" xfId="65"/>
    <cellStyle name="20% - ??????????????4" xfId="66"/>
    <cellStyle name="20% - ??????????????5" xfId="67"/>
    <cellStyle name="20% - ??????????????6" xfId="68"/>
    <cellStyle name="20% - Accent1 2" xfId="69"/>
    <cellStyle name="20% - Accent2 2" xfId="70"/>
    <cellStyle name="20% - Accent3 2" xfId="71"/>
    <cellStyle name="20% - Accent4 2" xfId="72"/>
    <cellStyle name="20% - Accent5 2" xfId="73"/>
    <cellStyle name="20% - Accent6 2" xfId="74"/>
    <cellStyle name="20% - Énfasis1" xfId="75"/>
    <cellStyle name="20% - Énfasis2" xfId="76"/>
    <cellStyle name="20% - Énfasis3" xfId="77"/>
    <cellStyle name="20% - Énfasis4" xfId="78"/>
    <cellStyle name="20% - Énfasis5" xfId="79"/>
    <cellStyle name="20% - Énfasis6" xfId="80"/>
    <cellStyle name="20% - アクセント 1" xfId="81"/>
    <cellStyle name="20% - アクセント 2" xfId="82"/>
    <cellStyle name="20% - アクセント 3" xfId="83"/>
    <cellStyle name="20% - アクセント 4" xfId="84"/>
    <cellStyle name="20% - アクセント 5" xfId="85"/>
    <cellStyle name="20% - アクセント 6" xfId="86"/>
    <cellStyle name="20% - ส่วนที่ถูกเน้น1" xfId="87"/>
    <cellStyle name="20% - ส่วนที่ถูกเน้น2" xfId="88"/>
    <cellStyle name="20% - ส่วนที่ถูกเน้น3" xfId="89"/>
    <cellStyle name="20% - ส่วนที่ถูกเน้น4" xfId="90"/>
    <cellStyle name="20% - ส่วนที่ถูกเน้น5" xfId="91"/>
    <cellStyle name="20% - ส่วนที่ถูกเน้น6" xfId="92"/>
    <cellStyle name="2002 1" xfId="93"/>
    <cellStyle name="2mitP" xfId="94"/>
    <cellStyle name="2ohneP" xfId="95"/>
    <cellStyle name="3mitP" xfId="96"/>
    <cellStyle name="3ohneP" xfId="97"/>
    <cellStyle name="40% - ????? 1" xfId="98"/>
    <cellStyle name="40% - ????? 2" xfId="99"/>
    <cellStyle name="40% - ????? 3" xfId="100"/>
    <cellStyle name="40% - ????? 4" xfId="101"/>
    <cellStyle name="40% - ????? 5" xfId="102"/>
    <cellStyle name="40% - ????? 6" xfId="103"/>
    <cellStyle name="40% - ??????????????1" xfId="104"/>
    <cellStyle name="40% - ??????????????2" xfId="105"/>
    <cellStyle name="40% - ??????????????3" xfId="106"/>
    <cellStyle name="40% - ??????????????4" xfId="107"/>
    <cellStyle name="40% - ??????????????5" xfId="108"/>
    <cellStyle name="40% - ??????????????6" xfId="109"/>
    <cellStyle name="40% - Accent1 2" xfId="110"/>
    <cellStyle name="40% - Accent2 2" xfId="111"/>
    <cellStyle name="40% - Accent3 2" xfId="112"/>
    <cellStyle name="40% - Accent4 2" xfId="113"/>
    <cellStyle name="40% - Accent5 2" xfId="114"/>
    <cellStyle name="40% - Accent6 2" xfId="115"/>
    <cellStyle name="40% - Énfasis1" xfId="116"/>
    <cellStyle name="40% - Énfasis2" xfId="117"/>
    <cellStyle name="40% - Énfasis3" xfId="118"/>
    <cellStyle name="40% - Énfasis4" xfId="119"/>
    <cellStyle name="40% - Énfasis5" xfId="120"/>
    <cellStyle name="40% - Énfasis6" xfId="121"/>
    <cellStyle name="40% - アクセント 1" xfId="122"/>
    <cellStyle name="40% - アクセント 2" xfId="123"/>
    <cellStyle name="40% - アクセント 3" xfId="124"/>
    <cellStyle name="40% - アクセント 4" xfId="125"/>
    <cellStyle name="40% - アクセント 5" xfId="126"/>
    <cellStyle name="40% - アクセント 6" xfId="127"/>
    <cellStyle name="40% - ส่วนที่ถูกเน้น1" xfId="128"/>
    <cellStyle name="40% - ส่วนที่ถูกเน้น2" xfId="129"/>
    <cellStyle name="40% - ส่วนที่ถูกเน้น3" xfId="130"/>
    <cellStyle name="40% - ส่วนที่ถูกเน้น4" xfId="131"/>
    <cellStyle name="40% - ส่วนที่ถูกเน้น5" xfId="132"/>
    <cellStyle name="40% - ส่วนที่ถูกเน้น6" xfId="133"/>
    <cellStyle name="4mitP" xfId="134"/>
    <cellStyle name="4ohneP" xfId="135"/>
    <cellStyle name="60% - ????? 1" xfId="136"/>
    <cellStyle name="60% - ????? 2" xfId="137"/>
    <cellStyle name="60% - ????? 3" xfId="138"/>
    <cellStyle name="60% - ????? 4" xfId="139"/>
    <cellStyle name="60% - ????? 5" xfId="140"/>
    <cellStyle name="60% - ????? 6" xfId="141"/>
    <cellStyle name="60% - ??????????????1" xfId="142"/>
    <cellStyle name="60% - ??????????????2" xfId="143"/>
    <cellStyle name="60% - ??????????????3" xfId="144"/>
    <cellStyle name="60% - ??????????????4" xfId="145"/>
    <cellStyle name="60% - ??????????????5" xfId="146"/>
    <cellStyle name="60% - ??????????????6" xfId="147"/>
    <cellStyle name="60% - Accent1 2" xfId="148"/>
    <cellStyle name="60% - Accent2 2" xfId="149"/>
    <cellStyle name="60% - Accent3 2" xfId="150"/>
    <cellStyle name="60% - Accent4 2" xfId="151"/>
    <cellStyle name="60% - Accent5 2" xfId="152"/>
    <cellStyle name="60% - Accent6 2" xfId="153"/>
    <cellStyle name="60% - Énfasis1" xfId="154"/>
    <cellStyle name="60% - Énfasis2" xfId="155"/>
    <cellStyle name="60% - Énfasis3" xfId="156"/>
    <cellStyle name="60% - Énfasis4" xfId="157"/>
    <cellStyle name="60% - Énfasis5" xfId="158"/>
    <cellStyle name="60% - Énfasis6" xfId="159"/>
    <cellStyle name="60% - アクセント 1" xfId="160"/>
    <cellStyle name="60% - アクセント 2" xfId="161"/>
    <cellStyle name="60% - アクセント 3" xfId="162"/>
    <cellStyle name="60% - アクセント 4" xfId="163"/>
    <cellStyle name="60% - アクセント 5" xfId="164"/>
    <cellStyle name="60% - アクセント 6" xfId="165"/>
    <cellStyle name="60% - ส่วนที่ถูกเน้น1" xfId="166"/>
    <cellStyle name="60% - ส่วนที่ถูกเน้น2" xfId="167"/>
    <cellStyle name="60% - ส่วนที่ถูกเน้น3" xfId="168"/>
    <cellStyle name="60% - ส่วนที่ถูกเน้น4" xfId="169"/>
    <cellStyle name="60% - ส่วนที่ถูกเน้น5" xfId="170"/>
    <cellStyle name="60% - ส่วนที่ถูกเน้น6" xfId="171"/>
    <cellStyle name="6mitP" xfId="172"/>
    <cellStyle name="6ohneP" xfId="173"/>
    <cellStyle name="7mitP" xfId="174"/>
    <cellStyle name="9mitP" xfId="175"/>
    <cellStyle name="9ohneP" xfId="176"/>
    <cellStyle name="Accent1 2" xfId="177"/>
    <cellStyle name="Accent2 2" xfId="178"/>
    <cellStyle name="Accent3 2" xfId="179"/>
    <cellStyle name="Accent4 2" xfId="180"/>
    <cellStyle name="Accent5 2" xfId="181"/>
    <cellStyle name="Accent6 2" xfId="182"/>
    <cellStyle name="Bad 2" xfId="183"/>
    <cellStyle name="Body line" xfId="184"/>
    <cellStyle name="Bold" xfId="185"/>
    <cellStyle name="BoldRight" xfId="186"/>
    <cellStyle name="Buena" xfId="187"/>
    <cellStyle name="Calc Currency (0)" xfId="188"/>
    <cellStyle name="Calculation 2" xfId="189"/>
    <cellStyle name="Cálculo" xfId="190"/>
    <cellStyle name="Celda de comprobación" xfId="191"/>
    <cellStyle name="Celda vinculada" xfId="192"/>
    <cellStyle name="Check Cell 2" xfId="193"/>
    <cellStyle name="Comma" xfId="1" builtinId="3"/>
    <cellStyle name="Comma 10" xfId="194"/>
    <cellStyle name="Comma 11" xfId="195"/>
    <cellStyle name="Comma 2" xfId="2"/>
    <cellStyle name="Comma 2 2" xfId="196"/>
    <cellStyle name="Comma 2_Nordea review writeup Jan 12" xfId="197"/>
    <cellStyle name="Comma 3" xfId="3"/>
    <cellStyle name="Comma 4" xfId="198"/>
    <cellStyle name="Comma 4 2" xfId="199"/>
    <cellStyle name="Comma 5" xfId="200"/>
    <cellStyle name="Comma 5 2" xfId="201"/>
    <cellStyle name="Comma 6" xfId="202"/>
    <cellStyle name="Comma 7" xfId="203"/>
    <cellStyle name="Comma 8" xfId="204"/>
    <cellStyle name="Comma 9" xfId="205"/>
    <cellStyle name="comma zerodec" xfId="206"/>
    <cellStyle name="Currency [0] _dat" xfId="207"/>
    <cellStyle name="Currency 2" xfId="208"/>
    <cellStyle name="Currency 3" xfId="209"/>
    <cellStyle name="Currency 4" xfId="210"/>
    <cellStyle name="Currency 5" xfId="211"/>
    <cellStyle name="Currency 6" xfId="212"/>
    <cellStyle name="Currency1" xfId="213"/>
    <cellStyle name="DateOnly" xfId="214"/>
    <cellStyle name="Dollar (zero dec)" xfId="215"/>
    <cellStyle name="Encabezado 4" xfId="216"/>
    <cellStyle name="Énfasis1" xfId="217"/>
    <cellStyle name="Énfasis2" xfId="218"/>
    <cellStyle name="Énfasis3" xfId="219"/>
    <cellStyle name="Énfasis4" xfId="220"/>
    <cellStyle name="Énfasis5" xfId="221"/>
    <cellStyle name="Énfasis6" xfId="222"/>
    <cellStyle name="Entrada" xfId="223"/>
    <cellStyle name="Explanatory Text 2" xfId="224"/>
    <cellStyle name="foot left" xfId="225"/>
    <cellStyle name="foot-right" xfId="226"/>
    <cellStyle name="Fuss" xfId="227"/>
    <cellStyle name="Good 2" xfId="228"/>
    <cellStyle name="Grey" xfId="229"/>
    <cellStyle name="H Line__" xfId="230"/>
    <cellStyle name="Header1" xfId="231"/>
    <cellStyle name="Header2" xfId="232"/>
    <cellStyle name="Heading 1 2" xfId="233"/>
    <cellStyle name="Heading 2 2" xfId="234"/>
    <cellStyle name="Heading 3 2" xfId="235"/>
    <cellStyle name="Heading 4 2" xfId="236"/>
    <cellStyle name="Hipervínculo_pib0010" xfId="237"/>
    <cellStyle name="Hyperlink 2" xfId="238"/>
    <cellStyle name="Hyperlink 3" xfId="239"/>
    <cellStyle name="Hyperlink 4" xfId="240"/>
    <cellStyle name="Incorrecto" xfId="241"/>
    <cellStyle name="Input [yellow]" xfId="242"/>
    <cellStyle name="Input 2" xfId="243"/>
    <cellStyle name="Linked Cell 2" xfId="244"/>
    <cellStyle name="mitP" xfId="245"/>
    <cellStyle name="Neutral 2" xfId="246"/>
    <cellStyle name="no dec" xfId="247"/>
    <cellStyle name="Normal" xfId="0" builtinId="0"/>
    <cellStyle name="Normal - Style1" xfId="248"/>
    <cellStyle name="Normal 10" xfId="249"/>
    <cellStyle name="Normal 10 2" xfId="8"/>
    <cellStyle name="Normal 11" xfId="250"/>
    <cellStyle name="Normal 12" xfId="251"/>
    <cellStyle name="Normal 12 2" xfId="252"/>
    <cellStyle name="Normal 12_(vii) Data - LHT" xfId="253"/>
    <cellStyle name="Normal 13" xfId="254"/>
    <cellStyle name="Normal 13 2" xfId="255"/>
    <cellStyle name="Normal 13 3" xfId="256"/>
    <cellStyle name="Normal 13_Compilation - Commerzbank_(iii) Financials" xfId="257"/>
    <cellStyle name="Normal 14" xfId="258"/>
    <cellStyle name="Normal 14 2" xfId="259"/>
    <cellStyle name="Normal 14 3" xfId="260"/>
    <cellStyle name="Normal 15" xfId="261"/>
    <cellStyle name="Normal 15 2" xfId="262"/>
    <cellStyle name="Normal 16" xfId="263"/>
    <cellStyle name="Normal 16 2" xfId="264"/>
    <cellStyle name="Normal 17" xfId="265"/>
    <cellStyle name="Normal 17 2" xfId="266"/>
    <cellStyle name="Normal 17 2 2" xfId="267"/>
    <cellStyle name="Normal 18" xfId="268"/>
    <cellStyle name="Normal 18 2" xfId="269"/>
    <cellStyle name="Normal 19" xfId="270"/>
    <cellStyle name="Normal 19 2" xfId="271"/>
    <cellStyle name="Normal 19 2 2" xfId="272"/>
    <cellStyle name="Normal 2" xfId="4"/>
    <cellStyle name="Normal 2 2" xfId="273"/>
    <cellStyle name="Normal 2 2 2" xfId="274"/>
    <cellStyle name="Normal 2 2 3" xfId="275"/>
    <cellStyle name="Normal 2 3" xfId="276"/>
    <cellStyle name="Normal 2 66" xfId="277"/>
    <cellStyle name="Normal 2_(iii) Financials" xfId="278"/>
    <cellStyle name="Normal 20" xfId="279"/>
    <cellStyle name="Normal 21" xfId="280"/>
    <cellStyle name="Normal 22" xfId="281"/>
    <cellStyle name="Normal 23" xfId="282"/>
    <cellStyle name="Normal 24" xfId="283"/>
    <cellStyle name="Normal 25" xfId="284"/>
    <cellStyle name="Normal 26" xfId="285"/>
    <cellStyle name="Normal 27" xfId="286"/>
    <cellStyle name="Normal 28" xfId="287"/>
    <cellStyle name="Normal 29" xfId="288"/>
    <cellStyle name="Normal 3" xfId="289"/>
    <cellStyle name="Normal 30" xfId="290"/>
    <cellStyle name="Normal 31" xfId="291"/>
    <cellStyle name="Normal 32" xfId="292"/>
    <cellStyle name="Normal 33" xfId="293"/>
    <cellStyle name="Normal 34" xfId="294"/>
    <cellStyle name="Normal 35" xfId="295"/>
    <cellStyle name="Normal 35 2" xfId="296"/>
    <cellStyle name="Normal 36" xfId="297"/>
    <cellStyle name="Normal 37" xfId="298"/>
    <cellStyle name="Normal 38" xfId="299"/>
    <cellStyle name="Normal 39" xfId="300"/>
    <cellStyle name="Normal 4" xfId="301"/>
    <cellStyle name="Normal 40" xfId="302"/>
    <cellStyle name="Normal 5" xfId="303"/>
    <cellStyle name="Normal 6" xfId="304"/>
    <cellStyle name="Normal 7" xfId="305"/>
    <cellStyle name="Normal 8" xfId="306"/>
    <cellStyle name="Normal 9" xfId="307"/>
    <cellStyle name="Notas" xfId="308"/>
    <cellStyle name="Note 2" xfId="309"/>
    <cellStyle name="ohneP" xfId="310"/>
    <cellStyle name="Output 2" xfId="311"/>
    <cellStyle name="Percent" xfId="5" builtinId="5"/>
    <cellStyle name="Percent [2]" xfId="312"/>
    <cellStyle name="Percent 10" xfId="313"/>
    <cellStyle name="Percent 11" xfId="314"/>
    <cellStyle name="Percent 12" xfId="315"/>
    <cellStyle name="Percent 13" xfId="316"/>
    <cellStyle name="Percent 14" xfId="317"/>
    <cellStyle name="Percent 15" xfId="318"/>
    <cellStyle name="Percent 16" xfId="319"/>
    <cellStyle name="Percent 17" xfId="320"/>
    <cellStyle name="Percent 2" xfId="6"/>
    <cellStyle name="Percent 2 2" xfId="321"/>
    <cellStyle name="Percent 2 2 2" xfId="322"/>
    <cellStyle name="Percent 3" xfId="7"/>
    <cellStyle name="Percent 3 2" xfId="323"/>
    <cellStyle name="Percent 4" xfId="324"/>
    <cellStyle name="Percent 4 2" xfId="325"/>
    <cellStyle name="Percent 5" xfId="326"/>
    <cellStyle name="Percent 6" xfId="327"/>
    <cellStyle name="Percent 7" xfId="328"/>
    <cellStyle name="Percent 7 2" xfId="329"/>
    <cellStyle name="Percent 8" xfId="330"/>
    <cellStyle name="Percent 9" xfId="331"/>
    <cellStyle name="Quantity" xfId="332"/>
    <cellStyle name="Right" xfId="333"/>
    <cellStyle name="Right 2" xfId="334"/>
    <cellStyle name="RightNumber" xfId="335"/>
    <cellStyle name="RightNumber 2" xfId="336"/>
    <cellStyle name="Salida" xfId="337"/>
    <cellStyle name="Standard_Tabelle1" xfId="338"/>
    <cellStyle name="Style 1" xfId="339"/>
    <cellStyle name="SUb Hd" xfId="340"/>
    <cellStyle name="Sub Hd-mil" xfId="341"/>
    <cellStyle name="Texto de advertencia" xfId="342"/>
    <cellStyle name="Texto explicativo" xfId="343"/>
    <cellStyle name="Title 2" xfId="344"/>
    <cellStyle name="Título" xfId="345"/>
    <cellStyle name="Título 1" xfId="346"/>
    <cellStyle name="Título 2" xfId="347"/>
    <cellStyle name="Título 3" xfId="348"/>
    <cellStyle name="Total 2" xfId="349"/>
    <cellStyle name="unit" xfId="350"/>
    <cellStyle name="V Line" xfId="351"/>
    <cellStyle name="Warning Text 2" xfId="352"/>
    <cellStyle name="アクセント 1" xfId="353"/>
    <cellStyle name="アクセント 2" xfId="354"/>
    <cellStyle name="アクセント 3" xfId="355"/>
    <cellStyle name="アクセント 4" xfId="356"/>
    <cellStyle name="アクセント 5" xfId="357"/>
    <cellStyle name="アクセント 6" xfId="358"/>
    <cellStyle name="タイトル" xfId="359"/>
    <cellStyle name="チェック セル" xfId="360"/>
    <cellStyle name="どちらでもない" xfId="361"/>
    <cellStyle name="メモ" xfId="362"/>
    <cellStyle name="リンク セル" xfId="363"/>
    <cellStyle name="เครื่องหมายจุลภาค_Aaa comparison" xfId="367"/>
    <cellStyle name="เครื่องหมายสกุลเงิน [0]_swap" xfId="368"/>
    <cellStyle name="เครื่องหมายสกุลเงิน_swap" xfId="369"/>
    <cellStyle name="เซลล์ตรวจสอบ" xfId="371"/>
    <cellStyle name="เซลล์ที่มีการเชื่อมโยง" xfId="372"/>
    <cellStyle name="แย่" xfId="379"/>
    <cellStyle name="แสดงผล" xfId="386"/>
    <cellStyle name="การคำนวณ" xfId="364"/>
    <cellStyle name="ข้อความเตือน" xfId="365"/>
    <cellStyle name="ข้อความอธิบาย" xfId="366"/>
    <cellStyle name="ชื่อเรื่อง" xfId="370"/>
    <cellStyle name="ดี" xfId="373"/>
    <cellStyle name="ปกติ 2" xfId="374"/>
    <cellStyle name="ปกติ_Aaa comparison" xfId="375"/>
    <cellStyle name="ป้อนค่า" xfId="376"/>
    <cellStyle name="ปานกลาง" xfId="377"/>
    <cellStyle name="ผลรวม" xfId="378"/>
    <cellStyle name="ส่วนที่ถูกเน้น1" xfId="380"/>
    <cellStyle name="ส่วนที่ถูกเน้น2" xfId="381"/>
    <cellStyle name="ส่วนที่ถูกเน้น3" xfId="382"/>
    <cellStyle name="ส่วนที่ถูกเน้น4" xfId="383"/>
    <cellStyle name="ส่วนที่ถูกเน้น5" xfId="384"/>
    <cellStyle name="ส่วนที่ถูกเน้น6" xfId="385"/>
    <cellStyle name="หมายเหตุ" xfId="387"/>
    <cellStyle name="หัวเรื่อง 1" xfId="388"/>
    <cellStyle name="หัวเรื่อง 2" xfId="389"/>
    <cellStyle name="หัวเรื่อง 3" xfId="390"/>
    <cellStyle name="หัวเรื่อง 4" xfId="391"/>
    <cellStyle name="표준_KBank TP_COA suggestion" xfId="392"/>
    <cellStyle name="入力" xfId="393"/>
    <cellStyle name="出力" xfId="394"/>
    <cellStyle name="千位分隔 17" xfId="409"/>
    <cellStyle name="常规 2" xfId="407"/>
    <cellStyle name="悪い" xfId="395"/>
    <cellStyle name="桁蟻唇Ｆ_GII Sup3" xfId="396"/>
    <cellStyle name="標準_IIP対外債務" xfId="397"/>
    <cellStyle name="百分比 4" xfId="408"/>
    <cellStyle name="良い" xfId="398"/>
    <cellStyle name="見出し 1" xfId="399"/>
    <cellStyle name="見出し 2" xfId="400"/>
    <cellStyle name="見出し 3" xfId="401"/>
    <cellStyle name="見出し 4" xfId="402"/>
    <cellStyle name="計算" xfId="403"/>
    <cellStyle name="説明文" xfId="404"/>
    <cellStyle name="警告文" xfId="405"/>
    <cellStyle name="集計" xfId="406"/>
  </cellStyles>
  <dxfs count="10"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numFmt numFmtId="212" formatCode="#,##0.00&quot; bps&quot;"/>
    </dxf>
    <dxf>
      <numFmt numFmtId="213" formatCode="#,##0.0000&quot;X&quot;"/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E7BCBB"/>
      <color rgb="FFEDCCCB"/>
      <color rgb="FFF3DEDD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30655</xdr:colOff>
      <xdr:row>7</xdr:row>
      <xdr:rowOff>27517</xdr:rowOff>
    </xdr:from>
    <xdr:to>
      <xdr:col>4</xdr:col>
      <xdr:colOff>198764</xdr:colOff>
      <xdr:row>7</xdr:row>
      <xdr:rowOff>114871</xdr:rowOff>
    </xdr:to>
    <xdr:sp macro="" textlink="">
      <xdr:nvSpPr>
        <xdr:cNvPr id="2" name="Rectangle 1"/>
        <xdr:cNvSpPr/>
      </xdr:nvSpPr>
      <xdr:spPr>
        <a:xfrm>
          <a:off x="4640755" y="1094317"/>
          <a:ext cx="796759" cy="8735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interest rate</a:t>
          </a:r>
        </a:p>
      </xdr:txBody>
    </xdr:sp>
    <xdr:clientData/>
  </xdr:twoCellAnchor>
  <xdr:twoCellAnchor>
    <xdr:from>
      <xdr:col>3</xdr:col>
      <xdr:colOff>44092</xdr:colOff>
      <xdr:row>5</xdr:row>
      <xdr:rowOff>20800</xdr:rowOff>
    </xdr:from>
    <xdr:to>
      <xdr:col>8</xdr:col>
      <xdr:colOff>462242</xdr:colOff>
      <xdr:row>5</xdr:row>
      <xdr:rowOff>144744</xdr:rowOff>
    </xdr:to>
    <xdr:sp macro="" textlink="">
      <xdr:nvSpPr>
        <xdr:cNvPr id="3" name="Rectangle 2"/>
        <xdr:cNvSpPr/>
      </xdr:nvSpPr>
      <xdr:spPr>
        <a:xfrm>
          <a:off x="4773908" y="945285"/>
          <a:ext cx="4064731" cy="123944"/>
        </a:xfrm>
        <a:prstGeom prst="rect">
          <a:avLst/>
        </a:prstGeom>
        <a:solidFill>
          <a:srgbClr val="E7BC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700">
              <a:solidFill>
                <a:schemeClr val="bg1"/>
              </a:solidFill>
            </a:rPr>
            <a:t>V6</a:t>
          </a:r>
          <a:r>
            <a:rPr lang="en-US" sz="700" baseline="0">
              <a:solidFill>
                <a:schemeClr val="bg1"/>
              </a:solidFill>
            </a:rPr>
            <a:t> : </a:t>
          </a:r>
          <a:r>
            <a:rPr lang="en-US" sz="700">
              <a:solidFill>
                <a:schemeClr val="bg1"/>
              </a:solidFill>
            </a:rPr>
            <a:t>LC Issuance,Issuance of SBLC - Borrowing/ Financial,</a:t>
          </a:r>
          <a:r>
            <a:rPr lang="en-US" sz="700" baseline="0">
              <a:solidFill>
                <a:schemeClr val="bg1"/>
              </a:solidFill>
            </a:rPr>
            <a:t> </a:t>
          </a:r>
          <a:r>
            <a:rPr lang="en-US" sz="700">
              <a:solidFill>
                <a:schemeClr val="bg1"/>
              </a:solidFill>
            </a:rPr>
            <a:t>Issuance of SBLC - Merchandise/ Commercial : COF=0%</a:t>
          </a:r>
        </a:p>
      </xdr:txBody>
    </xdr:sp>
    <xdr:clientData/>
  </xdr:twoCellAnchor>
  <xdr:twoCellAnchor>
    <xdr:from>
      <xdr:col>3</xdr:col>
      <xdr:colOff>52294</xdr:colOff>
      <xdr:row>8</xdr:row>
      <xdr:rowOff>32685</xdr:rowOff>
    </xdr:from>
    <xdr:to>
      <xdr:col>5</xdr:col>
      <xdr:colOff>716915</xdr:colOff>
      <xdr:row>8</xdr:row>
      <xdr:rowOff>124125</xdr:rowOff>
    </xdr:to>
    <xdr:sp macro="" textlink="">
      <xdr:nvSpPr>
        <xdr:cNvPr id="5" name="Rectangle 4"/>
        <xdr:cNvSpPr/>
      </xdr:nvSpPr>
      <xdr:spPr>
        <a:xfrm>
          <a:off x="4662394" y="1251885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V12: Expected</a:t>
          </a:r>
          <a:r>
            <a:rPr lang="en-US" sz="700" baseline="0"/>
            <a:t> Utilization x out x pricing</a:t>
          </a:r>
          <a:endParaRPr lang="en-US" sz="700"/>
        </a:p>
      </xdr:txBody>
    </xdr:sp>
    <xdr:clientData/>
  </xdr:twoCellAnchor>
  <xdr:twoCellAnchor>
    <xdr:from>
      <xdr:col>3</xdr:col>
      <xdr:colOff>7844</xdr:colOff>
      <xdr:row>11</xdr:row>
      <xdr:rowOff>13635</xdr:rowOff>
    </xdr:from>
    <xdr:to>
      <xdr:col>5</xdr:col>
      <xdr:colOff>672465</xdr:colOff>
      <xdr:row>11</xdr:row>
      <xdr:rowOff>105075</xdr:rowOff>
    </xdr:to>
    <xdr:sp macro="" textlink="">
      <xdr:nvSpPr>
        <xdr:cNvPr id="8" name="Rectangle 7"/>
        <xdr:cNvSpPr/>
      </xdr:nvSpPr>
      <xdr:spPr>
        <a:xfrm>
          <a:off x="4617944" y="1690035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V16 : (Out x Fee)+Other Fee </a:t>
          </a:r>
        </a:p>
      </xdr:txBody>
    </xdr:sp>
    <xdr:clientData/>
  </xdr:twoCellAnchor>
  <xdr:twoCellAnchor>
    <xdr:from>
      <xdr:col>3</xdr:col>
      <xdr:colOff>39594</xdr:colOff>
      <xdr:row>16</xdr:row>
      <xdr:rowOff>15997</xdr:rowOff>
    </xdr:from>
    <xdr:to>
      <xdr:col>5</xdr:col>
      <xdr:colOff>704215</xdr:colOff>
      <xdr:row>16</xdr:row>
      <xdr:rowOff>107437</xdr:rowOff>
    </xdr:to>
    <xdr:sp macro="" textlink="">
      <xdr:nvSpPr>
        <xdr:cNvPr id="11" name="Rectangle 10"/>
        <xdr:cNvSpPr/>
      </xdr:nvSpPr>
      <xdr:spPr>
        <a:xfrm>
          <a:off x="4649694" y="2454397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(SBT) VAT &amp; sub-VAT 6%*(1+12%) x revenue</a:t>
          </a:r>
        </a:p>
      </xdr:txBody>
    </xdr:sp>
    <xdr:clientData/>
  </xdr:twoCellAnchor>
  <xdr:twoCellAnchor>
    <xdr:from>
      <xdr:col>3</xdr:col>
      <xdr:colOff>33244</xdr:colOff>
      <xdr:row>12</xdr:row>
      <xdr:rowOff>8965</xdr:rowOff>
    </xdr:from>
    <xdr:to>
      <xdr:col>5</xdr:col>
      <xdr:colOff>697865</xdr:colOff>
      <xdr:row>12</xdr:row>
      <xdr:rowOff>100405</xdr:rowOff>
    </xdr:to>
    <xdr:sp macro="" textlink="">
      <xdr:nvSpPr>
        <xdr:cNvPr id="12" name="Rectangle 11"/>
        <xdr:cNvSpPr/>
      </xdr:nvSpPr>
      <xdr:spPr>
        <a:xfrm>
          <a:off x="4643344" y="1837765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V14 : Pricing-COF</a:t>
          </a:r>
        </a:p>
      </xdr:txBody>
    </xdr:sp>
    <xdr:clientData/>
  </xdr:twoCellAnchor>
  <xdr:twoCellAnchor>
    <xdr:from>
      <xdr:col>3</xdr:col>
      <xdr:colOff>325344</xdr:colOff>
      <xdr:row>13</xdr:row>
      <xdr:rowOff>28015</xdr:rowOff>
    </xdr:from>
    <xdr:to>
      <xdr:col>5</xdr:col>
      <xdr:colOff>989965</xdr:colOff>
      <xdr:row>13</xdr:row>
      <xdr:rowOff>119455</xdr:rowOff>
    </xdr:to>
    <xdr:sp macro="" textlink="">
      <xdr:nvSpPr>
        <xdr:cNvPr id="13" name="Rectangle 12"/>
        <xdr:cNvSpPr/>
      </xdr:nvSpPr>
      <xdr:spPr>
        <a:xfrm>
          <a:off x="4935444" y="2009215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V15 : Spread x utlization</a:t>
          </a:r>
          <a:r>
            <a:rPr lang="en-US" sz="700" baseline="0"/>
            <a:t> x out</a:t>
          </a:r>
          <a:endParaRPr lang="en-US" sz="700"/>
        </a:p>
      </xdr:txBody>
    </xdr:sp>
    <xdr:clientData/>
  </xdr:twoCellAnchor>
  <xdr:twoCellAnchor>
    <xdr:from>
      <xdr:col>3</xdr:col>
      <xdr:colOff>52294</xdr:colOff>
      <xdr:row>20</xdr:row>
      <xdr:rowOff>35047</xdr:rowOff>
    </xdr:from>
    <xdr:to>
      <xdr:col>5</xdr:col>
      <xdr:colOff>716915</xdr:colOff>
      <xdr:row>20</xdr:row>
      <xdr:rowOff>126487</xdr:rowOff>
    </xdr:to>
    <xdr:sp macro="" textlink="">
      <xdr:nvSpPr>
        <xdr:cNvPr id="14" name="Rectangle 13"/>
        <xdr:cNvSpPr/>
      </xdr:nvSpPr>
      <xdr:spPr>
        <a:xfrm>
          <a:off x="4662394" y="3083047"/>
          <a:ext cx="1921921" cy="914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700"/>
            <a:t>มาจาก</a:t>
          </a:r>
          <a:r>
            <a:rPr lang="th-TH" sz="700" baseline="0"/>
            <a:t> </a:t>
          </a:r>
          <a:r>
            <a:rPr lang="en-US" sz="700" baseline="0"/>
            <a:t>collateral </a:t>
          </a:r>
          <a:r>
            <a:rPr lang="th-TH" sz="700" baseline="0"/>
            <a:t>อย่างเดียวถ้าไม่มี </a:t>
          </a:r>
          <a:r>
            <a:rPr lang="en-US" sz="700" baseline="0"/>
            <a:t>= 100%</a:t>
          </a:r>
          <a:endParaRPr lang="en-US" sz="7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937732</xdr:colOff>
      <xdr:row>4</xdr:row>
      <xdr:rowOff>154339</xdr:rowOff>
    </xdr:from>
    <xdr:to>
      <xdr:col>2</xdr:col>
      <xdr:colOff>1875466</xdr:colOff>
      <xdr:row>5</xdr:row>
      <xdr:rowOff>105834</xdr:rowOff>
    </xdr:to>
    <xdr:sp macro="" textlink="">
      <xdr:nvSpPr>
        <xdr:cNvPr id="2" name="Rectangle 1"/>
        <xdr:cNvSpPr/>
      </xdr:nvSpPr>
      <xdr:spPr>
        <a:xfrm>
          <a:off x="3636482" y="771700"/>
          <a:ext cx="937734" cy="10583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interest rate</a:t>
          </a:r>
        </a:p>
      </xdr:txBody>
    </xdr:sp>
    <xdr:clientData/>
  </xdr:twoCellAnchor>
  <xdr:twoCellAnchor>
    <xdr:from>
      <xdr:col>3</xdr:col>
      <xdr:colOff>65018</xdr:colOff>
      <xdr:row>5</xdr:row>
      <xdr:rowOff>81323</xdr:rowOff>
    </xdr:from>
    <xdr:to>
      <xdr:col>6</xdr:col>
      <xdr:colOff>404669</xdr:colOff>
      <xdr:row>7</xdr:row>
      <xdr:rowOff>59172</xdr:rowOff>
    </xdr:to>
    <xdr:sp macro="" textlink="">
      <xdr:nvSpPr>
        <xdr:cNvPr id="3" name="Rectangle 2"/>
        <xdr:cNvSpPr/>
      </xdr:nvSpPr>
      <xdr:spPr>
        <a:xfrm>
          <a:off x="4968629" y="853024"/>
          <a:ext cx="2725311" cy="2865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V6</a:t>
          </a:r>
          <a:r>
            <a:rPr lang="en-US" sz="900" baseline="0">
              <a:solidFill>
                <a:sysClr val="windowText" lastClr="000000"/>
              </a:solidFill>
            </a:rPr>
            <a:t> : </a:t>
          </a:r>
          <a:r>
            <a:rPr lang="en-US" sz="900">
              <a:solidFill>
                <a:sysClr val="windowText" lastClr="000000"/>
              </a:solidFill>
            </a:rPr>
            <a:t>LC Issuance,Issuance of SBLC - Borrowing/ Financial,</a:t>
          </a:r>
          <a:r>
            <a:rPr lang="en-US" sz="900" baseline="0">
              <a:solidFill>
                <a:sysClr val="windowText" lastClr="000000"/>
              </a:solidFill>
            </a:rPr>
            <a:t> </a:t>
          </a:r>
          <a:r>
            <a:rPr lang="en-US" sz="900">
              <a:solidFill>
                <a:sysClr val="windowText" lastClr="000000"/>
              </a:solidFill>
            </a:rPr>
            <a:t>Issuance of SBLC - Merchandise/ Commercial : COF=0%</a:t>
          </a:r>
        </a:p>
      </xdr:txBody>
    </xdr:sp>
    <xdr:clientData/>
  </xdr:twoCellAnchor>
  <xdr:twoCellAnchor>
    <xdr:from>
      <xdr:col>3</xdr:col>
      <xdr:colOff>81221</xdr:colOff>
      <xdr:row>10</xdr:row>
      <xdr:rowOff>29535</xdr:rowOff>
    </xdr:from>
    <xdr:to>
      <xdr:col>3</xdr:col>
      <xdr:colOff>479942</xdr:colOff>
      <xdr:row>11</xdr:row>
      <xdr:rowOff>127882</xdr:rowOff>
    </xdr:to>
    <xdr:sp macro="" textlink="">
      <xdr:nvSpPr>
        <xdr:cNvPr id="4" name="Rectangle 3"/>
        <xdr:cNvSpPr/>
      </xdr:nvSpPr>
      <xdr:spPr>
        <a:xfrm>
          <a:off x="4984832" y="1572938"/>
          <a:ext cx="398721" cy="2526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?????</a:t>
          </a:r>
        </a:p>
      </xdr:txBody>
    </xdr:sp>
    <xdr:clientData/>
  </xdr:twoCellAnchor>
  <xdr:twoCellAnchor>
    <xdr:from>
      <xdr:col>1</xdr:col>
      <xdr:colOff>1136996</xdr:colOff>
      <xdr:row>12</xdr:row>
      <xdr:rowOff>128577</xdr:rowOff>
    </xdr:from>
    <xdr:to>
      <xdr:col>2</xdr:col>
      <xdr:colOff>1011950</xdr:colOff>
      <xdr:row>13</xdr:row>
      <xdr:rowOff>129169</xdr:rowOff>
    </xdr:to>
    <xdr:sp macro="" textlink="">
      <xdr:nvSpPr>
        <xdr:cNvPr id="5" name="Rectangle 4"/>
        <xdr:cNvSpPr/>
      </xdr:nvSpPr>
      <xdr:spPr>
        <a:xfrm>
          <a:off x="1879946" y="1728777"/>
          <a:ext cx="2167304" cy="13394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V12: Expected</a:t>
          </a:r>
          <a:r>
            <a:rPr lang="en-US" sz="800" baseline="0"/>
            <a:t> Utilization x out x pricing</a:t>
          </a:r>
          <a:endParaRPr lang="en-US" sz="800"/>
        </a:p>
      </xdr:txBody>
    </xdr:sp>
    <xdr:clientData/>
  </xdr:twoCellAnchor>
  <xdr:twoCellAnchor>
    <xdr:from>
      <xdr:col>1</xdr:col>
      <xdr:colOff>1360723</xdr:colOff>
      <xdr:row>15</xdr:row>
      <xdr:rowOff>15554</xdr:rowOff>
    </xdr:from>
    <xdr:to>
      <xdr:col>2</xdr:col>
      <xdr:colOff>1235677</xdr:colOff>
      <xdr:row>16</xdr:row>
      <xdr:rowOff>8960</xdr:rowOff>
    </xdr:to>
    <xdr:sp macro="" textlink="">
      <xdr:nvSpPr>
        <xdr:cNvPr id="6" name="Rectangle 5"/>
        <xdr:cNvSpPr/>
      </xdr:nvSpPr>
      <xdr:spPr>
        <a:xfrm>
          <a:off x="2103673" y="2015804"/>
          <a:ext cx="2167304" cy="12675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V14 : Pricing-COF</a:t>
          </a:r>
        </a:p>
      </xdr:txBody>
    </xdr:sp>
    <xdr:clientData/>
  </xdr:twoCellAnchor>
  <xdr:twoCellAnchor>
    <xdr:from>
      <xdr:col>1</xdr:col>
      <xdr:colOff>1365448</xdr:colOff>
      <xdr:row>16</xdr:row>
      <xdr:rowOff>21314</xdr:rowOff>
    </xdr:from>
    <xdr:to>
      <xdr:col>2</xdr:col>
      <xdr:colOff>1240402</xdr:colOff>
      <xdr:row>17</xdr:row>
      <xdr:rowOff>9206</xdr:rowOff>
    </xdr:to>
    <xdr:sp macro="" textlink="">
      <xdr:nvSpPr>
        <xdr:cNvPr id="7" name="Rectangle 6"/>
        <xdr:cNvSpPr/>
      </xdr:nvSpPr>
      <xdr:spPr>
        <a:xfrm>
          <a:off x="2108398" y="2154914"/>
          <a:ext cx="2167304" cy="12124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V15 : Spread x utlization</a:t>
          </a:r>
          <a:r>
            <a:rPr lang="en-US" sz="900" baseline="0"/>
            <a:t> x out</a:t>
          </a:r>
          <a:endParaRPr lang="en-US" sz="900"/>
        </a:p>
      </xdr:txBody>
    </xdr:sp>
    <xdr:clientData/>
  </xdr:twoCellAnchor>
  <xdr:twoCellAnchor>
    <xdr:from>
      <xdr:col>1</xdr:col>
      <xdr:colOff>1356440</xdr:colOff>
      <xdr:row>17</xdr:row>
      <xdr:rowOff>37706</xdr:rowOff>
    </xdr:from>
    <xdr:to>
      <xdr:col>2</xdr:col>
      <xdr:colOff>1231394</xdr:colOff>
      <xdr:row>18</xdr:row>
      <xdr:rowOff>25598</xdr:rowOff>
    </xdr:to>
    <xdr:sp macro="" textlink="">
      <xdr:nvSpPr>
        <xdr:cNvPr id="8" name="Rectangle 7"/>
        <xdr:cNvSpPr/>
      </xdr:nvSpPr>
      <xdr:spPr>
        <a:xfrm>
          <a:off x="2099390" y="2304656"/>
          <a:ext cx="2167304" cy="12124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V16 : (Out x Fee)+Other Fee </a:t>
          </a:r>
        </a:p>
      </xdr:txBody>
    </xdr:sp>
    <xdr:clientData/>
  </xdr:twoCellAnchor>
  <xdr:twoCellAnchor>
    <xdr:from>
      <xdr:col>1</xdr:col>
      <xdr:colOff>1333698</xdr:colOff>
      <xdr:row>18</xdr:row>
      <xdr:rowOff>41398</xdr:rowOff>
    </xdr:from>
    <xdr:to>
      <xdr:col>2</xdr:col>
      <xdr:colOff>1208652</xdr:colOff>
      <xdr:row>19</xdr:row>
      <xdr:rowOff>29289</xdr:rowOff>
    </xdr:to>
    <xdr:sp macro="" textlink="">
      <xdr:nvSpPr>
        <xdr:cNvPr id="9" name="Rectangle 8"/>
        <xdr:cNvSpPr/>
      </xdr:nvSpPr>
      <xdr:spPr>
        <a:xfrm>
          <a:off x="2076648" y="2441698"/>
          <a:ext cx="2167304" cy="12124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(SBT) VAT &amp; sub-VAT 6%*(1+12%) x revenue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663575</xdr:colOff>
      <xdr:row>1</xdr:row>
      <xdr:rowOff>55032</xdr:rowOff>
    </xdr:from>
    <xdr:to>
      <xdr:col>12</xdr:col>
      <xdr:colOff>784225</xdr:colOff>
      <xdr:row>5</xdr:row>
      <xdr:rowOff>3329</xdr:rowOff>
    </xdr:to>
    <xdr:pic>
      <xdr:nvPicPr>
        <xdr:cNvPr id="2" name="Picture 5" descr="01_KBank_CH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539" y="177496"/>
          <a:ext cx="2028372" cy="4858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1061118</xdr:colOff>
      <xdr:row>17</xdr:row>
      <xdr:rowOff>242302</xdr:rowOff>
    </xdr:from>
    <xdr:to>
      <xdr:col>9</xdr:col>
      <xdr:colOff>276532</xdr:colOff>
      <xdr:row>19</xdr:row>
      <xdr:rowOff>133685</xdr:rowOff>
    </xdr:to>
    <xdr:sp macro="" textlink="">
      <xdr:nvSpPr>
        <xdr:cNvPr id="6" name="Rectangle 5"/>
        <xdr:cNvSpPr/>
      </xdr:nvSpPr>
      <xdr:spPr>
        <a:xfrm>
          <a:off x="6893092" y="2514934"/>
          <a:ext cx="1638440" cy="28408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th-TH" sz="800">
              <a:solidFill>
                <a:sysClr val="windowText" lastClr="000000"/>
              </a:solidFill>
            </a:rPr>
            <a:t>ส่งผลกับ</a:t>
          </a:r>
          <a:r>
            <a:rPr lang="th-TH" sz="800" baseline="0">
              <a:solidFill>
                <a:sysClr val="windowText" lastClr="000000"/>
              </a:solidFill>
            </a:rPr>
            <a:t> </a:t>
          </a:r>
          <a:r>
            <a:rPr lang="en-US" sz="800" baseline="0">
              <a:solidFill>
                <a:sysClr val="windowText" lastClr="000000"/>
              </a:solidFill>
            </a:rPr>
            <a:t>hair cut rate 1 </a:t>
          </a:r>
          <a:r>
            <a:rPr lang="th-TH" sz="800" baseline="0">
              <a:solidFill>
                <a:sysClr val="windowText" lastClr="000000"/>
              </a:solidFill>
            </a:rPr>
            <a:t>กับ </a:t>
          </a:r>
          <a:r>
            <a:rPr lang="en-US" sz="800" baseline="0">
              <a:solidFill>
                <a:sysClr val="windowText" lastClr="000000"/>
              </a:solidFill>
            </a:rPr>
            <a:t>2 </a:t>
          </a:r>
          <a:endParaRPr lang="th-TH" sz="800" baseline="0">
            <a:solidFill>
              <a:sysClr val="windowText" lastClr="000000"/>
            </a:solidFill>
          </a:endParaRPr>
        </a:p>
        <a:p>
          <a:pPr algn="ctr"/>
          <a:r>
            <a:rPr lang="th-TH" sz="800" baseline="0">
              <a:solidFill>
                <a:sysClr val="windowText" lastClr="000000"/>
              </a:solidFill>
            </a:rPr>
            <a:t>ถ้า </a:t>
          </a:r>
          <a:r>
            <a:rPr lang="en-US" sz="800" baseline="0">
              <a:solidFill>
                <a:sysClr val="windowText" lastClr="000000"/>
              </a:solidFill>
            </a:rPr>
            <a:t>same currency - 1 (lower than2)</a:t>
          </a:r>
        </a:p>
      </xdr:txBody>
    </xdr:sp>
    <xdr:clientData/>
  </xdr:twoCellAnchor>
  <xdr:twoCellAnchor>
    <xdr:from>
      <xdr:col>8</xdr:col>
      <xdr:colOff>1278355</xdr:colOff>
      <xdr:row>20</xdr:row>
      <xdr:rowOff>133682</xdr:rowOff>
    </xdr:from>
    <xdr:to>
      <xdr:col>9</xdr:col>
      <xdr:colOff>156711</xdr:colOff>
      <xdr:row>21</xdr:row>
      <xdr:rowOff>41775</xdr:rowOff>
    </xdr:to>
    <xdr:sp macro="" textlink="">
      <xdr:nvSpPr>
        <xdr:cNvPr id="7" name="Rectangle 6"/>
        <xdr:cNvSpPr/>
      </xdr:nvSpPr>
      <xdr:spPr>
        <a:xfrm>
          <a:off x="7110329" y="3049669"/>
          <a:ext cx="1301382" cy="158751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th-TH" sz="800" baseline="0">
              <a:solidFill>
                <a:sysClr val="windowText" lastClr="000000"/>
              </a:solidFill>
            </a:rPr>
            <a:t>ส่งผลกับดอกเบี้ยเงินฝาก</a:t>
          </a:r>
          <a:endParaRPr lang="en-US" sz="8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1382239</xdr:colOff>
      <xdr:row>21</xdr:row>
      <xdr:rowOff>231909</xdr:rowOff>
    </xdr:from>
    <xdr:to>
      <xdr:col>8</xdr:col>
      <xdr:colOff>2406745</xdr:colOff>
      <xdr:row>22</xdr:row>
      <xdr:rowOff>236947</xdr:rowOff>
    </xdr:to>
    <xdr:sp macro="" textlink="">
      <xdr:nvSpPr>
        <xdr:cNvPr id="8" name="Rectangle 7"/>
        <xdr:cNvSpPr/>
      </xdr:nvSpPr>
      <xdr:spPr>
        <a:xfrm>
          <a:off x="7214213" y="3398554"/>
          <a:ext cx="1024506" cy="255696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High quality -hair cut(1) is lower than (2)</a:t>
          </a:r>
        </a:p>
      </xdr:txBody>
    </xdr:sp>
    <xdr:clientData/>
  </xdr:twoCellAnchor>
  <xdr:twoCellAnchor>
    <xdr:from>
      <xdr:col>8</xdr:col>
      <xdr:colOff>1487237</xdr:colOff>
      <xdr:row>24</xdr:row>
      <xdr:rowOff>43780</xdr:rowOff>
    </xdr:from>
    <xdr:to>
      <xdr:col>9</xdr:col>
      <xdr:colOff>66842</xdr:colOff>
      <xdr:row>24</xdr:row>
      <xdr:rowOff>217237</xdr:rowOff>
    </xdr:to>
    <xdr:sp macro="" textlink="">
      <xdr:nvSpPr>
        <xdr:cNvPr id="9" name="Rectangle 8"/>
        <xdr:cNvSpPr/>
      </xdr:nvSpPr>
      <xdr:spPr>
        <a:xfrm>
          <a:off x="7319211" y="3962398"/>
          <a:ext cx="1002631" cy="17345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match </a:t>
          </a:r>
          <a:r>
            <a:rPr lang="th-TH" sz="800" baseline="0">
              <a:solidFill>
                <a:sysClr val="windowText" lastClr="000000"/>
              </a:solidFill>
            </a:rPr>
            <a:t>กับ </a:t>
          </a:r>
          <a:r>
            <a:rPr lang="en-US" sz="800" baseline="0">
              <a:solidFill>
                <a:sysClr val="windowText" lastClr="000000"/>
              </a:solidFill>
            </a:rPr>
            <a:t>rating</a:t>
          </a:r>
        </a:p>
      </xdr:txBody>
    </xdr:sp>
    <xdr:clientData/>
  </xdr:twoCellAnchor>
  <xdr:twoCellAnchor>
    <xdr:from>
      <xdr:col>10</xdr:col>
      <xdr:colOff>403059</xdr:colOff>
      <xdr:row>28</xdr:row>
      <xdr:rowOff>112627</xdr:rowOff>
    </xdr:from>
    <xdr:to>
      <xdr:col>11</xdr:col>
      <xdr:colOff>367633</xdr:colOff>
      <xdr:row>36</xdr:row>
      <xdr:rowOff>91908</xdr:rowOff>
    </xdr:to>
    <xdr:sp macro="" textlink="">
      <xdr:nvSpPr>
        <xdr:cNvPr id="10" name="Rectangle 9"/>
        <xdr:cNvSpPr/>
      </xdr:nvSpPr>
      <xdr:spPr>
        <a:xfrm>
          <a:off x="9702467" y="5033877"/>
          <a:ext cx="892008" cy="198454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h-TH" sz="800" baseline="0">
              <a:solidFill>
                <a:sysClr val="windowText" lastClr="000000"/>
              </a:solidFill>
            </a:rPr>
            <a:t>ส่งผลกับ </a:t>
          </a:r>
          <a:r>
            <a:rPr lang="en-US" sz="800" baseline="0">
              <a:solidFill>
                <a:sysClr val="windowText" lastClr="000000"/>
              </a:solidFill>
            </a:rPr>
            <a:t>collateral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987136</xdr:colOff>
      <xdr:row>32</xdr:row>
      <xdr:rowOff>23092</xdr:rowOff>
    </xdr:from>
    <xdr:to>
      <xdr:col>3</xdr:col>
      <xdr:colOff>225136</xdr:colOff>
      <xdr:row>33</xdr:row>
      <xdr:rowOff>103909</xdr:rowOff>
    </xdr:to>
    <xdr:sp macro="" textlink="">
      <xdr:nvSpPr>
        <xdr:cNvPr id="2" name="Rectangle 1"/>
        <xdr:cNvSpPr/>
      </xdr:nvSpPr>
      <xdr:spPr>
        <a:xfrm>
          <a:off x="3544454" y="8693728"/>
          <a:ext cx="1264227" cy="22513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800">
              <a:solidFill>
                <a:sysClr val="windowText" lastClr="000000"/>
              </a:solidFill>
            </a:rPr>
            <a:t>เลือกลำดับของ</a:t>
          </a:r>
          <a:r>
            <a:rPr lang="en-US" sz="800">
              <a:solidFill>
                <a:sysClr val="windowText" lastClr="000000"/>
              </a:solidFill>
            </a:rPr>
            <a:t> industry</a:t>
          </a:r>
        </a:p>
      </xdr:txBody>
    </xdr:sp>
    <xdr:clientData/>
  </xdr:twoCellAnchor>
  <xdr:twoCellAnchor>
    <xdr:from>
      <xdr:col>3</xdr:col>
      <xdr:colOff>175490</xdr:colOff>
      <xdr:row>34</xdr:row>
      <xdr:rowOff>54264</xdr:rowOff>
    </xdr:from>
    <xdr:to>
      <xdr:col>4</xdr:col>
      <xdr:colOff>536863</xdr:colOff>
      <xdr:row>36</xdr:row>
      <xdr:rowOff>11546</xdr:rowOff>
    </xdr:to>
    <xdr:sp macro="" textlink="">
      <xdr:nvSpPr>
        <xdr:cNvPr id="3" name="Rectangle 2"/>
        <xdr:cNvSpPr/>
      </xdr:nvSpPr>
      <xdr:spPr>
        <a:xfrm>
          <a:off x="4759035" y="9013537"/>
          <a:ext cx="1487055" cy="24591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700">
              <a:solidFill>
                <a:sysClr val="windowText" lastClr="000000"/>
              </a:solidFill>
            </a:rPr>
            <a:t>industry</a:t>
          </a:r>
          <a:r>
            <a:rPr lang="en-US" sz="700" baseline="0">
              <a:solidFill>
                <a:sysClr val="windowText" lastClr="000000"/>
              </a:solidFill>
            </a:rPr>
            <a:t> </a:t>
          </a:r>
          <a:r>
            <a:rPr lang="th-TH" sz="700" baseline="0">
              <a:solidFill>
                <a:sysClr val="windowText" lastClr="000000"/>
              </a:solidFill>
            </a:rPr>
            <a:t>ไหนที่ไม่มีใส่จำนวนคนในตารางข้างบนจะผิดทันที มันได้ </a:t>
          </a:r>
          <a:r>
            <a:rPr lang="en-US" sz="700" baseline="0">
              <a:solidFill>
                <a:sysClr val="windowText" lastClr="000000"/>
              </a:solidFill>
            </a:rPr>
            <a:t>Large </a:t>
          </a:r>
          <a:r>
            <a:rPr lang="th-TH" sz="700" baseline="0">
              <a:solidFill>
                <a:sysClr val="windowText" lastClr="000000"/>
              </a:solidFill>
            </a:rPr>
            <a:t>ทั้งหมด</a:t>
          </a:r>
          <a:endParaRPr lang="en-US" sz="7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2551545</xdr:colOff>
      <xdr:row>35</xdr:row>
      <xdr:rowOff>132773</xdr:rowOff>
    </xdr:from>
    <xdr:to>
      <xdr:col>2</xdr:col>
      <xdr:colOff>848591</xdr:colOff>
      <xdr:row>39</xdr:row>
      <xdr:rowOff>115455</xdr:rowOff>
    </xdr:to>
    <xdr:sp macro="" textlink="">
      <xdr:nvSpPr>
        <xdr:cNvPr id="4" name="Rectangle 3"/>
        <xdr:cNvSpPr/>
      </xdr:nvSpPr>
      <xdr:spPr>
        <a:xfrm>
          <a:off x="2551545" y="9236364"/>
          <a:ext cx="2014682" cy="565727"/>
        </a:xfrm>
        <a:prstGeom prst="rect">
          <a:avLst/>
        </a:prstGeom>
        <a:noFill/>
        <a:ln w="952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1004455</xdr:colOff>
      <xdr:row>39</xdr:row>
      <xdr:rowOff>5773</xdr:rowOff>
    </xdr:from>
    <xdr:to>
      <xdr:col>3</xdr:col>
      <xdr:colOff>127000</xdr:colOff>
      <xdr:row>41</xdr:row>
      <xdr:rowOff>57727</xdr:rowOff>
    </xdr:to>
    <xdr:sp macro="" textlink="">
      <xdr:nvSpPr>
        <xdr:cNvPr id="5" name="Rectangle 4"/>
        <xdr:cNvSpPr/>
      </xdr:nvSpPr>
      <xdr:spPr>
        <a:xfrm>
          <a:off x="3561773" y="9692409"/>
          <a:ext cx="1148772" cy="34059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700"/>
            <a:t>match</a:t>
          </a:r>
          <a:r>
            <a:rPr lang="th-TH" sz="700"/>
            <a:t> </a:t>
          </a:r>
          <a:r>
            <a:rPr lang="en-US" sz="700"/>
            <a:t>input</a:t>
          </a:r>
          <a:r>
            <a:rPr lang="en-US" sz="700" baseline="0"/>
            <a:t> </a:t>
          </a:r>
          <a:r>
            <a:rPr lang="th-TH" sz="700" baseline="0"/>
            <a:t>กับตารางด้านบน</a:t>
          </a:r>
          <a:r>
            <a:rPr lang="th-TH" sz="700"/>
            <a:t>มาจากตารางด้านบน</a:t>
          </a:r>
          <a:r>
            <a:rPr lang="en-US" sz="700"/>
            <a:t> </a:t>
          </a:r>
          <a:r>
            <a:rPr lang="th-TH" sz="700"/>
            <a:t>ได้ขนาดแต่ละส่วน</a:t>
          </a:r>
          <a:endParaRPr lang="en-US" sz="700"/>
        </a:p>
      </xdr:txBody>
    </xdr:sp>
    <xdr:clientData/>
  </xdr:twoCellAnchor>
  <xdr:twoCellAnchor>
    <xdr:from>
      <xdr:col>3</xdr:col>
      <xdr:colOff>215901</xdr:colOff>
      <xdr:row>36</xdr:row>
      <xdr:rowOff>8082</xdr:rowOff>
    </xdr:from>
    <xdr:to>
      <xdr:col>3</xdr:col>
      <xdr:colOff>923637</xdr:colOff>
      <xdr:row>39</xdr:row>
      <xdr:rowOff>0</xdr:rowOff>
    </xdr:to>
    <xdr:sp macro="" textlink="">
      <xdr:nvSpPr>
        <xdr:cNvPr id="6" name="Rectangle 5"/>
        <xdr:cNvSpPr/>
      </xdr:nvSpPr>
      <xdr:spPr>
        <a:xfrm>
          <a:off x="4799446" y="9255991"/>
          <a:ext cx="707736" cy="430645"/>
        </a:xfrm>
        <a:prstGeom prst="rect">
          <a:avLst/>
        </a:prstGeom>
        <a:noFill/>
        <a:ln w="952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215899</xdr:colOff>
      <xdr:row>38</xdr:row>
      <xdr:rowOff>140855</xdr:rowOff>
    </xdr:from>
    <xdr:to>
      <xdr:col>4</xdr:col>
      <xdr:colOff>238989</xdr:colOff>
      <xdr:row>40</xdr:row>
      <xdr:rowOff>117763</xdr:rowOff>
    </xdr:to>
    <xdr:sp macro="" textlink="">
      <xdr:nvSpPr>
        <xdr:cNvPr id="7" name="Rectangle 6"/>
        <xdr:cNvSpPr/>
      </xdr:nvSpPr>
      <xdr:spPr>
        <a:xfrm>
          <a:off x="4799444" y="9683173"/>
          <a:ext cx="1148772" cy="26554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th-TH" sz="800"/>
            <a:t>เปลี่ยนขนาดจากตัวอักษรเป็นตัวเลข</a:t>
          </a:r>
          <a:endParaRPr lang="en-US" sz="700"/>
        </a:p>
      </xdr:txBody>
    </xdr:sp>
    <xdr:clientData/>
  </xdr:twoCellAnchor>
  <xdr:twoCellAnchor>
    <xdr:from>
      <xdr:col>5</xdr:col>
      <xdr:colOff>138546</xdr:colOff>
      <xdr:row>33</xdr:row>
      <xdr:rowOff>137390</xdr:rowOff>
    </xdr:from>
    <xdr:to>
      <xdr:col>7</xdr:col>
      <xdr:colOff>60037</xdr:colOff>
      <xdr:row>38</xdr:row>
      <xdr:rowOff>0</xdr:rowOff>
    </xdr:to>
    <xdr:sp macro="" textlink="">
      <xdr:nvSpPr>
        <xdr:cNvPr id="10" name="Rectangle 9"/>
        <xdr:cNvSpPr/>
      </xdr:nvSpPr>
      <xdr:spPr>
        <a:xfrm>
          <a:off x="6713682" y="8952345"/>
          <a:ext cx="1826491" cy="589973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923637</xdr:colOff>
      <xdr:row>37</xdr:row>
      <xdr:rowOff>73314</xdr:rowOff>
    </xdr:from>
    <xdr:to>
      <xdr:col>6</xdr:col>
      <xdr:colOff>185883</xdr:colOff>
      <xdr:row>38</xdr:row>
      <xdr:rowOff>0</xdr:rowOff>
    </xdr:to>
    <xdr:cxnSp macro="">
      <xdr:nvCxnSpPr>
        <xdr:cNvPr id="13" name="Elbow Connector 12"/>
        <xdr:cNvCxnSpPr>
          <a:stCxn id="10" idx="2"/>
          <a:endCxn id="6" idx="3"/>
        </xdr:cNvCxnSpPr>
      </xdr:nvCxnSpPr>
      <xdr:spPr>
        <a:xfrm rot="5400000" flipH="1">
          <a:off x="6531553" y="8446943"/>
          <a:ext cx="71004" cy="2119746"/>
        </a:xfrm>
        <a:prstGeom prst="bentConnector4">
          <a:avLst>
            <a:gd name="adj1" fmla="val -69920"/>
            <a:gd name="adj2" fmla="val 7154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177993</xdr:colOff>
      <xdr:row>45</xdr:row>
      <xdr:rowOff>963</xdr:rowOff>
    </xdr:from>
    <xdr:to>
      <xdr:col>1</xdr:col>
      <xdr:colOff>1020811</xdr:colOff>
      <xdr:row>45</xdr:row>
      <xdr:rowOff>143358</xdr:rowOff>
    </xdr:to>
    <xdr:sp macro="" textlink="">
      <xdr:nvSpPr>
        <xdr:cNvPr id="16" name="Rectangle 15"/>
        <xdr:cNvSpPr/>
      </xdr:nvSpPr>
      <xdr:spPr>
        <a:xfrm>
          <a:off x="2739160" y="10563130"/>
          <a:ext cx="842818" cy="142395"/>
        </a:xfrm>
        <a:prstGeom prst="rect">
          <a:avLst/>
        </a:prstGeom>
        <a:noFill/>
        <a:ln w="952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481445</xdr:colOff>
      <xdr:row>38</xdr:row>
      <xdr:rowOff>129309</xdr:rowOff>
    </xdr:from>
    <xdr:to>
      <xdr:col>6</xdr:col>
      <xdr:colOff>819727</xdr:colOff>
      <xdr:row>43</xdr:row>
      <xdr:rowOff>34636</xdr:rowOff>
    </xdr:to>
    <xdr:sp macro="" textlink="">
      <xdr:nvSpPr>
        <xdr:cNvPr id="17" name="Rectangle 16"/>
        <xdr:cNvSpPr/>
      </xdr:nvSpPr>
      <xdr:spPr>
        <a:xfrm>
          <a:off x="7056581" y="9671627"/>
          <a:ext cx="1204191" cy="626918"/>
        </a:xfrm>
        <a:prstGeom prst="rect">
          <a:avLst/>
        </a:prstGeom>
        <a:noFill/>
        <a:ln w="952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599402</xdr:colOff>
      <xdr:row>43</xdr:row>
      <xdr:rowOff>34636</xdr:rowOff>
    </xdr:from>
    <xdr:to>
      <xdr:col>6</xdr:col>
      <xdr:colOff>219315</xdr:colOff>
      <xdr:row>45</xdr:row>
      <xdr:rowOff>143358</xdr:rowOff>
    </xdr:to>
    <xdr:cxnSp macro="">
      <xdr:nvCxnSpPr>
        <xdr:cNvPr id="19" name="Elbow Connector 18"/>
        <xdr:cNvCxnSpPr>
          <a:stCxn id="17" idx="2"/>
          <a:endCxn id="16" idx="2"/>
        </xdr:cNvCxnSpPr>
      </xdr:nvCxnSpPr>
      <xdr:spPr>
        <a:xfrm rot="5400000">
          <a:off x="5204810" y="8256228"/>
          <a:ext cx="405056" cy="4493538"/>
        </a:xfrm>
        <a:prstGeom prst="bentConnector3">
          <a:avLst>
            <a:gd name="adj1" fmla="val 1564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23017</xdr:colOff>
      <xdr:row>41</xdr:row>
      <xdr:rowOff>93881</xdr:rowOff>
    </xdr:from>
    <xdr:to>
      <xdr:col>5</xdr:col>
      <xdr:colOff>566208</xdr:colOff>
      <xdr:row>46</xdr:row>
      <xdr:rowOff>121710</xdr:rowOff>
    </xdr:to>
    <xdr:sp macro="" textlink="">
      <xdr:nvSpPr>
        <xdr:cNvPr id="27" name="Rectangle 26"/>
        <xdr:cNvSpPr/>
      </xdr:nvSpPr>
      <xdr:spPr>
        <a:xfrm>
          <a:off x="3748350" y="10063381"/>
          <a:ext cx="3390108" cy="768662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th-TH" sz="700">
              <a:solidFill>
                <a:sysClr val="windowText" lastClr="000000"/>
              </a:solidFill>
            </a:rPr>
            <a:t>จากแต่ละขนาดปรับให้เหลือ</a:t>
          </a:r>
          <a:r>
            <a:rPr lang="th-TH" sz="700" baseline="0">
              <a:solidFill>
                <a:sysClr val="windowText" lastClr="000000"/>
              </a:solidFill>
            </a:rPr>
            <a:t> </a:t>
          </a:r>
          <a:r>
            <a:rPr lang="en-US" sz="700" baseline="0">
              <a:solidFill>
                <a:sysClr val="windowText" lastClr="000000"/>
              </a:solidFill>
            </a:rPr>
            <a:t>size </a:t>
          </a:r>
          <a:r>
            <a:rPr lang="th-TH" sz="700" baseline="0">
              <a:solidFill>
                <a:sysClr val="windowText" lastClr="000000"/>
              </a:solidFill>
            </a:rPr>
            <a:t>เดียว</a:t>
          </a:r>
          <a:endParaRPr lang="en-US" sz="700" baseline="0">
            <a:solidFill>
              <a:sysClr val="windowText" lastClr="000000"/>
            </a:solidFill>
          </a:endParaRPr>
        </a:p>
        <a:p>
          <a:pPr algn="l"/>
          <a:r>
            <a:rPr lang="en-US" sz="7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Construction, Real estate developing and operating, Leasing and commercial servicing, Banking Depository Financial Institution, Banking Non-Depository Financial Institution, Loan Company, Small-Loan Company and Pawnshop, Securities Financial Institution, Insurance Financial Institution, Trust Company, Financial Holding Company, Other Financial Institutions</a:t>
          </a:r>
        </a:p>
        <a:p>
          <a:pPr algn="l"/>
          <a:r>
            <a:rPr lang="en-US" sz="7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n-US" sz="7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only employee, income, asset</a:t>
          </a:r>
        </a:p>
        <a:p>
          <a:pPr algn="l"/>
          <a:endParaRPr lang="en-US" sz="200" b="0" i="0" u="none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7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Other min only employee&amp;income</a:t>
          </a:r>
          <a:endParaRPr lang="en-US" sz="2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63501</xdr:colOff>
      <xdr:row>50</xdr:row>
      <xdr:rowOff>5292</xdr:rowOff>
    </xdr:from>
    <xdr:to>
      <xdr:col>3</xdr:col>
      <xdr:colOff>259293</xdr:colOff>
      <xdr:row>53</xdr:row>
      <xdr:rowOff>0</xdr:rowOff>
    </xdr:to>
    <xdr:sp macro="" textlink="">
      <xdr:nvSpPr>
        <xdr:cNvPr id="29" name="Rectangle 28"/>
        <xdr:cNvSpPr/>
      </xdr:nvSpPr>
      <xdr:spPr>
        <a:xfrm>
          <a:off x="2624668" y="11308292"/>
          <a:ext cx="2222500" cy="43920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Final</a:t>
          </a:r>
          <a:r>
            <a:rPr lang="en-US" sz="1100" baseline="0"/>
            <a:t> output :company size and will show in RAROC sheet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4</xdr:row>
      <xdr:rowOff>209550</xdr:rowOff>
    </xdr:from>
    <xdr:to>
      <xdr:col>4</xdr:col>
      <xdr:colOff>0</xdr:colOff>
      <xdr:row>6</xdr:row>
      <xdr:rowOff>66675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2695575" y="1657350"/>
          <a:ext cx="2571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96012" rIns="45720" bIns="96012" anchor="ctr" upright="1"/>
        <a:lstStyle/>
        <a:p>
          <a:pPr algn="just" rtl="0">
            <a:defRPr sz="1000"/>
          </a:pPr>
          <a:r>
            <a:rPr lang="th-TH" sz="3400" b="1" i="0" strike="noStrike">
              <a:solidFill>
                <a:srgbClr val="000000"/>
              </a:solidFill>
              <a:latin typeface="Cordia New"/>
              <a:cs typeface="Cordia New"/>
            </a:rPr>
            <a:t>-</a:t>
          </a:r>
        </a:p>
      </xdr:txBody>
    </xdr:sp>
    <xdr:clientData/>
  </xdr:twoCellAnchor>
  <xdr:twoCellAnchor>
    <xdr:from>
      <xdr:col>5</xdr:col>
      <xdr:colOff>257175</xdr:colOff>
      <xdr:row>0</xdr:row>
      <xdr:rowOff>228600</xdr:rowOff>
    </xdr:from>
    <xdr:to>
      <xdr:col>5</xdr:col>
      <xdr:colOff>476250</xdr:colOff>
      <xdr:row>1</xdr:row>
      <xdr:rowOff>47625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4019550" y="228600"/>
          <a:ext cx="219075" cy="190500"/>
        </a:xfrm>
        <a:prstGeom prst="ellipse">
          <a:avLst/>
        </a:prstGeom>
        <a:solidFill>
          <a:srgbClr val="CCFFCC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rgbClr val="000000"/>
              </a:solidFill>
              <a:latin typeface="Arial Black"/>
            </a:rPr>
            <a:t>1</a:t>
          </a:r>
        </a:p>
      </xdr:txBody>
    </xdr:sp>
    <xdr:clientData/>
  </xdr:twoCellAnchor>
  <xdr:twoCellAnchor>
    <xdr:from>
      <xdr:col>3</xdr:col>
      <xdr:colOff>1533525</xdr:colOff>
      <xdr:row>0</xdr:row>
      <xdr:rowOff>228600</xdr:rowOff>
    </xdr:from>
    <xdr:to>
      <xdr:col>3</xdr:col>
      <xdr:colOff>1771650</xdr:colOff>
      <xdr:row>1</xdr:row>
      <xdr:rowOff>38100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2981325" y="228600"/>
          <a:ext cx="238125" cy="180975"/>
        </a:xfrm>
        <a:prstGeom prst="ellipse">
          <a:avLst/>
        </a:prstGeom>
        <a:solidFill>
          <a:srgbClr val="FF6600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chemeClr val="bg1"/>
              </a:solidFill>
              <a:latin typeface="Arial Black"/>
            </a:rPr>
            <a:t>2</a:t>
          </a:r>
        </a:p>
      </xdr:txBody>
    </xdr:sp>
    <xdr:clientData/>
  </xdr:twoCellAnchor>
  <xdr:twoCellAnchor>
    <xdr:from>
      <xdr:col>6</xdr:col>
      <xdr:colOff>28575</xdr:colOff>
      <xdr:row>0</xdr:row>
      <xdr:rowOff>219075</xdr:rowOff>
    </xdr:from>
    <xdr:to>
      <xdr:col>6</xdr:col>
      <xdr:colOff>238125</xdr:colOff>
      <xdr:row>1</xdr:row>
      <xdr:rowOff>38100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5724525" y="219075"/>
          <a:ext cx="209550" cy="190500"/>
        </a:xfrm>
        <a:prstGeom prst="ellipse">
          <a:avLst/>
        </a:prstGeom>
        <a:solidFill>
          <a:srgbClr val="99CCFF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ysClr val="windowText" lastClr="000000"/>
              </a:solidFill>
              <a:latin typeface="Arial Black"/>
            </a:rPr>
            <a:t>3</a:t>
          </a:r>
        </a:p>
      </xdr:txBody>
    </xdr:sp>
    <xdr:clientData/>
  </xdr:twoCellAnchor>
  <xdr:twoCellAnchor>
    <xdr:from>
      <xdr:col>7</xdr:col>
      <xdr:colOff>600075</xdr:colOff>
      <xdr:row>21</xdr:row>
      <xdr:rowOff>19050</xdr:rowOff>
    </xdr:from>
    <xdr:to>
      <xdr:col>8</xdr:col>
      <xdr:colOff>76200</xdr:colOff>
      <xdr:row>22</xdr:row>
      <xdr:rowOff>95250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Arrowheads="1"/>
        </xdr:cNvSpPr>
      </xdr:nvSpPr>
      <xdr:spPr bwMode="auto">
        <a:xfrm>
          <a:off x="7772400" y="3943350"/>
          <a:ext cx="219075" cy="219075"/>
        </a:xfrm>
        <a:prstGeom prst="ellipse">
          <a:avLst/>
        </a:prstGeom>
        <a:solidFill>
          <a:srgbClr val="99CCFF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ysClr val="windowText" lastClr="000000"/>
              </a:solidFill>
              <a:latin typeface="Arial Black"/>
            </a:rPr>
            <a:t>3</a:t>
          </a:r>
        </a:p>
      </xdr:txBody>
    </xdr:sp>
    <xdr:clientData/>
  </xdr:twoCellAnchor>
  <xdr:twoCellAnchor>
    <xdr:from>
      <xdr:col>7</xdr:col>
      <xdr:colOff>647700</xdr:colOff>
      <xdr:row>10</xdr:row>
      <xdr:rowOff>114300</xdr:rowOff>
    </xdr:from>
    <xdr:to>
      <xdr:col>8</xdr:col>
      <xdr:colOff>123825</xdr:colOff>
      <xdr:row>12</xdr:row>
      <xdr:rowOff>38100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>
          <a:spLocks noChangeArrowheads="1"/>
        </xdr:cNvSpPr>
      </xdr:nvSpPr>
      <xdr:spPr bwMode="auto">
        <a:xfrm>
          <a:off x="7820025" y="2085975"/>
          <a:ext cx="219075" cy="219075"/>
        </a:xfrm>
        <a:prstGeom prst="ellipse">
          <a:avLst/>
        </a:prstGeom>
        <a:solidFill>
          <a:srgbClr val="FF6600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chemeClr val="bg1"/>
              </a:solidFill>
              <a:latin typeface="Arial Black"/>
            </a:rPr>
            <a:t>2</a:t>
          </a:r>
        </a:p>
      </xdr:txBody>
    </xdr:sp>
    <xdr:clientData/>
  </xdr:twoCellAnchor>
  <xdr:twoCellAnchor>
    <xdr:from>
      <xdr:col>5</xdr:col>
      <xdr:colOff>1828800</xdr:colOff>
      <xdr:row>2</xdr:row>
      <xdr:rowOff>47625</xdr:rowOff>
    </xdr:from>
    <xdr:to>
      <xdr:col>6</xdr:col>
      <xdr:colOff>114300</xdr:colOff>
      <xdr:row>3</xdr:row>
      <xdr:rowOff>104775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>
          <a:spLocks noChangeArrowheads="1"/>
        </xdr:cNvSpPr>
      </xdr:nvSpPr>
      <xdr:spPr bwMode="auto">
        <a:xfrm>
          <a:off x="5248275" y="704850"/>
          <a:ext cx="219075" cy="219075"/>
        </a:xfrm>
        <a:prstGeom prst="ellipse">
          <a:avLst/>
        </a:prstGeom>
        <a:solidFill>
          <a:srgbClr val="CCFFCC"/>
        </a:solidFill>
        <a:ln w="2857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th-TH" sz="800" b="1" i="0" strike="noStrike">
              <a:solidFill>
                <a:srgbClr val="000000"/>
              </a:solidFill>
              <a:latin typeface="Arial Black"/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6</xdr:col>
      <xdr:colOff>272288</xdr:colOff>
      <xdr:row>62</xdr:row>
      <xdr:rowOff>69027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33705"/>
          <a:ext cx="5207970" cy="6459436"/>
        </a:xfrm>
        <a:prstGeom prst="rect">
          <a:avLst/>
        </a:prstGeom>
      </xdr:spPr>
    </xdr:pic>
    <xdr:clientData/>
  </xdr:twoCellAnchor>
  <xdr:twoCellAnchor editAs="oneCell">
    <xdr:from>
      <xdr:col>6</xdr:col>
      <xdr:colOff>388055</xdr:colOff>
      <xdr:row>25</xdr:row>
      <xdr:rowOff>133326</xdr:rowOff>
    </xdr:from>
    <xdr:to>
      <xdr:col>13</xdr:col>
      <xdr:colOff>155247</xdr:colOff>
      <xdr:row>36</xdr:row>
      <xdr:rowOff>86884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3737" y="7190485"/>
          <a:ext cx="4469078" cy="16680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:\Exposure%20%20of%20SWSP%20v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rvpikuah\vpikuah\PIKUAHJR\PUBLICM\STAT\ZPTM\DOHOT\shotef-new\D05A_D05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April%202014\Current%20RAROC%20pack\Simplify%20RAROC%20Template_LI_201208_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jue.w.KBANKCHINA\Desktop\Current%20RAROC%20pack\Simplify%20RAROC%20Template_LI_201208_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June%202014\Current%20RAROC%20pack\Simplify%20RAROC%20Template_LI_201208_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FI\FI%20Database\Monthly\TP9_OC\2010\TP9_112010%20(OGL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DOCUME~1/WANAPO~1.001/LOCALS~1/Temp/notesFFF692/9925-5%20&#3651;&#3610;&#3609;&#3635;&#3626;&#3656;&#3591;&#3648;&#3619;&#3639;&#3656;&#3629;&#3591;&#3648;&#3614;&#3639;&#3656;&#3629;&#3586;&#3629;&#3629;&#3609;&#3640;&#3617;&#3633;&#3605;&#3636;&#3648;&#3588;&#3619;&#3604;&#3636;&#3605;&#3626;&#3635;&#3627;&#3619;&#3633;&#3610;&#3621;&#3641;&#3585;&#3588;&#3657;&#3634;%20CBS&amp;SME200803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chutharat.cha\AppData\Local\Microsoft\Windows\Temporary%20Internet%20Files\Content.Outlook\UAGYAGMY\Simplify%20RAROC_BankRating_Spread%20Price_HK_20160518_ADJUST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RMBS\Alt%20A\1%20Feb%202008%20Sweep\Smart%20Monitorings\Committee\Smart%20Monitoring%20BALT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chutharat.cha\AppData\Local\Microsoft\Windows\Temporary%20Internet%20Files\Content.Outlook\UAGYAGMY\RAROC_BADD%20and%20LC%20WO%20RECOURSE%20TEMPLAT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403002d1795\TEAM%20PORT\FI\FI%20Report\FI%20Foreign\2010\01_Jan\1_Database%20Foreign%20FIs%206%20Jan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Copy%20of%2020140915_rw_bfsr_assets.xlsb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German%20Team/Other/2012.01%20Euro%20Area%20Banks/EAR%20Action%20Master%20Fil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AVG%20RATINGS%20FILE%20TAKE%20O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OCUME~1\WANAPO~1.001\LOCALS~1\Temp\notesFFF692\9925-5%20&#3651;&#3610;&#3609;&#3635;&#3626;&#3656;&#3591;&#3648;&#3619;&#3639;&#3656;&#3629;&#3591;&#3648;&#3614;&#3639;&#3656;&#3629;&#3586;&#3629;&#3629;&#3609;&#3640;&#3617;&#3633;&#3605;&#3636;&#3648;&#3588;&#3619;&#3604;&#3636;&#3605;&#3626;&#3635;&#3627;&#3619;&#3633;&#3610;&#3621;&#3641;&#3585;&#3588;&#3657;&#3634;%20CBS&amp;SME200803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rate\Market_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:\MB\Recommended\F023-2008(S)%20-%20ING%20Investment%20Asia%20Pacific%20HK.LTD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:\Outstanding\2008\Outstanding%20November%2028,%202008%20(Domestic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20140915\20140915%20UPDATING%20ASSETS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My%20Documents\RAROC\April%202014\Simplify%20RAROC%20Template_2014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parkern\Desktop\BANAREZ%20FILES\CLEAN%20#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ntranet.kasikornbank.com/Users/BinderJ/AppData/Local/Microsoft/Windows/Temporary%20Internet%20Files/Content.Outlook/XJYRIZRP/Consolidated%20Sovereign%20Sensitivity%20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etail_M\TP9H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"/>
      <sheetName val="SWSP fr Opics"/>
      <sheetName val="MIDRATE"/>
      <sheetName val="MTM from Deutsche(TO)"/>
      <sheetName val="New Exposure_Deutsche"/>
      <sheetName val="New Exposure_Others"/>
      <sheetName val="Summary"/>
      <sheetName val="TDL_GBL_PE_DR(Short)"/>
      <sheetName val="TDL_GBL_PE_DR(Long)"/>
      <sheetName val="Credit Line ICAP"/>
      <sheetName val="Manual input"/>
      <sheetName val="STEP"/>
      <sheetName val="LEQ DR REPORT  "/>
      <sheetName val="LEQ DR REPORT_CSA"/>
      <sheetName val="CSA Detail"/>
      <sheetName val="LEQ DR REPORT_Net"/>
      <sheetName val="Conversion Factor"/>
      <sheetName val="Holiday 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Calculate"/>
      <sheetName val="Example"/>
      <sheetName val="Level of authority"/>
      <sheetName val="Lesson"/>
      <sheetName val="EDF"/>
      <sheetName val="LGD"/>
      <sheetName val="LEQ"/>
      <sheetName val="Grading"/>
    </sheetNames>
    <sheetDataSet>
      <sheetData sheetId="0">
        <row r="22">
          <cell r="D22">
            <v>0.18</v>
          </cell>
        </row>
        <row r="23">
          <cell r="D23">
            <v>3.5000000000000003E-2</v>
          </cell>
        </row>
        <row r="24">
          <cell r="D24">
            <v>4.4999999999999998E-2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S"/>
      <sheetName val="LA_A"/>
      <sheetName val="HK_A"/>
      <sheetName val="SZ_A"/>
      <sheetName val="IG_A"/>
      <sheetName val="PASSDUE_FORM"/>
      <sheetName val="LA"/>
      <sheetName val="HK"/>
      <sheetName val="SZ"/>
      <sheetName val="IG"/>
      <sheetName val="VT_A"/>
      <sheetName val="PP_A"/>
      <sheetName val="VT"/>
      <sheetName val="PP"/>
      <sheetName val="note"/>
      <sheetName val="not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4">
          <cell r="CY54" t="str">
            <v>MCIF ยังไม่เรียบร้อย แต่เป็นกรณีเร่งด่วน</v>
          </cell>
        </row>
        <row r="55">
          <cell r="CY55" t="str">
            <v>ข้อจำกัดของระบบ เช่น วงเงิน Derivative และ Global Limit</v>
          </cell>
        </row>
        <row r="56">
          <cell r="CY56" t="str">
            <v>Team structure ไม่เรียบร้อย เช่นยังติดชื่อคนที่ลาออกไปแล้ว</v>
          </cell>
        </row>
        <row r="57">
          <cell r="CY57" t="str">
            <v>user name &amp; password (ไม่มี หรือ ถูก locked)</v>
          </cell>
        </row>
        <row r="58">
          <cell r="CY58" t="str">
            <v>CMAS Defect-ข้อมูล หรือ workflow ผิดพลาดที่ระบบ CMAS</v>
          </cell>
        </row>
        <row r="59">
          <cell r="CY59" t="str">
            <v>ยังไม่ใช่ลูกค้าใน Segment (ไม่ใช่ AO code ของ MB/CB )</v>
          </cell>
        </row>
        <row r="60">
          <cell r="CY60" t="str">
            <v>ยังไม่ใช่ลูกค้าในความดูแลของตน (ต้อง reassign MCIF ก่อน)</v>
          </cell>
        </row>
        <row r="61">
          <cell r="CY61" t="str">
            <v>ระบบอื่นๆ ขัดข้อง (Vlink,LPM)</v>
          </cell>
        </row>
        <row r="62">
          <cell r="CY62" t="str">
            <v>อื่นๆ กรุณาระบุเพิ่มเติม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ANGE RATE"/>
      <sheetName val="Calculate (NEW)"/>
      <sheetName val="USER"/>
      <sheetName val="RAROC (New)"/>
      <sheetName val="RAROC"/>
      <sheetName val="Appendix"/>
      <sheetName val="Calculate"/>
      <sheetName val="Bank Rating"/>
      <sheetName val="Rating Table"/>
      <sheetName val="Issuer-Level Ratings (2)"/>
      <sheetName val="EDF"/>
      <sheetName val="EDF (2)"/>
      <sheetName val="Bank Rating (2)"/>
      <sheetName val="Level of authority"/>
      <sheetName val="PBOC Rate"/>
      <sheetName val="Company Size Criteria"/>
      <sheetName val="Lesson"/>
      <sheetName val="Grading"/>
      <sheetName val="Example"/>
      <sheetName val="Company Size Categorize"/>
    </sheetNames>
    <sheetDataSet>
      <sheetData sheetId="0"/>
      <sheetData sheetId="1"/>
      <sheetData sheetId="2"/>
      <sheetData sheetId="3"/>
      <sheetData sheetId="4">
        <row r="23">
          <cell r="S23">
            <v>0.05</v>
          </cell>
        </row>
        <row r="28">
          <cell r="H28">
            <v>0</v>
          </cell>
        </row>
      </sheetData>
      <sheetData sheetId="5"/>
      <sheetData sheetId="6">
        <row r="122">
          <cell r="C122" t="e">
            <v>#N/A</v>
          </cell>
        </row>
      </sheetData>
      <sheetData sheetId="7"/>
      <sheetData sheetId="8"/>
      <sheetData sheetId="9">
        <row r="16">
          <cell r="B16" t="str">
            <v>ABANCA Corporacion Bancaria, S.A.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MiscInputs"/>
      <sheetName val="Smart Monitoring"/>
      <sheetName val="TrancheAnalysis"/>
      <sheetName val="TrancheAnalysis - Target CE"/>
      <sheetName val="CE History"/>
      <sheetName val="TrancheAnalysis - ProForma"/>
      <sheetName val="List of Actions"/>
      <sheetName val="DealsList"/>
      <sheetName val="GroupedDataTableSorted"/>
      <sheetName val="RtgMultTable"/>
      <sheetName val="Chart1"/>
      <sheetName val="Graphs"/>
      <sheetName val="TrancheDataTableSorted"/>
      <sheetName val="GraphsOutput"/>
      <sheetName val="60+ % of CB"/>
      <sheetName val="Cumloss%"/>
      <sheetName val="60+ divide OrigBal"/>
      <sheetName val="90+%"/>
      <sheetName val="FC%"/>
      <sheetName val="REO%"/>
      <sheetName val="Simple Annual ChargeOff"/>
      <sheetName val="CPR"/>
      <sheetName val="poolFactor%"/>
      <sheetName val="30+ % of CB"/>
      <sheetName val="W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Bear Stearns Alt-A Trust 2005-10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Appendix"/>
      <sheetName val="Calculate"/>
      <sheetName val="Bank Rating"/>
      <sheetName val="Rating Table"/>
      <sheetName val="Bank Rating (2)"/>
      <sheetName val="EDF (2)"/>
      <sheetName val="Level of authority"/>
      <sheetName val="PBOC Rate"/>
      <sheetName val="Company Size Criteria"/>
      <sheetName val="Lesson"/>
      <sheetName val="EDF"/>
      <sheetName val="Grading"/>
      <sheetName val="Example"/>
      <sheetName val="Company Size Categorize"/>
    </sheetNames>
    <sheetDataSet>
      <sheetData sheetId="0">
        <row r="117">
          <cell r="S117">
            <v>6.15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foreig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MDC Data"/>
      <sheetName val="Queries"/>
      <sheetName val="L-T Ratings orgs"/>
      <sheetName val="UPDATED ASSETS"/>
      <sheetName val="Deposit rtgs (loc curr) orgs"/>
      <sheetName val="Deposit rtgs (for curr) orgs"/>
      <sheetName val="Sheet1"/>
    </sheetNames>
    <sheetDataSet>
      <sheetData sheetId="0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Abanka Vipa d.d.</v>
          </cell>
          <cell r="D2" t="str">
            <v>Slovenia</v>
          </cell>
          <cell r="E2" t="str">
            <v>E</v>
          </cell>
        </row>
        <row r="3">
          <cell r="C3" t="str">
            <v>ABN AMRO Bank N.V.</v>
          </cell>
          <cell r="D3" t="str">
            <v>Netherlands</v>
          </cell>
          <cell r="E3" t="str">
            <v>C-</v>
          </cell>
        </row>
        <row r="4">
          <cell r="C4" t="str">
            <v>ABSA Bank Limited</v>
          </cell>
          <cell r="D4" t="str">
            <v>South Africa</v>
          </cell>
          <cell r="E4" t="str">
            <v>C-</v>
          </cell>
        </row>
        <row r="5">
          <cell r="C5" t="str">
            <v>Absolut Bank</v>
          </cell>
          <cell r="D5" t="str">
            <v>Russia</v>
          </cell>
          <cell r="E5" t="str">
            <v>E+</v>
          </cell>
        </row>
        <row r="6">
          <cell r="C6" t="str">
            <v>Abu Dhabi Commercial Bank</v>
          </cell>
          <cell r="D6" t="str">
            <v>United Arab Emirates</v>
          </cell>
          <cell r="E6" t="str">
            <v>D+</v>
          </cell>
        </row>
        <row r="7">
          <cell r="C7" t="str">
            <v>Abu Dhabi Islamic Bank</v>
          </cell>
          <cell r="D7" t="str">
            <v>United Arab Emirates</v>
          </cell>
          <cell r="E7" t="str">
            <v>D</v>
          </cell>
        </row>
        <row r="8">
          <cell r="C8" t="str">
            <v>African Bank Limited</v>
          </cell>
          <cell r="D8" t="str">
            <v>South Africa</v>
          </cell>
          <cell r="E8" t="str">
            <v>E</v>
          </cell>
        </row>
        <row r="9">
          <cell r="C9" t="str">
            <v>Agricultural Bank of China Limited</v>
          </cell>
          <cell r="D9" t="str">
            <v>China</v>
          </cell>
          <cell r="E9" t="str">
            <v>D+</v>
          </cell>
        </row>
        <row r="10">
          <cell r="C10" t="str">
            <v>Agrobank</v>
          </cell>
          <cell r="D10" t="str">
            <v>Uzbekistan</v>
          </cell>
          <cell r="E10" t="str">
            <v>E</v>
          </cell>
        </row>
        <row r="11">
          <cell r="C11" t="str">
            <v>Ahli United Bank K.S.C.</v>
          </cell>
          <cell r="D11" t="str">
            <v>Kuwait</v>
          </cell>
          <cell r="E11" t="str">
            <v>D+</v>
          </cell>
        </row>
        <row r="12">
          <cell r="C12" t="str">
            <v>Ak Bars Bank</v>
          </cell>
          <cell r="D12" t="str">
            <v>Russia</v>
          </cell>
          <cell r="E12" t="str">
            <v>E+</v>
          </cell>
        </row>
        <row r="13">
          <cell r="C13" t="str">
            <v>Akbank TAS</v>
          </cell>
          <cell r="D13" t="str">
            <v>Turkey</v>
          </cell>
          <cell r="E13" t="str">
            <v>D+</v>
          </cell>
        </row>
        <row r="14">
          <cell r="C14" t="str">
            <v>Akibank</v>
          </cell>
          <cell r="D14" t="str">
            <v>Russia</v>
          </cell>
          <cell r="E14" t="str">
            <v>E+</v>
          </cell>
        </row>
        <row r="15">
          <cell r="C15" t="str">
            <v>Aktia Bank p.l.c.</v>
          </cell>
          <cell r="D15" t="str">
            <v>Finland</v>
          </cell>
          <cell r="E15" t="str">
            <v>C-</v>
          </cell>
        </row>
        <row r="16">
          <cell r="C16" t="str">
            <v>Al Ahli Bank of Kuwait K.S.C</v>
          </cell>
          <cell r="D16" t="str">
            <v>Kuwait</v>
          </cell>
          <cell r="E16" t="str">
            <v>D+</v>
          </cell>
        </row>
        <row r="17">
          <cell r="C17" t="str">
            <v>Al Hilal Bank PJSC</v>
          </cell>
          <cell r="D17" t="str">
            <v>United Arab Emirates</v>
          </cell>
          <cell r="E17" t="str">
            <v>D</v>
          </cell>
        </row>
        <row r="18">
          <cell r="C18" t="str">
            <v>Al Rajhi Bank</v>
          </cell>
          <cell r="D18" t="str">
            <v>Saudi Arabia</v>
          </cell>
          <cell r="E18" t="str">
            <v>C</v>
          </cell>
        </row>
        <row r="19">
          <cell r="C19" t="str">
            <v>Alfa-Bank</v>
          </cell>
          <cell r="D19" t="str">
            <v>Russia</v>
          </cell>
          <cell r="E19" t="str">
            <v>D</v>
          </cell>
        </row>
        <row r="20">
          <cell r="C20" t="str">
            <v>Aljba Alliance Commercial Bank</v>
          </cell>
          <cell r="D20" t="str">
            <v>Russia</v>
          </cell>
          <cell r="E20" t="str">
            <v>E+</v>
          </cell>
        </row>
        <row r="21">
          <cell r="C21" t="str">
            <v>Alliance Bank</v>
          </cell>
          <cell r="D21" t="str">
            <v>Kazakhstan</v>
          </cell>
          <cell r="E21" t="str">
            <v>E</v>
          </cell>
        </row>
        <row r="22">
          <cell r="C22" t="str">
            <v>Allied Bank Limited</v>
          </cell>
          <cell r="D22" t="str">
            <v>Pakistan</v>
          </cell>
          <cell r="E22" t="str">
            <v>E</v>
          </cell>
        </row>
        <row r="23">
          <cell r="C23" t="str">
            <v>Allied Irish Banks, p.l.c.</v>
          </cell>
          <cell r="D23" t="str">
            <v>Ireland</v>
          </cell>
          <cell r="E23" t="str">
            <v>E+</v>
          </cell>
        </row>
        <row r="24">
          <cell r="C24" t="str">
            <v>Alokabank Joint-Stock Commercial Bank</v>
          </cell>
          <cell r="D24" t="str">
            <v>Uzbekistan</v>
          </cell>
          <cell r="E24" t="str">
            <v>E+</v>
          </cell>
        </row>
        <row r="25">
          <cell r="C25" t="str">
            <v>Alpha Bank AE</v>
          </cell>
          <cell r="D25" t="str">
            <v>Greece</v>
          </cell>
          <cell r="E25" t="str">
            <v>E</v>
          </cell>
        </row>
        <row r="26">
          <cell r="C26" t="str">
            <v>Amarillo National Bank</v>
          </cell>
          <cell r="D26" t="str">
            <v>United States</v>
          </cell>
          <cell r="E26" t="str">
            <v>C</v>
          </cell>
        </row>
        <row r="27">
          <cell r="C27" t="str">
            <v>AmBank (M) Berhad</v>
          </cell>
          <cell r="D27" t="str">
            <v>Malaysia</v>
          </cell>
          <cell r="E27" t="str">
            <v>D+</v>
          </cell>
        </row>
        <row r="28">
          <cell r="C28" t="str">
            <v>Amegy Bank National Association</v>
          </cell>
          <cell r="D28" t="str">
            <v>United States</v>
          </cell>
          <cell r="E28" t="str">
            <v>D+</v>
          </cell>
        </row>
        <row r="29">
          <cell r="C29" t="str">
            <v>Amen Bank</v>
          </cell>
          <cell r="D29" t="str">
            <v>Tunisia</v>
          </cell>
          <cell r="E29" t="str">
            <v>E+</v>
          </cell>
        </row>
        <row r="30">
          <cell r="C30" t="str">
            <v>American Express Bank, FSB</v>
          </cell>
          <cell r="D30" t="str">
            <v>United States</v>
          </cell>
          <cell r="E30" t="str">
            <v>C+</v>
          </cell>
        </row>
        <row r="31">
          <cell r="C31" t="str">
            <v>American Express Centurion Bank</v>
          </cell>
          <cell r="D31" t="str">
            <v>United States</v>
          </cell>
          <cell r="E31" t="str">
            <v>C+</v>
          </cell>
        </row>
        <row r="32">
          <cell r="C32" t="str">
            <v>American Savings Bank, FSB</v>
          </cell>
          <cell r="D32" t="str">
            <v>United States</v>
          </cell>
          <cell r="E32" t="str">
            <v>C</v>
          </cell>
        </row>
        <row r="33">
          <cell r="C33" t="str">
            <v>AMP Bank Limited</v>
          </cell>
          <cell r="D33" t="str">
            <v>Australia</v>
          </cell>
          <cell r="E33" t="str">
            <v>D+</v>
          </cell>
        </row>
        <row r="34">
          <cell r="C34" t="str">
            <v>Amsterdam Trade Bank N.V.</v>
          </cell>
          <cell r="D34" t="str">
            <v>Netherlands</v>
          </cell>
          <cell r="E34" t="str">
            <v>D</v>
          </cell>
        </row>
        <row r="35">
          <cell r="C35" t="str">
            <v>ANZ BANK NEW ZEALAND LIMITED</v>
          </cell>
          <cell r="D35" t="str">
            <v>New Zealand</v>
          </cell>
          <cell r="E35" t="str">
            <v>C</v>
          </cell>
        </row>
        <row r="36">
          <cell r="C36" t="str">
            <v>Aozora Bank, Ltd.</v>
          </cell>
          <cell r="D36" t="str">
            <v>Japan</v>
          </cell>
          <cell r="E36" t="str">
            <v>D+</v>
          </cell>
        </row>
        <row r="37">
          <cell r="C37" t="str">
            <v>Arab Bank PLC</v>
          </cell>
          <cell r="D37" t="str">
            <v>Jordan</v>
          </cell>
          <cell r="E37" t="str">
            <v>D</v>
          </cell>
        </row>
        <row r="38">
          <cell r="C38" t="str">
            <v>Arab Banking Corporation B.S.C.</v>
          </cell>
          <cell r="D38" t="str">
            <v>Bahrain</v>
          </cell>
          <cell r="E38" t="str">
            <v>D</v>
          </cell>
        </row>
        <row r="39">
          <cell r="C39" t="str">
            <v>Arab National Bank</v>
          </cell>
          <cell r="D39" t="str">
            <v>Saudi Arabia</v>
          </cell>
          <cell r="E39" t="str">
            <v>C</v>
          </cell>
        </row>
        <row r="40">
          <cell r="C40" t="str">
            <v>Arab Tunisian Bank</v>
          </cell>
          <cell r="D40" t="str">
            <v>Tunisia</v>
          </cell>
          <cell r="E40" t="str">
            <v>E+</v>
          </cell>
        </row>
        <row r="41">
          <cell r="C41" t="str">
            <v>Ardshininvestbank CJSC</v>
          </cell>
          <cell r="D41" t="str">
            <v>Armenia</v>
          </cell>
          <cell r="E41" t="str">
            <v>D-</v>
          </cell>
        </row>
        <row r="42">
          <cell r="C42" t="str">
            <v>Armeconombank (Armenian Economy Devt Bank)</v>
          </cell>
          <cell r="D42" t="str">
            <v>Armenia</v>
          </cell>
          <cell r="E42" t="str">
            <v>E+</v>
          </cell>
        </row>
        <row r="43">
          <cell r="C43" t="str">
            <v>AS Expobank</v>
          </cell>
          <cell r="D43" t="str">
            <v>Latvia</v>
          </cell>
          <cell r="E43" t="str">
            <v>E+</v>
          </cell>
        </row>
        <row r="44">
          <cell r="C44" t="str">
            <v>Asaka Bank</v>
          </cell>
          <cell r="D44" t="str">
            <v>Uzbekistan</v>
          </cell>
          <cell r="E44" t="str">
            <v>E+</v>
          </cell>
        </row>
        <row r="45">
          <cell r="C45" t="str">
            <v>ASB Bank Limited</v>
          </cell>
          <cell r="D45" t="str">
            <v>New Zealand</v>
          </cell>
          <cell r="E45" t="str">
            <v>C+</v>
          </cell>
        </row>
        <row r="46">
          <cell r="C46" t="str">
            <v>Asia Alliance Bank</v>
          </cell>
          <cell r="D46" t="str">
            <v>Uzbekistan</v>
          </cell>
          <cell r="E46" t="str">
            <v>E+</v>
          </cell>
        </row>
        <row r="47">
          <cell r="C47" t="str">
            <v>Asia Commercial Bank</v>
          </cell>
          <cell r="D47" t="str">
            <v>Vietnam</v>
          </cell>
          <cell r="E47" t="str">
            <v>E</v>
          </cell>
        </row>
        <row r="48">
          <cell r="C48" t="str">
            <v>Asian - Pacific Bank</v>
          </cell>
          <cell r="D48" t="str">
            <v>Russia</v>
          </cell>
          <cell r="E48" t="str">
            <v>E+</v>
          </cell>
        </row>
        <row r="49">
          <cell r="C49" t="str">
            <v>Associated Bank, N.A.</v>
          </cell>
          <cell r="D49" t="str">
            <v>United States</v>
          </cell>
          <cell r="E49" t="str">
            <v>C</v>
          </cell>
        </row>
        <row r="50">
          <cell r="C50" t="str">
            <v>Astoria Bank</v>
          </cell>
          <cell r="D50" t="str">
            <v>United States</v>
          </cell>
          <cell r="E50" t="str">
            <v>C-</v>
          </cell>
        </row>
        <row r="51">
          <cell r="C51" t="str">
            <v>Asya Katilim Bankasi A.S.</v>
          </cell>
          <cell r="D51" t="str">
            <v>Turkey</v>
          </cell>
          <cell r="E51" t="str">
            <v>E</v>
          </cell>
        </row>
        <row r="52">
          <cell r="C52" t="str">
            <v>ATF Bank</v>
          </cell>
          <cell r="D52" t="str">
            <v>Kazakhstan</v>
          </cell>
          <cell r="E52" t="str">
            <v>E</v>
          </cell>
        </row>
        <row r="53">
          <cell r="C53" t="str">
            <v>Attica Bank S.A.</v>
          </cell>
          <cell r="D53" t="str">
            <v>Greece</v>
          </cell>
          <cell r="E53" t="str">
            <v>E</v>
          </cell>
        </row>
        <row r="54">
          <cell r="C54" t="str">
            <v>Australia and New Zealand Banking Grp. Ltd.</v>
          </cell>
          <cell r="D54" t="str">
            <v>Australia</v>
          </cell>
          <cell r="E54" t="str">
            <v>B-</v>
          </cell>
        </row>
        <row r="55">
          <cell r="C55" t="str">
            <v>Autotorgbank</v>
          </cell>
          <cell r="D55" t="str">
            <v>Russia</v>
          </cell>
          <cell r="E55" t="str">
            <v>E+</v>
          </cell>
        </row>
        <row r="56">
          <cell r="C56" t="str">
            <v>Axa Bank Europe</v>
          </cell>
          <cell r="D56" t="str">
            <v>Belgium</v>
          </cell>
          <cell r="E56" t="str">
            <v>D+</v>
          </cell>
        </row>
        <row r="57">
          <cell r="C57" t="str">
            <v>Axis Bank Ltd</v>
          </cell>
          <cell r="D57" t="str">
            <v>India</v>
          </cell>
          <cell r="E57" t="str">
            <v>D+</v>
          </cell>
        </row>
        <row r="58">
          <cell r="C58" t="str">
            <v>BAC International Bank, Inc</v>
          </cell>
          <cell r="D58" t="str">
            <v>Panama</v>
          </cell>
          <cell r="E58" t="str">
            <v>D+</v>
          </cell>
        </row>
        <row r="59">
          <cell r="C59" t="str">
            <v>Bahrain Islamic Bank</v>
          </cell>
          <cell r="D59" t="str">
            <v>Bahrain</v>
          </cell>
          <cell r="E59" t="str">
            <v>E</v>
          </cell>
        </row>
        <row r="60">
          <cell r="C60" t="str">
            <v>Baltinvestbank</v>
          </cell>
          <cell r="D60" t="str">
            <v>Russia</v>
          </cell>
          <cell r="E60" t="str">
            <v>E+</v>
          </cell>
        </row>
        <row r="61">
          <cell r="C61" t="str">
            <v>Banca Carige S.p.A.</v>
          </cell>
          <cell r="D61" t="str">
            <v>Italy</v>
          </cell>
          <cell r="E61" t="str">
            <v>E</v>
          </cell>
        </row>
        <row r="62">
          <cell r="C62" t="str">
            <v>Banca Comerciala Romana S.A.</v>
          </cell>
          <cell r="D62" t="str">
            <v>Romania</v>
          </cell>
          <cell r="E62" t="str">
            <v>E+</v>
          </cell>
        </row>
        <row r="63">
          <cell r="C63" t="str">
            <v>Banca del Mezzogiorno - MedioCredito Centrale</v>
          </cell>
          <cell r="D63" t="str">
            <v>Italy</v>
          </cell>
          <cell r="E63" t="str">
            <v>D-</v>
          </cell>
        </row>
        <row r="64">
          <cell r="C64" t="str">
            <v>Banca IMI Spa</v>
          </cell>
          <cell r="D64" t="str">
            <v>Italy</v>
          </cell>
          <cell r="E64" t="str">
            <v>D+</v>
          </cell>
        </row>
        <row r="65">
          <cell r="C65" t="str">
            <v>Banca Intesa (Russia)</v>
          </cell>
          <cell r="D65" t="str">
            <v>Russia</v>
          </cell>
          <cell r="E65" t="str">
            <v>D-</v>
          </cell>
        </row>
        <row r="66">
          <cell r="C66" t="str">
            <v>Banca Italease S.p.A.</v>
          </cell>
          <cell r="D66" t="str">
            <v>Italy</v>
          </cell>
          <cell r="E66" t="str">
            <v>E+</v>
          </cell>
        </row>
        <row r="67">
          <cell r="C67" t="str">
            <v>Banca March S.A.</v>
          </cell>
          <cell r="D67" t="str">
            <v>Spain</v>
          </cell>
          <cell r="E67" t="str">
            <v>D+</v>
          </cell>
        </row>
        <row r="68">
          <cell r="C68" t="str">
            <v>Banca Monte dei Paschi di Siena S.p.A.</v>
          </cell>
          <cell r="D68" t="str">
            <v>Italy</v>
          </cell>
          <cell r="E68" t="str">
            <v>E</v>
          </cell>
        </row>
        <row r="69">
          <cell r="C69" t="str">
            <v>Banca Nazionale Del Lavoro S.P.A.</v>
          </cell>
          <cell r="D69" t="str">
            <v>Italy</v>
          </cell>
          <cell r="E69" t="str">
            <v>D</v>
          </cell>
        </row>
        <row r="70">
          <cell r="C70" t="str">
            <v>Banca Popolare dell'Emilia Romagna s.c.a.r.l.</v>
          </cell>
          <cell r="D70" t="str">
            <v>Italy</v>
          </cell>
          <cell r="E70" t="str">
            <v>E+</v>
          </cell>
        </row>
        <row r="71">
          <cell r="C71" t="str">
            <v>Banca Popolare di Milano S.C.a r.l.</v>
          </cell>
          <cell r="D71" t="str">
            <v>Italy</v>
          </cell>
          <cell r="E71" t="str">
            <v>E+</v>
          </cell>
        </row>
        <row r="72">
          <cell r="C72" t="str">
            <v>Banca Popolare di Vicenza S.c.p.a.</v>
          </cell>
          <cell r="D72" t="str">
            <v>Italy</v>
          </cell>
          <cell r="E72" t="str">
            <v>D+</v>
          </cell>
        </row>
        <row r="73">
          <cell r="C73" t="str">
            <v>Banca Sella Holding</v>
          </cell>
          <cell r="D73" t="str">
            <v>Italy</v>
          </cell>
          <cell r="E73" t="str">
            <v>D</v>
          </cell>
        </row>
        <row r="74">
          <cell r="C74" t="str">
            <v>Banche di Credito Cooperativo - BCC</v>
          </cell>
          <cell r="D74" t="str">
            <v>Italy</v>
          </cell>
          <cell r="E74" t="str">
            <v>D+</v>
          </cell>
        </row>
        <row r="75">
          <cell r="C75" t="str">
            <v>Banco ABC Brasil S.A.</v>
          </cell>
          <cell r="D75" t="str">
            <v>Brazil</v>
          </cell>
          <cell r="E75" t="str">
            <v>D+</v>
          </cell>
        </row>
        <row r="76">
          <cell r="C76" t="str">
            <v>Banco Alfa de Investimento S.A.</v>
          </cell>
          <cell r="D76" t="str">
            <v>Brazil</v>
          </cell>
          <cell r="E76" t="str">
            <v>C-</v>
          </cell>
        </row>
        <row r="77">
          <cell r="C77" t="str">
            <v>Banco Amambay S.A.</v>
          </cell>
          <cell r="D77" t="str">
            <v>Paraguay</v>
          </cell>
          <cell r="E77" t="str">
            <v>E+</v>
          </cell>
        </row>
        <row r="78">
          <cell r="C78" t="str">
            <v>Banco Angolano de Investimentos, S.A.</v>
          </cell>
          <cell r="D78" t="str">
            <v>Angola</v>
          </cell>
          <cell r="E78" t="str">
            <v>E+</v>
          </cell>
        </row>
        <row r="79">
          <cell r="C79" t="str">
            <v>Banco Azteca, S.A.</v>
          </cell>
          <cell r="D79" t="str">
            <v>Mexico</v>
          </cell>
          <cell r="E79" t="str">
            <v>D-</v>
          </cell>
        </row>
        <row r="80">
          <cell r="C80" t="str">
            <v>Banco Bandes Uruguay S.A.</v>
          </cell>
          <cell r="D80" t="str">
            <v>Uruguay</v>
          </cell>
          <cell r="E80" t="str">
            <v>E+</v>
          </cell>
        </row>
        <row r="81">
          <cell r="C81" t="str">
            <v>Banco BBM S.A.</v>
          </cell>
          <cell r="D81" t="str">
            <v>Brazil</v>
          </cell>
          <cell r="E81" t="str">
            <v>D+</v>
          </cell>
        </row>
        <row r="82">
          <cell r="C82" t="str">
            <v>Banco Bilbao Vizcaya Argentaria Paraguay</v>
          </cell>
          <cell r="D82" t="str">
            <v>Paraguay</v>
          </cell>
          <cell r="E82" t="str">
            <v>D</v>
          </cell>
        </row>
        <row r="83">
          <cell r="C83" t="str">
            <v>Banco Bilbao Vizcaya Argentaria, S.A.</v>
          </cell>
          <cell r="D83" t="str">
            <v>Spain</v>
          </cell>
          <cell r="E83" t="str">
            <v>C-</v>
          </cell>
        </row>
        <row r="84">
          <cell r="C84" t="str">
            <v>Banco BISA S.A.</v>
          </cell>
          <cell r="D84" t="str">
            <v>Bolivia</v>
          </cell>
          <cell r="E84" t="str">
            <v>D-</v>
          </cell>
        </row>
        <row r="85">
          <cell r="C85" t="str">
            <v>Banco BMG S.A.</v>
          </cell>
          <cell r="D85" t="str">
            <v>Brazil</v>
          </cell>
          <cell r="E85" t="str">
            <v>E+</v>
          </cell>
        </row>
        <row r="86">
          <cell r="C86" t="str">
            <v>Banco Bonsucesso S.A.</v>
          </cell>
          <cell r="D86" t="str">
            <v>Brazil</v>
          </cell>
          <cell r="E86" t="str">
            <v>E+</v>
          </cell>
        </row>
        <row r="87">
          <cell r="C87" t="str">
            <v>Banco BPI S.A.</v>
          </cell>
          <cell r="D87" t="str">
            <v>Portugal</v>
          </cell>
          <cell r="E87" t="str">
            <v>E+</v>
          </cell>
        </row>
        <row r="88">
          <cell r="C88" t="str">
            <v>Banco Bradesco Europa S.A.</v>
          </cell>
          <cell r="D88" t="str">
            <v>Luxembourg</v>
          </cell>
          <cell r="E88" t="str">
            <v>C-</v>
          </cell>
        </row>
        <row r="89">
          <cell r="C89" t="str">
            <v>Banco Bradesco S.A.</v>
          </cell>
          <cell r="D89" t="str">
            <v>Brazil</v>
          </cell>
          <cell r="E89" t="str">
            <v>C-</v>
          </cell>
        </row>
        <row r="90">
          <cell r="C90" t="str">
            <v>Banco BTG Pactual S.A.</v>
          </cell>
          <cell r="D90" t="str">
            <v>Brazil</v>
          </cell>
          <cell r="E90" t="str">
            <v>D+</v>
          </cell>
        </row>
        <row r="91">
          <cell r="C91" t="str">
            <v>Banco Caminos, S.A.</v>
          </cell>
          <cell r="D91" t="str">
            <v>Spain</v>
          </cell>
          <cell r="E91" t="str">
            <v>D+</v>
          </cell>
        </row>
        <row r="92">
          <cell r="C92" t="str">
            <v>Banco CEISS</v>
          </cell>
          <cell r="D92" t="str">
            <v>Spain</v>
          </cell>
          <cell r="E92" t="str">
            <v>E</v>
          </cell>
        </row>
        <row r="93">
          <cell r="C93" t="str">
            <v>Banco Cetelem Argentina S.A.</v>
          </cell>
          <cell r="D93" t="str">
            <v>Argentina</v>
          </cell>
          <cell r="E93" t="str">
            <v>E</v>
          </cell>
        </row>
        <row r="94">
          <cell r="C94" t="str">
            <v>Banco Cetelem S.A.</v>
          </cell>
          <cell r="D94" t="str">
            <v>Brazil</v>
          </cell>
          <cell r="E94" t="str">
            <v>D-</v>
          </cell>
        </row>
        <row r="95">
          <cell r="C95" t="str">
            <v>Banco Citibank S.A.</v>
          </cell>
          <cell r="D95" t="str">
            <v>Brazil</v>
          </cell>
          <cell r="E95" t="str">
            <v>C-</v>
          </cell>
        </row>
        <row r="96">
          <cell r="C96" t="str">
            <v>Banco Comafi S.A.</v>
          </cell>
          <cell r="D96" t="str">
            <v>Argentina</v>
          </cell>
          <cell r="E96" t="str">
            <v>E</v>
          </cell>
        </row>
        <row r="97">
          <cell r="C97" t="str">
            <v>Banco Comercial Portugues, S.A.</v>
          </cell>
          <cell r="D97" t="str">
            <v>Portugal</v>
          </cell>
          <cell r="E97" t="str">
            <v>E</v>
          </cell>
        </row>
        <row r="98">
          <cell r="C98" t="str">
            <v>Banco Continental S.A.E.C.A.</v>
          </cell>
          <cell r="D98" t="str">
            <v>Paraguay</v>
          </cell>
          <cell r="E98" t="str">
            <v>D</v>
          </cell>
        </row>
        <row r="99">
          <cell r="C99" t="str">
            <v>Banco Cooperativo Espanol, S.A.</v>
          </cell>
          <cell r="D99" t="str">
            <v>Spain</v>
          </cell>
          <cell r="E99" t="str">
            <v>D-</v>
          </cell>
        </row>
        <row r="100">
          <cell r="C100" t="str">
            <v>Banco Davivienda S.A.</v>
          </cell>
          <cell r="D100" t="str">
            <v>Colombia</v>
          </cell>
          <cell r="E100" t="str">
            <v>D+</v>
          </cell>
        </row>
        <row r="101">
          <cell r="C101" t="str">
            <v>Banco Daycoval S.A.</v>
          </cell>
          <cell r="D101" t="str">
            <v>Brazil</v>
          </cell>
          <cell r="E101" t="str">
            <v>D+</v>
          </cell>
        </row>
        <row r="102">
          <cell r="C102" t="str">
            <v>Banco de Bogota S.A.</v>
          </cell>
          <cell r="D102" t="str">
            <v>Colombia</v>
          </cell>
          <cell r="E102" t="str">
            <v>C-</v>
          </cell>
        </row>
        <row r="103">
          <cell r="C103" t="str">
            <v>Banco de Chile</v>
          </cell>
          <cell r="D103" t="str">
            <v>Chile</v>
          </cell>
          <cell r="E103" t="str">
            <v>B-</v>
          </cell>
        </row>
        <row r="104">
          <cell r="C104" t="str">
            <v>Banco de Corrientes S.A.</v>
          </cell>
          <cell r="D104" t="str">
            <v>Argentina</v>
          </cell>
          <cell r="E104" t="str">
            <v>E</v>
          </cell>
        </row>
        <row r="105">
          <cell r="C105" t="str">
            <v>Banco de Costa Rica</v>
          </cell>
          <cell r="D105" t="str">
            <v>Costa Rica</v>
          </cell>
          <cell r="E105" t="str">
            <v>D+</v>
          </cell>
        </row>
        <row r="106">
          <cell r="C106" t="str">
            <v>Banco de Credito de Bolivia S.A.</v>
          </cell>
          <cell r="D106" t="str">
            <v>Bolivia</v>
          </cell>
          <cell r="E106" t="str">
            <v>D-</v>
          </cell>
        </row>
        <row r="107">
          <cell r="C107" t="str">
            <v>Banco de Credito del Peru</v>
          </cell>
          <cell r="D107" t="str">
            <v>Peru</v>
          </cell>
          <cell r="E107" t="str">
            <v>C-</v>
          </cell>
        </row>
        <row r="108">
          <cell r="C108" t="str">
            <v>Banco de Credito e Inversiones</v>
          </cell>
          <cell r="D108" t="str">
            <v>Chile</v>
          </cell>
          <cell r="E108" t="str">
            <v>C</v>
          </cell>
        </row>
        <row r="109">
          <cell r="C109" t="str">
            <v>Banco de Desarrollo de El Salvador</v>
          </cell>
          <cell r="D109" t="str">
            <v>El Salvador</v>
          </cell>
          <cell r="E109" t="str">
            <v>D-</v>
          </cell>
        </row>
        <row r="110">
          <cell r="C110" t="str">
            <v>Banco de Galicia y Buenos Aires S.A.</v>
          </cell>
          <cell r="D110" t="str">
            <v>Argentina</v>
          </cell>
          <cell r="E110" t="str">
            <v>E</v>
          </cell>
        </row>
        <row r="111">
          <cell r="C111" t="str">
            <v>Banco de la Ciudad de Buenos Aires</v>
          </cell>
          <cell r="D111" t="str">
            <v>Argentina</v>
          </cell>
          <cell r="E111" t="str">
            <v>E</v>
          </cell>
        </row>
        <row r="112">
          <cell r="C112" t="str">
            <v>Banco de la Provincia de Cordoba S.A.</v>
          </cell>
          <cell r="D112" t="str">
            <v>Argentina</v>
          </cell>
          <cell r="E112" t="str">
            <v>E</v>
          </cell>
        </row>
        <row r="113">
          <cell r="C113" t="str">
            <v>Banco de la Republica Oriental del Uruguay</v>
          </cell>
          <cell r="D113" t="str">
            <v>Uruguay</v>
          </cell>
          <cell r="E113" t="str">
            <v>D+</v>
          </cell>
        </row>
        <row r="114">
          <cell r="C114" t="str">
            <v>Banco de los Trabajadores</v>
          </cell>
          <cell r="D114" t="str">
            <v>Guatemala</v>
          </cell>
          <cell r="E114" t="str">
            <v>E+</v>
          </cell>
        </row>
        <row r="115">
          <cell r="C115" t="str">
            <v>Banco de Reservas de la Republica Dominicana</v>
          </cell>
          <cell r="D115" t="str">
            <v>Dominican Republic</v>
          </cell>
          <cell r="E115" t="str">
            <v>E+</v>
          </cell>
        </row>
        <row r="116">
          <cell r="C116" t="str">
            <v>Banco de Santiago del Estero S.A.</v>
          </cell>
          <cell r="D116" t="str">
            <v>Argentina</v>
          </cell>
          <cell r="E116" t="str">
            <v>E</v>
          </cell>
        </row>
        <row r="117">
          <cell r="C117" t="str">
            <v>Banco de Servicios y Transacciones S.A.</v>
          </cell>
          <cell r="D117" t="str">
            <v>Argentina</v>
          </cell>
          <cell r="E117" t="str">
            <v>E</v>
          </cell>
        </row>
        <row r="118">
          <cell r="C118" t="str">
            <v>Banco de Valores S.A.</v>
          </cell>
          <cell r="D118" t="str">
            <v>Argentina</v>
          </cell>
          <cell r="E118" t="str">
            <v>E</v>
          </cell>
        </row>
        <row r="119">
          <cell r="C119" t="str">
            <v>Banco del Bajio, S.A.</v>
          </cell>
          <cell r="D119" t="str">
            <v>Mexico</v>
          </cell>
          <cell r="E119" t="str">
            <v>D+</v>
          </cell>
        </row>
        <row r="120">
          <cell r="C120" t="str">
            <v>Banco del Chubut S.A.</v>
          </cell>
          <cell r="D120" t="str">
            <v>Argentina</v>
          </cell>
          <cell r="E120" t="str">
            <v>E</v>
          </cell>
        </row>
        <row r="121">
          <cell r="C121" t="str">
            <v>Banco del Estado de Chile</v>
          </cell>
          <cell r="D121" t="str">
            <v>Chile</v>
          </cell>
          <cell r="E121" t="str">
            <v>C</v>
          </cell>
        </row>
        <row r="122">
          <cell r="C122" t="str">
            <v>Banco del Tucuman S.A.</v>
          </cell>
          <cell r="D122" t="str">
            <v>Argentina</v>
          </cell>
          <cell r="E122" t="str">
            <v>E</v>
          </cell>
        </row>
        <row r="123">
          <cell r="C123" t="str">
            <v>Banco do Brasil S.A.</v>
          </cell>
          <cell r="D123" t="str">
            <v>Brazil</v>
          </cell>
          <cell r="E123" t="str">
            <v>C-</v>
          </cell>
        </row>
        <row r="124">
          <cell r="C124" t="str">
            <v>Banco do Estado de Sergipe S.A.</v>
          </cell>
          <cell r="D124" t="str">
            <v>Brazil</v>
          </cell>
          <cell r="E124" t="str">
            <v>D</v>
          </cell>
        </row>
        <row r="125">
          <cell r="C125" t="str">
            <v>Banco do Estado do Para S.A.</v>
          </cell>
          <cell r="D125" t="str">
            <v>Brazil</v>
          </cell>
          <cell r="E125" t="str">
            <v>D-</v>
          </cell>
        </row>
        <row r="126">
          <cell r="C126" t="str">
            <v>Banco do Estado do Rio Grande do Sul S.A.</v>
          </cell>
          <cell r="D126" t="str">
            <v>Brazil</v>
          </cell>
          <cell r="E126" t="str">
            <v>D+</v>
          </cell>
        </row>
        <row r="127">
          <cell r="C127" t="str">
            <v>Banco do Nordeste do Brasil S.A.</v>
          </cell>
          <cell r="D127" t="str">
            <v>Brazil</v>
          </cell>
          <cell r="E127" t="str">
            <v>D</v>
          </cell>
        </row>
        <row r="128">
          <cell r="C128" t="str">
            <v>Banco Economico S.A. (Bolivia)</v>
          </cell>
          <cell r="D128" t="str">
            <v>Bolivia</v>
          </cell>
          <cell r="E128" t="str">
            <v>E+</v>
          </cell>
        </row>
        <row r="129">
          <cell r="C129" t="str">
            <v>Banco Espirito Santo, S.A.</v>
          </cell>
          <cell r="D129" t="str">
            <v>Portugal</v>
          </cell>
          <cell r="E129" t="str">
            <v>E</v>
          </cell>
        </row>
        <row r="130">
          <cell r="C130" t="str">
            <v>Banco Fassil S.A.</v>
          </cell>
          <cell r="D130" t="str">
            <v>Bolivia</v>
          </cell>
          <cell r="E130" t="str">
            <v>E+</v>
          </cell>
        </row>
        <row r="131">
          <cell r="C131" t="str">
            <v>Banco Fibra S.A.</v>
          </cell>
          <cell r="D131" t="str">
            <v>Brazil</v>
          </cell>
          <cell r="E131" t="str">
            <v>E+</v>
          </cell>
        </row>
        <row r="132">
          <cell r="C132" t="str">
            <v>Banco FIE S.A.</v>
          </cell>
          <cell r="D132" t="str">
            <v>Bolivia</v>
          </cell>
          <cell r="E132" t="str">
            <v>E+</v>
          </cell>
        </row>
        <row r="133">
          <cell r="C133" t="str">
            <v>Banco Finansur S.A.</v>
          </cell>
          <cell r="D133" t="str">
            <v>Argentina</v>
          </cell>
          <cell r="E133" t="str">
            <v>E</v>
          </cell>
        </row>
        <row r="134">
          <cell r="C134" t="str">
            <v>Banco Ford S.A.</v>
          </cell>
          <cell r="D134" t="str">
            <v>Brazil</v>
          </cell>
          <cell r="E134" t="str">
            <v>D-</v>
          </cell>
        </row>
        <row r="135">
          <cell r="C135" t="str">
            <v>Banco Fortaleza S.A.</v>
          </cell>
          <cell r="D135" t="str">
            <v>Bolivia</v>
          </cell>
          <cell r="E135" t="str">
            <v>E+</v>
          </cell>
        </row>
        <row r="136">
          <cell r="C136" t="str">
            <v>Banco Ganadero S.A.</v>
          </cell>
          <cell r="D136" t="str">
            <v>Bolivia</v>
          </cell>
          <cell r="E136" t="str">
            <v>E+</v>
          </cell>
        </row>
        <row r="137">
          <cell r="C137" t="str">
            <v>Banco GMAC S.A.</v>
          </cell>
          <cell r="D137" t="str">
            <v>Brazil</v>
          </cell>
          <cell r="E137" t="str">
            <v>D-</v>
          </cell>
        </row>
        <row r="138">
          <cell r="C138" t="str">
            <v>Banco GNB Sudameris S.A.</v>
          </cell>
          <cell r="D138" t="str">
            <v>Colombia</v>
          </cell>
          <cell r="E138" t="str">
            <v>D-</v>
          </cell>
        </row>
        <row r="139">
          <cell r="C139" t="str">
            <v>Banco Hipotecario del Uruguay</v>
          </cell>
          <cell r="D139" t="str">
            <v>Uruguay</v>
          </cell>
          <cell r="E139" t="str">
            <v>E+</v>
          </cell>
        </row>
        <row r="140">
          <cell r="C140" t="str">
            <v>Banco Inbursa, S.A.</v>
          </cell>
          <cell r="D140" t="str">
            <v>Mexico</v>
          </cell>
          <cell r="E140" t="str">
            <v>C-</v>
          </cell>
        </row>
        <row r="141">
          <cell r="C141" t="str">
            <v>Banco Industrial do Brasil S.A.</v>
          </cell>
          <cell r="D141" t="str">
            <v>Brazil</v>
          </cell>
          <cell r="E141" t="str">
            <v>D</v>
          </cell>
        </row>
        <row r="142">
          <cell r="C142" t="str">
            <v>Banco Industrial e Comercial S.A. (Bicbanco)</v>
          </cell>
          <cell r="D142" t="str">
            <v>Brazil</v>
          </cell>
          <cell r="E142" t="str">
            <v>D+</v>
          </cell>
        </row>
        <row r="143">
          <cell r="C143" t="str">
            <v>Banco Industrial S.A.</v>
          </cell>
          <cell r="D143" t="str">
            <v>Guatemala</v>
          </cell>
          <cell r="E143" t="str">
            <v>D+</v>
          </cell>
        </row>
        <row r="144">
          <cell r="C144" t="str">
            <v>Banco Indusval S.A. (BI&amp;P)</v>
          </cell>
          <cell r="D144" t="str">
            <v>Brazil</v>
          </cell>
          <cell r="E144" t="str">
            <v>D-</v>
          </cell>
        </row>
        <row r="145">
          <cell r="C145" t="str">
            <v>Banco Interacciones, S.A.</v>
          </cell>
          <cell r="D145" t="str">
            <v>Mexico</v>
          </cell>
          <cell r="E145" t="str">
            <v>D-</v>
          </cell>
        </row>
        <row r="146">
          <cell r="C146" t="str">
            <v>Banco Internacional de Costa Rica, S.A.</v>
          </cell>
          <cell r="D146" t="str">
            <v>Panama</v>
          </cell>
          <cell r="E146" t="str">
            <v>D+</v>
          </cell>
        </row>
        <row r="147">
          <cell r="C147" t="str">
            <v>Banco Internacional del Peru - Interbank</v>
          </cell>
          <cell r="D147" t="str">
            <v>Peru</v>
          </cell>
          <cell r="E147" t="str">
            <v>D+</v>
          </cell>
        </row>
        <row r="148">
          <cell r="C148" t="str">
            <v>Banco Itau Argentina S.A.</v>
          </cell>
          <cell r="D148" t="str">
            <v>Argentina</v>
          </cell>
          <cell r="E148" t="str">
            <v>E</v>
          </cell>
        </row>
        <row r="149">
          <cell r="C149" t="str">
            <v>Banco Itau BBA S.A.</v>
          </cell>
          <cell r="D149" t="str">
            <v>Brazil</v>
          </cell>
          <cell r="E149" t="str">
            <v>C-</v>
          </cell>
        </row>
        <row r="150">
          <cell r="C150" t="str">
            <v>Banco Itau Chile</v>
          </cell>
          <cell r="D150" t="str">
            <v>Chile</v>
          </cell>
          <cell r="E150" t="str">
            <v>C-</v>
          </cell>
        </row>
        <row r="151">
          <cell r="C151" t="str">
            <v>Banco Itau Uruguay S.A.</v>
          </cell>
          <cell r="D151" t="str">
            <v>Uruguay</v>
          </cell>
          <cell r="E151" t="str">
            <v>D</v>
          </cell>
        </row>
        <row r="152">
          <cell r="C152" t="str">
            <v>Banco Macro S.A.</v>
          </cell>
          <cell r="D152" t="str">
            <v>Argentina</v>
          </cell>
          <cell r="E152" t="str">
            <v>E</v>
          </cell>
        </row>
        <row r="153">
          <cell r="C153" t="str">
            <v>Banco Mercantil del Norte, S.A.</v>
          </cell>
          <cell r="D153" t="str">
            <v>Mexico</v>
          </cell>
          <cell r="E153" t="str">
            <v>C-</v>
          </cell>
        </row>
        <row r="154">
          <cell r="C154" t="str">
            <v>Banco Mercantil do Brasil S.A.</v>
          </cell>
          <cell r="D154" t="str">
            <v>Brazil</v>
          </cell>
          <cell r="E154" t="str">
            <v>E+</v>
          </cell>
        </row>
        <row r="155">
          <cell r="C155" t="str">
            <v>Banco Mercantil Santa Cruz S.A.</v>
          </cell>
          <cell r="D155" t="str">
            <v>Bolivia</v>
          </cell>
          <cell r="E155" t="str">
            <v>D-</v>
          </cell>
        </row>
        <row r="156">
          <cell r="C156" t="str">
            <v>Banco Mizuho do Brasil S.A.</v>
          </cell>
          <cell r="D156" t="str">
            <v>Brazil</v>
          </cell>
          <cell r="E156" t="str">
            <v>D-</v>
          </cell>
        </row>
        <row r="157">
          <cell r="C157" t="str">
            <v>Banco Modal S.A.</v>
          </cell>
          <cell r="D157" t="str">
            <v>Brazil</v>
          </cell>
          <cell r="E157" t="str">
            <v>D-</v>
          </cell>
        </row>
        <row r="158">
          <cell r="C158" t="str">
            <v>Banco Nacional de Bolivia S.A.</v>
          </cell>
          <cell r="D158" t="str">
            <v>Bolivia</v>
          </cell>
          <cell r="E158" t="str">
            <v>D-</v>
          </cell>
        </row>
        <row r="159">
          <cell r="C159" t="str">
            <v>Banco Nacional de Costa Rica</v>
          </cell>
          <cell r="D159" t="str">
            <v>Costa Rica</v>
          </cell>
          <cell r="E159" t="str">
            <v>D+</v>
          </cell>
        </row>
        <row r="160">
          <cell r="C160" t="str">
            <v>Banco Nacional de Mexico, S.A.</v>
          </cell>
          <cell r="D160" t="str">
            <v>Mexico</v>
          </cell>
          <cell r="E160" t="str">
            <v>C-</v>
          </cell>
        </row>
        <row r="161">
          <cell r="C161" t="str">
            <v>Banco Original do Agronegocio S.A.</v>
          </cell>
          <cell r="D161" t="str">
            <v>Brazil</v>
          </cell>
          <cell r="E161" t="str">
            <v>E+</v>
          </cell>
        </row>
        <row r="162">
          <cell r="C162" t="str">
            <v>Banco Original S.A.</v>
          </cell>
          <cell r="D162" t="str">
            <v>Brazil</v>
          </cell>
          <cell r="E162" t="str">
            <v>E+</v>
          </cell>
        </row>
        <row r="163">
          <cell r="C163" t="str">
            <v>Banco Pan S.A.</v>
          </cell>
          <cell r="D163" t="str">
            <v>Brazil</v>
          </cell>
          <cell r="E163" t="str">
            <v>E+</v>
          </cell>
        </row>
        <row r="164">
          <cell r="C164" t="str">
            <v>Banco Patagonia S.A.</v>
          </cell>
          <cell r="D164" t="str">
            <v>Argentina</v>
          </cell>
          <cell r="E164" t="str">
            <v>E</v>
          </cell>
        </row>
        <row r="165">
          <cell r="C165" t="str">
            <v>Banco Paulista S.A.</v>
          </cell>
          <cell r="D165" t="str">
            <v>Brazil</v>
          </cell>
          <cell r="E165" t="str">
            <v>E+</v>
          </cell>
        </row>
        <row r="166">
          <cell r="C166" t="str">
            <v>Banco Piano S.A.</v>
          </cell>
          <cell r="D166" t="str">
            <v>Argentina</v>
          </cell>
          <cell r="E166" t="str">
            <v>E</v>
          </cell>
        </row>
        <row r="167">
          <cell r="C167" t="str">
            <v>Banco Pine S.A.</v>
          </cell>
          <cell r="D167" t="str">
            <v>Brazil</v>
          </cell>
          <cell r="E167" t="str">
            <v>D+</v>
          </cell>
        </row>
        <row r="168">
          <cell r="C168" t="str">
            <v>Banco Popolare Societa Cooperativa</v>
          </cell>
          <cell r="D168" t="str">
            <v>Italy</v>
          </cell>
          <cell r="E168" t="str">
            <v>E+</v>
          </cell>
        </row>
        <row r="169">
          <cell r="C169" t="str">
            <v>Banco Popular de Puerto Rico</v>
          </cell>
          <cell r="D169" t="str">
            <v>United States</v>
          </cell>
          <cell r="E169" t="str">
            <v>D-</v>
          </cell>
        </row>
        <row r="170">
          <cell r="C170" t="str">
            <v>Banco Popular Espanol, S.A.</v>
          </cell>
          <cell r="D170" t="str">
            <v>Spain</v>
          </cell>
          <cell r="E170" t="str">
            <v>E+</v>
          </cell>
        </row>
        <row r="171">
          <cell r="C171" t="str">
            <v>Banco Privado de Andorra</v>
          </cell>
          <cell r="D171" t="str">
            <v>Andorra</v>
          </cell>
          <cell r="E171" t="str">
            <v>D+</v>
          </cell>
        </row>
        <row r="172">
          <cell r="C172" t="str">
            <v>Banco Psa Finance Brasil S.A.</v>
          </cell>
          <cell r="D172" t="str">
            <v>Brazil</v>
          </cell>
          <cell r="E172" t="str">
            <v>D-</v>
          </cell>
        </row>
        <row r="173">
          <cell r="C173" t="str">
            <v>Banco Pyme Ecofuturo S.A.</v>
          </cell>
          <cell r="D173" t="str">
            <v>Bolivia</v>
          </cell>
          <cell r="E173" t="str">
            <v>E+</v>
          </cell>
        </row>
        <row r="174">
          <cell r="C174" t="str">
            <v>Banco Pyme Los Andes Procredit. S.A.</v>
          </cell>
          <cell r="D174" t="str">
            <v>Bolivia</v>
          </cell>
          <cell r="E174" t="str">
            <v>D-</v>
          </cell>
        </row>
        <row r="175">
          <cell r="C175" t="str">
            <v>Banco Regional de Monterrey, S.A.</v>
          </cell>
          <cell r="D175" t="str">
            <v>Mexico</v>
          </cell>
          <cell r="E175" t="str">
            <v>D+</v>
          </cell>
        </row>
        <row r="176">
          <cell r="C176" t="str">
            <v>Banco Regional S.A.E.C.A.</v>
          </cell>
          <cell r="D176" t="str">
            <v>Paraguay</v>
          </cell>
          <cell r="E176" t="str">
            <v>D</v>
          </cell>
        </row>
        <row r="177">
          <cell r="C177" t="str">
            <v>Banco Sabadell, S.A.</v>
          </cell>
          <cell r="D177" t="str">
            <v>Spain</v>
          </cell>
          <cell r="E177" t="str">
            <v>D-</v>
          </cell>
        </row>
        <row r="178">
          <cell r="C178" t="str">
            <v>Banco Safra S.A.</v>
          </cell>
          <cell r="D178" t="str">
            <v>Brazil</v>
          </cell>
          <cell r="E178" t="str">
            <v>C-</v>
          </cell>
        </row>
        <row r="179">
          <cell r="C179" t="str">
            <v>Banco Santander (Brasil) S.A.</v>
          </cell>
          <cell r="D179" t="str">
            <v>Brazil</v>
          </cell>
          <cell r="E179" t="str">
            <v>C-</v>
          </cell>
        </row>
        <row r="180">
          <cell r="C180" t="str">
            <v>Banco Santander (Mexico), S.A.</v>
          </cell>
          <cell r="D180" t="str">
            <v>Mexico</v>
          </cell>
          <cell r="E180" t="str">
            <v>C-</v>
          </cell>
        </row>
        <row r="181">
          <cell r="C181" t="str">
            <v>Banco Santander Puerto Rico</v>
          </cell>
          <cell r="D181" t="str">
            <v>United States</v>
          </cell>
          <cell r="E181" t="str">
            <v>D</v>
          </cell>
        </row>
        <row r="182">
          <cell r="C182" t="str">
            <v>Banco Santander Rio S.A.</v>
          </cell>
          <cell r="D182" t="str">
            <v>Argentina</v>
          </cell>
          <cell r="E182" t="str">
            <v>E</v>
          </cell>
        </row>
        <row r="183">
          <cell r="C183" t="str">
            <v>Banco Santander S.A. (Spain)</v>
          </cell>
          <cell r="D183" t="str">
            <v>Spain</v>
          </cell>
          <cell r="E183" t="str">
            <v>C-</v>
          </cell>
        </row>
        <row r="184">
          <cell r="C184" t="str">
            <v>Banco Santander Totta S.A.</v>
          </cell>
          <cell r="D184" t="str">
            <v>Portugal</v>
          </cell>
          <cell r="E184" t="str">
            <v>D-</v>
          </cell>
        </row>
        <row r="185">
          <cell r="C185" t="str">
            <v>Banco Santander, S.A. (Uruguay)</v>
          </cell>
          <cell r="D185" t="str">
            <v>Uruguay</v>
          </cell>
          <cell r="E185" t="str">
            <v>D+</v>
          </cell>
        </row>
        <row r="186">
          <cell r="C186" t="str">
            <v>Banco Santander-Chile</v>
          </cell>
          <cell r="D186" t="str">
            <v>Chile</v>
          </cell>
          <cell r="E186" t="str">
            <v>C+</v>
          </cell>
        </row>
        <row r="187">
          <cell r="C187" t="str">
            <v>Banco Sofisa S.A.</v>
          </cell>
          <cell r="D187" t="str">
            <v>Brazil</v>
          </cell>
          <cell r="E187" t="str">
            <v>D</v>
          </cell>
        </row>
        <row r="188">
          <cell r="C188" t="str">
            <v>Banco Solidario S.A. (Bolivia)</v>
          </cell>
          <cell r="D188" t="str">
            <v>Bolivia</v>
          </cell>
          <cell r="E188" t="str">
            <v>D-</v>
          </cell>
        </row>
        <row r="189">
          <cell r="C189" t="str">
            <v>Banco Supervielle S.A.</v>
          </cell>
          <cell r="D189" t="str">
            <v>Argentina</v>
          </cell>
          <cell r="E189" t="str">
            <v>E</v>
          </cell>
        </row>
        <row r="190">
          <cell r="C190" t="str">
            <v>Banco Union S.A. (Bolivia)</v>
          </cell>
          <cell r="D190" t="str">
            <v>Bolivia</v>
          </cell>
          <cell r="E190" t="str">
            <v>E+</v>
          </cell>
        </row>
        <row r="191">
          <cell r="C191" t="str">
            <v>Banco Ve por Mas, S.A.</v>
          </cell>
          <cell r="D191" t="str">
            <v>Mexico</v>
          </cell>
          <cell r="E191" t="str">
            <v>D-</v>
          </cell>
        </row>
        <row r="192">
          <cell r="C192" t="str">
            <v>Banco Votorantim S.A.</v>
          </cell>
          <cell r="D192" t="str">
            <v>Brazil</v>
          </cell>
          <cell r="E192" t="str">
            <v>D+</v>
          </cell>
        </row>
        <row r="193">
          <cell r="C193" t="str">
            <v>Bancolombia S.A.</v>
          </cell>
          <cell r="D193" t="str">
            <v>Colombia</v>
          </cell>
          <cell r="E193" t="str">
            <v>D+</v>
          </cell>
        </row>
        <row r="194">
          <cell r="C194" t="str">
            <v>Bangkok Bank Public Company Limited</v>
          </cell>
          <cell r="D194" t="str">
            <v>Thailand</v>
          </cell>
          <cell r="E194" t="str">
            <v>C-</v>
          </cell>
        </row>
        <row r="195">
          <cell r="C195" t="str">
            <v>BANIF-Banco Internacional do Funchal, S.A.</v>
          </cell>
          <cell r="D195" t="str">
            <v>Portugal</v>
          </cell>
          <cell r="E195" t="str">
            <v>E</v>
          </cell>
        </row>
        <row r="196">
          <cell r="C196" t="str">
            <v>Bank Al-Jazira</v>
          </cell>
          <cell r="D196" t="str">
            <v>Saudi Arabia</v>
          </cell>
          <cell r="E196" t="str">
            <v>D+</v>
          </cell>
        </row>
        <row r="197">
          <cell r="C197" t="str">
            <v>Bank AlBilad</v>
          </cell>
          <cell r="D197" t="str">
            <v>Saudi Arabia</v>
          </cell>
          <cell r="E197" t="str">
            <v>C-</v>
          </cell>
        </row>
        <row r="198">
          <cell r="C198" t="str">
            <v>Bank Audi S.A.L.</v>
          </cell>
          <cell r="D198" t="str">
            <v>Lebanon</v>
          </cell>
          <cell r="E198" t="str">
            <v>E+</v>
          </cell>
        </row>
        <row r="199">
          <cell r="C199" t="str">
            <v>Bank BPH S.A.</v>
          </cell>
          <cell r="D199" t="str">
            <v>Poland</v>
          </cell>
          <cell r="E199" t="str">
            <v>D</v>
          </cell>
        </row>
        <row r="200">
          <cell r="C200" t="str">
            <v>Bank CenterCredit</v>
          </cell>
          <cell r="D200" t="str">
            <v>Kazakhstan</v>
          </cell>
          <cell r="E200" t="str">
            <v>E+</v>
          </cell>
        </row>
        <row r="201">
          <cell r="C201" t="str">
            <v>Bank Central Asia Tbk (P.T.)</v>
          </cell>
          <cell r="D201" t="str">
            <v>Indonesia</v>
          </cell>
          <cell r="E201" t="str">
            <v>D+</v>
          </cell>
        </row>
        <row r="202">
          <cell r="C202" t="str">
            <v>Bank Danamon Indonesia TBK (P.T.)</v>
          </cell>
          <cell r="D202" t="str">
            <v>Indonesia</v>
          </cell>
          <cell r="E202" t="str">
            <v>D</v>
          </cell>
        </row>
        <row r="203">
          <cell r="C203" t="str">
            <v>Bank Dhofar SAOG</v>
          </cell>
          <cell r="D203" t="str">
            <v>Oman</v>
          </cell>
          <cell r="E203" t="str">
            <v>D+</v>
          </cell>
        </row>
        <row r="204">
          <cell r="C204" t="str">
            <v>Bank Finance and Credit JSC</v>
          </cell>
          <cell r="D204" t="str">
            <v>Ukraine</v>
          </cell>
          <cell r="E204" t="str">
            <v>E</v>
          </cell>
        </row>
        <row r="205">
          <cell r="C205" t="str">
            <v>Bank for Investment &amp; Development of Vietnam</v>
          </cell>
          <cell r="D205" t="str">
            <v>Vietnam</v>
          </cell>
          <cell r="E205" t="str">
            <v>E</v>
          </cell>
        </row>
        <row r="206">
          <cell r="C206" t="str">
            <v>Bank Gospodarki Zywnosciowej S.A.</v>
          </cell>
          <cell r="D206" t="str">
            <v>Poland</v>
          </cell>
          <cell r="E206" t="str">
            <v>D</v>
          </cell>
        </row>
        <row r="207">
          <cell r="C207" t="str">
            <v>Bank Handlowy w Warszawie S.A.</v>
          </cell>
          <cell r="D207" t="str">
            <v>Poland</v>
          </cell>
          <cell r="E207" t="str">
            <v>D+</v>
          </cell>
        </row>
        <row r="208">
          <cell r="C208" t="str">
            <v>Bank Hapoalim B.M.</v>
          </cell>
          <cell r="D208" t="str">
            <v>Israel</v>
          </cell>
          <cell r="E208" t="str">
            <v>C-</v>
          </cell>
        </row>
        <row r="209">
          <cell r="C209" t="str">
            <v>Bank Julius Baer &amp; Co. Ltd.</v>
          </cell>
          <cell r="D209" t="str">
            <v>Switzerland</v>
          </cell>
          <cell r="E209" t="str">
            <v>C+</v>
          </cell>
        </row>
        <row r="210">
          <cell r="C210" t="str">
            <v>Bank Leumi</v>
          </cell>
          <cell r="D210" t="str">
            <v>Israel</v>
          </cell>
          <cell r="E210" t="str">
            <v>C-</v>
          </cell>
        </row>
        <row r="211">
          <cell r="C211" t="str">
            <v>Bank Mandiri (P.T.)</v>
          </cell>
          <cell r="D211" t="str">
            <v>Indonesia</v>
          </cell>
          <cell r="E211" t="str">
            <v>D+</v>
          </cell>
        </row>
        <row r="212">
          <cell r="C212" t="str">
            <v>Bank Millennium S.A.</v>
          </cell>
          <cell r="D212" t="str">
            <v>Poland</v>
          </cell>
          <cell r="E212" t="str">
            <v>E+</v>
          </cell>
        </row>
        <row r="213">
          <cell r="C213" t="str">
            <v>Bank Morgan Stanley AG</v>
          </cell>
          <cell r="D213" t="str">
            <v>Switzerland</v>
          </cell>
          <cell r="E213" t="str">
            <v>D+</v>
          </cell>
        </row>
        <row r="214">
          <cell r="C214" t="str">
            <v>Bank Nederlandse Gemeenten N.V.</v>
          </cell>
          <cell r="D214" t="str">
            <v>Netherlands</v>
          </cell>
          <cell r="E214" t="str">
            <v>B-</v>
          </cell>
        </row>
        <row r="215">
          <cell r="C215" t="str">
            <v>Bank Negara Indonesia TBK (P.T.)</v>
          </cell>
          <cell r="D215" t="str">
            <v>Indonesia</v>
          </cell>
          <cell r="E215" t="str">
            <v>D+</v>
          </cell>
        </row>
        <row r="216">
          <cell r="C216" t="str">
            <v>Bank of Alexandria SAE</v>
          </cell>
          <cell r="D216" t="str">
            <v>Egypt</v>
          </cell>
          <cell r="E216" t="str">
            <v>E</v>
          </cell>
        </row>
        <row r="217">
          <cell r="C217" t="str">
            <v>Bank of America, N.A.</v>
          </cell>
          <cell r="D217" t="str">
            <v>United States</v>
          </cell>
          <cell r="E217" t="str">
            <v>C-</v>
          </cell>
        </row>
        <row r="218">
          <cell r="C218" t="str">
            <v>Bank of Ayudhya</v>
          </cell>
          <cell r="D218" t="str">
            <v>Thailand</v>
          </cell>
          <cell r="E218" t="str">
            <v>D+</v>
          </cell>
        </row>
        <row r="219">
          <cell r="C219" t="str">
            <v>Bank of Baroda</v>
          </cell>
          <cell r="D219" t="str">
            <v>India</v>
          </cell>
          <cell r="E219" t="str">
            <v>D</v>
          </cell>
        </row>
        <row r="220">
          <cell r="C220" t="str">
            <v>Bank of Ceylon</v>
          </cell>
          <cell r="D220" t="str">
            <v>Sri Lanka</v>
          </cell>
          <cell r="E220" t="str">
            <v>E+</v>
          </cell>
        </row>
        <row r="221">
          <cell r="C221" t="str">
            <v>Bank of China (Hong Kong) Limited</v>
          </cell>
          <cell r="D221" t="str">
            <v>Hong Kong</v>
          </cell>
          <cell r="E221" t="str">
            <v>C+</v>
          </cell>
        </row>
        <row r="222">
          <cell r="C222" t="str">
            <v>Bank of China Limited</v>
          </cell>
          <cell r="D222" t="str">
            <v>China</v>
          </cell>
          <cell r="E222" t="str">
            <v>C-</v>
          </cell>
        </row>
        <row r="223">
          <cell r="C223" t="str">
            <v>Bank of Communications Co., Ltd.</v>
          </cell>
          <cell r="D223" t="str">
            <v>China</v>
          </cell>
          <cell r="E223" t="str">
            <v>D+</v>
          </cell>
        </row>
        <row r="224">
          <cell r="C224" t="str">
            <v>BANK OF CYPRUS PUBLIC COMPANY LIMITED</v>
          </cell>
          <cell r="D224" t="str">
            <v>Cyprus</v>
          </cell>
          <cell r="E224" t="str">
            <v>E</v>
          </cell>
        </row>
        <row r="225">
          <cell r="C225" t="str">
            <v>Bank of East Asia, Limited</v>
          </cell>
          <cell r="D225" t="str">
            <v>Hong Kong</v>
          </cell>
          <cell r="E225" t="str">
            <v>C-</v>
          </cell>
        </row>
        <row r="226">
          <cell r="C226" t="str">
            <v>Bank of Fukuoka, Ltd.</v>
          </cell>
          <cell r="D226" t="str">
            <v>Japan</v>
          </cell>
          <cell r="E226" t="str">
            <v>D+</v>
          </cell>
        </row>
        <row r="227">
          <cell r="C227" t="str">
            <v>Bank of Georgia</v>
          </cell>
          <cell r="D227" t="str">
            <v>Georgia</v>
          </cell>
          <cell r="E227" t="str">
            <v>D-</v>
          </cell>
        </row>
        <row r="228">
          <cell r="C228" t="str">
            <v>Bank of Hawaii</v>
          </cell>
          <cell r="D228" t="str">
            <v>United States</v>
          </cell>
          <cell r="E228" t="str">
            <v>B</v>
          </cell>
        </row>
        <row r="229">
          <cell r="C229" t="str">
            <v>Bank of India</v>
          </cell>
          <cell r="D229" t="str">
            <v>India</v>
          </cell>
          <cell r="E229" t="str">
            <v>D</v>
          </cell>
        </row>
        <row r="230">
          <cell r="C230" t="str">
            <v>Bank of Ireland</v>
          </cell>
          <cell r="D230" t="str">
            <v>Ireland</v>
          </cell>
          <cell r="E230" t="str">
            <v>E+</v>
          </cell>
        </row>
        <row r="231">
          <cell r="C231" t="str">
            <v>Bank of Ireland (UK) Plc</v>
          </cell>
          <cell r="D231" t="str">
            <v>United Kingdom</v>
          </cell>
          <cell r="E231" t="str">
            <v>E+</v>
          </cell>
        </row>
        <row r="232">
          <cell r="C232" t="str">
            <v>Bank of Khanty-Mansiysk, JSC</v>
          </cell>
          <cell r="D232" t="str">
            <v>Russia</v>
          </cell>
          <cell r="E232" t="str">
            <v>E+</v>
          </cell>
        </row>
        <row r="233">
          <cell r="C233" t="str">
            <v>Bank of Montreal</v>
          </cell>
          <cell r="D233" t="str">
            <v>Canada</v>
          </cell>
          <cell r="E233" t="str">
            <v>C+</v>
          </cell>
        </row>
        <row r="234">
          <cell r="C234" t="str">
            <v>Bank of Moscow</v>
          </cell>
          <cell r="D234" t="str">
            <v>Russia</v>
          </cell>
          <cell r="E234" t="str">
            <v>E+</v>
          </cell>
        </row>
        <row r="235">
          <cell r="C235" t="str">
            <v>Bank of N.T. Butterfield &amp; Son Ltd.(The)</v>
          </cell>
          <cell r="D235" t="str">
            <v>Bermuda</v>
          </cell>
          <cell r="E235" t="str">
            <v>D+</v>
          </cell>
        </row>
        <row r="236">
          <cell r="C236" t="str">
            <v>Bank of New York (Luxembourg) S.A. (The)</v>
          </cell>
          <cell r="D236" t="str">
            <v>Luxembourg</v>
          </cell>
          <cell r="E236" t="str">
            <v>B-</v>
          </cell>
        </row>
        <row r="237">
          <cell r="C237" t="str">
            <v>Bank of New York Mellon (The)</v>
          </cell>
          <cell r="D237" t="str">
            <v>United States</v>
          </cell>
          <cell r="E237" t="str">
            <v>B-</v>
          </cell>
        </row>
        <row r="238">
          <cell r="C238" t="str">
            <v>Bank of New York Mellon SA/NV (The)</v>
          </cell>
          <cell r="D238" t="str">
            <v>Belgium</v>
          </cell>
          <cell r="E238" t="str">
            <v>B-</v>
          </cell>
        </row>
        <row r="239">
          <cell r="C239" t="str">
            <v>Bank of New York Mellon Trust Company, N.A.</v>
          </cell>
          <cell r="D239" t="str">
            <v>United States</v>
          </cell>
          <cell r="E239" t="str">
            <v>B-</v>
          </cell>
        </row>
        <row r="240">
          <cell r="C240" t="str">
            <v>Bank of New Zealand</v>
          </cell>
          <cell r="D240" t="str">
            <v>New Zealand</v>
          </cell>
          <cell r="E240" t="str">
            <v>C</v>
          </cell>
        </row>
        <row r="241">
          <cell r="C241" t="str">
            <v>Bank of Nova Scotia</v>
          </cell>
          <cell r="D241" t="str">
            <v>Canada</v>
          </cell>
          <cell r="E241" t="str">
            <v>B-</v>
          </cell>
        </row>
        <row r="242">
          <cell r="C242" t="str">
            <v>Bank of Queensland Limited</v>
          </cell>
          <cell r="D242" t="str">
            <v>Australia</v>
          </cell>
          <cell r="E242" t="str">
            <v>C-</v>
          </cell>
        </row>
        <row r="243">
          <cell r="C243" t="str">
            <v>Bank of Scotland plc</v>
          </cell>
          <cell r="D243" t="str">
            <v>United Kingdom</v>
          </cell>
          <cell r="E243" t="str">
            <v>C-</v>
          </cell>
        </row>
        <row r="244">
          <cell r="C244" t="str">
            <v>Bank of Shanghai Co., Ltd.</v>
          </cell>
          <cell r="D244" t="str">
            <v>China</v>
          </cell>
          <cell r="E244" t="str">
            <v>D</v>
          </cell>
        </row>
        <row r="245">
          <cell r="C245" t="str">
            <v>Bank of Singapore Limited</v>
          </cell>
          <cell r="D245" t="str">
            <v>Singapore</v>
          </cell>
          <cell r="E245" t="str">
            <v>C</v>
          </cell>
        </row>
        <row r="246">
          <cell r="C246" t="str">
            <v>Bank of Taiwan</v>
          </cell>
          <cell r="D246" t="str">
            <v>Taiwan</v>
          </cell>
          <cell r="E246" t="str">
            <v>C-</v>
          </cell>
        </row>
        <row r="247">
          <cell r="C247" t="str">
            <v>Bank of the Philippine Islands</v>
          </cell>
          <cell r="D247" t="str">
            <v>Philippines</v>
          </cell>
          <cell r="E247" t="str">
            <v>D+</v>
          </cell>
        </row>
        <row r="248">
          <cell r="C248" t="str">
            <v>Bank of the West</v>
          </cell>
          <cell r="D248" t="str">
            <v>United States</v>
          </cell>
          <cell r="E248" t="str">
            <v>C+</v>
          </cell>
        </row>
        <row r="249">
          <cell r="C249" t="str">
            <v>Bank of Tokyo-Mitsubishi UFJ (Mexico), S.A.</v>
          </cell>
          <cell r="D249" t="str">
            <v>Mexico</v>
          </cell>
          <cell r="E249" t="str">
            <v>D</v>
          </cell>
        </row>
        <row r="250">
          <cell r="C250" t="str">
            <v>Bank of Tokyo-Mitsubishi UFJ, Ltd. (The)</v>
          </cell>
          <cell r="D250" t="str">
            <v>Japan</v>
          </cell>
          <cell r="E250" t="str">
            <v>C</v>
          </cell>
        </row>
        <row r="251">
          <cell r="C251" t="str">
            <v>Bank of Yokohama, Ltd.</v>
          </cell>
          <cell r="D251" t="str">
            <v>Japan</v>
          </cell>
          <cell r="E251" t="str">
            <v>C</v>
          </cell>
        </row>
        <row r="252">
          <cell r="C252" t="str">
            <v>Bank Otkritie Financial Corporation OJSC</v>
          </cell>
          <cell r="D252" t="str">
            <v>Russia</v>
          </cell>
          <cell r="E252" t="str">
            <v>D-</v>
          </cell>
        </row>
        <row r="253">
          <cell r="C253" t="str">
            <v>Bank Permata TBK (P.T.)</v>
          </cell>
          <cell r="D253" t="str">
            <v>Indonesia</v>
          </cell>
          <cell r="E253" t="str">
            <v>D</v>
          </cell>
        </row>
        <row r="254">
          <cell r="C254" t="str">
            <v>Bank Polska Kasa Opieki S.A.</v>
          </cell>
          <cell r="D254" t="str">
            <v>Poland</v>
          </cell>
          <cell r="E254" t="str">
            <v>C-</v>
          </cell>
        </row>
        <row r="255">
          <cell r="C255" t="str">
            <v>Bank Rakyat Indonesia (P.T.)</v>
          </cell>
          <cell r="D255" t="str">
            <v>Indonesia</v>
          </cell>
          <cell r="E255" t="str">
            <v>D+</v>
          </cell>
        </row>
        <row r="256">
          <cell r="C256" t="str">
            <v>Bank Saint-Petersburg OJSC</v>
          </cell>
          <cell r="D256" t="str">
            <v>Russia</v>
          </cell>
          <cell r="E256" t="str">
            <v>D-</v>
          </cell>
        </row>
        <row r="257">
          <cell r="C257" t="str">
            <v>Bank Tabungan Negara (P.T.)</v>
          </cell>
          <cell r="D257" t="str">
            <v>Indonesia</v>
          </cell>
          <cell r="E257" t="str">
            <v>D</v>
          </cell>
        </row>
        <row r="258">
          <cell r="C258" t="str">
            <v>Bank Technique OJSC</v>
          </cell>
          <cell r="D258" t="str">
            <v>Azerbaijan</v>
          </cell>
          <cell r="E258" t="str">
            <v>E</v>
          </cell>
        </row>
        <row r="259">
          <cell r="C259" t="str">
            <v>Bank Uralsib</v>
          </cell>
          <cell r="D259" t="str">
            <v>Russia</v>
          </cell>
          <cell r="E259" t="str">
            <v>E+</v>
          </cell>
        </row>
        <row r="260">
          <cell r="C260" t="str">
            <v>Bank Uralsky Financial House</v>
          </cell>
          <cell r="D260" t="str">
            <v>Russia</v>
          </cell>
          <cell r="E260" t="str">
            <v>E+</v>
          </cell>
        </row>
        <row r="261">
          <cell r="C261" t="str">
            <v>Bank Vontobel AG</v>
          </cell>
          <cell r="D261" t="str">
            <v>Switzerland</v>
          </cell>
          <cell r="E261" t="str">
            <v>C+</v>
          </cell>
        </row>
        <row r="262">
          <cell r="C262" t="str">
            <v>Bank VTB, JSC</v>
          </cell>
          <cell r="D262" t="str">
            <v>Russia</v>
          </cell>
          <cell r="E262" t="str">
            <v>D-</v>
          </cell>
        </row>
        <row r="263">
          <cell r="C263" t="str">
            <v>Bank Zachodni WBK S.A.</v>
          </cell>
          <cell r="D263" t="str">
            <v>Poland</v>
          </cell>
          <cell r="E263" t="str">
            <v>D+</v>
          </cell>
        </row>
        <row r="264">
          <cell r="C264" t="str">
            <v>Bankia, S.A.</v>
          </cell>
          <cell r="D264" t="str">
            <v>Spain</v>
          </cell>
          <cell r="E264" t="str">
            <v>E+</v>
          </cell>
        </row>
        <row r="265">
          <cell r="C265" t="str">
            <v>Bankinter, S.A.</v>
          </cell>
          <cell r="D265" t="str">
            <v>Spain</v>
          </cell>
          <cell r="E265" t="str">
            <v>D+</v>
          </cell>
        </row>
        <row r="266">
          <cell r="C266" t="str">
            <v>BankMuscat S.A.O.G.</v>
          </cell>
          <cell r="D266" t="str">
            <v>Oman</v>
          </cell>
          <cell r="E266" t="str">
            <v>C-</v>
          </cell>
        </row>
        <row r="267">
          <cell r="C267" t="str">
            <v>Bankoa, S.A</v>
          </cell>
          <cell r="D267" t="str">
            <v>Spain</v>
          </cell>
          <cell r="E267" t="str">
            <v>D-</v>
          </cell>
        </row>
        <row r="268">
          <cell r="C268" t="str">
            <v>BankUnited, National Association</v>
          </cell>
          <cell r="D268" t="str">
            <v>United States</v>
          </cell>
          <cell r="E268" t="str">
            <v>D+</v>
          </cell>
        </row>
        <row r="269">
          <cell r="C269" t="str">
            <v>Banque Cantonale Vaudoise</v>
          </cell>
          <cell r="D269" t="str">
            <v>Switzerland</v>
          </cell>
          <cell r="E269" t="str">
            <v>C</v>
          </cell>
        </row>
        <row r="270">
          <cell r="C270" t="str">
            <v>Banque de Tunisie</v>
          </cell>
          <cell r="D270" t="str">
            <v>Tunisia</v>
          </cell>
          <cell r="E270" t="str">
            <v>E+</v>
          </cell>
        </row>
        <row r="271">
          <cell r="C271" t="str">
            <v>Banque du Caire SAE</v>
          </cell>
          <cell r="D271" t="str">
            <v>Egypt</v>
          </cell>
          <cell r="E271" t="str">
            <v>E</v>
          </cell>
        </row>
        <row r="272">
          <cell r="C272" t="str">
            <v>Banque et Caisse d'Epargne de l'Etat</v>
          </cell>
          <cell r="D272" t="str">
            <v>Luxembourg</v>
          </cell>
          <cell r="E272" t="str">
            <v>C</v>
          </cell>
        </row>
        <row r="273">
          <cell r="C273" t="str">
            <v>Banque Federative du Credit Mutuel</v>
          </cell>
          <cell r="D273" t="str">
            <v>France</v>
          </cell>
          <cell r="E273" t="str">
            <v>C-</v>
          </cell>
        </row>
        <row r="274">
          <cell r="C274" t="str">
            <v>Banque Heritage (Uruguay) S.A.</v>
          </cell>
          <cell r="D274" t="str">
            <v>Uruguay</v>
          </cell>
          <cell r="E274" t="str">
            <v>E+</v>
          </cell>
        </row>
        <row r="275">
          <cell r="C275" t="str">
            <v>Banque Internationale a Luxembourg</v>
          </cell>
          <cell r="D275" t="str">
            <v>Luxembourg</v>
          </cell>
          <cell r="E275" t="str">
            <v>D+</v>
          </cell>
        </row>
        <row r="276">
          <cell r="C276" t="str">
            <v>Banque Internationale Arabe de Tunisie</v>
          </cell>
          <cell r="D276" t="str">
            <v>Tunisia</v>
          </cell>
          <cell r="E276" t="str">
            <v>E+</v>
          </cell>
        </row>
        <row r="277">
          <cell r="C277" t="str">
            <v>Banque Misr SAE</v>
          </cell>
          <cell r="D277" t="str">
            <v>Egypt</v>
          </cell>
          <cell r="E277" t="str">
            <v>E</v>
          </cell>
        </row>
        <row r="278">
          <cell r="C278" t="str">
            <v>Banque Palatine</v>
          </cell>
          <cell r="D278" t="str">
            <v>France</v>
          </cell>
          <cell r="E278" t="str">
            <v>D+</v>
          </cell>
        </row>
        <row r="279">
          <cell r="C279" t="str">
            <v>Banque Pictet &amp; Cie SA</v>
          </cell>
          <cell r="D279" t="str">
            <v>Switzerland</v>
          </cell>
          <cell r="E279" t="str">
            <v>B-</v>
          </cell>
        </row>
        <row r="280">
          <cell r="C280" t="str">
            <v>Banque PSA Finance</v>
          </cell>
          <cell r="D280" t="str">
            <v>France</v>
          </cell>
          <cell r="E280" t="str">
            <v>D</v>
          </cell>
        </row>
        <row r="281">
          <cell r="C281" t="str">
            <v>Banque Saudi Fransi</v>
          </cell>
          <cell r="D281" t="str">
            <v>Saudi Arabia</v>
          </cell>
          <cell r="E281" t="str">
            <v>C+</v>
          </cell>
        </row>
        <row r="282">
          <cell r="C282" t="str">
            <v>Banque SYZ &amp; Co. S.A.</v>
          </cell>
          <cell r="D282" t="str">
            <v>Switzerland</v>
          </cell>
          <cell r="E282" t="str">
            <v>C-</v>
          </cell>
        </row>
        <row r="283">
          <cell r="C283" t="str">
            <v>Barclays Bank Mexico, S.A.</v>
          </cell>
          <cell r="D283" t="str">
            <v>Mexico</v>
          </cell>
          <cell r="E283" t="str">
            <v>D</v>
          </cell>
        </row>
        <row r="284">
          <cell r="C284" t="str">
            <v>Barclays Bank PLC</v>
          </cell>
          <cell r="D284" t="str">
            <v>United Kingdom</v>
          </cell>
          <cell r="E284" t="str">
            <v>C-</v>
          </cell>
        </row>
        <row r="285">
          <cell r="C285" t="str">
            <v>Bausparkasse Mainz AG</v>
          </cell>
          <cell r="D285" t="str">
            <v>Germany</v>
          </cell>
          <cell r="E285" t="str">
            <v>C-</v>
          </cell>
        </row>
        <row r="286">
          <cell r="C286" t="str">
            <v>BAWAG P.S.K.</v>
          </cell>
          <cell r="D286" t="str">
            <v>Austria</v>
          </cell>
          <cell r="E286" t="str">
            <v>D+</v>
          </cell>
        </row>
        <row r="287">
          <cell r="C287" t="str">
            <v>Bayerische Landesbank</v>
          </cell>
          <cell r="D287" t="str">
            <v>Germany</v>
          </cell>
          <cell r="E287" t="str">
            <v>D</v>
          </cell>
        </row>
        <row r="288">
          <cell r="C288" t="str">
            <v>BBK B.S.C.</v>
          </cell>
          <cell r="D288" t="str">
            <v>Bahrain</v>
          </cell>
          <cell r="E288" t="str">
            <v>D+</v>
          </cell>
        </row>
        <row r="289">
          <cell r="C289" t="str">
            <v>BBVA (Chile)</v>
          </cell>
          <cell r="D289" t="str">
            <v>Chile</v>
          </cell>
          <cell r="E289" t="str">
            <v>D+</v>
          </cell>
        </row>
        <row r="290">
          <cell r="C290" t="str">
            <v>BBVA Bancomer, S.A.</v>
          </cell>
          <cell r="D290" t="str">
            <v>Mexico</v>
          </cell>
          <cell r="E290" t="str">
            <v>C-</v>
          </cell>
        </row>
        <row r="291">
          <cell r="C291" t="str">
            <v>BBVA Colombia S.A.</v>
          </cell>
          <cell r="D291" t="str">
            <v>Colombia</v>
          </cell>
          <cell r="E291" t="str">
            <v>D+</v>
          </cell>
        </row>
        <row r="292">
          <cell r="C292" t="str">
            <v>BDO UNIBANK, INC</v>
          </cell>
          <cell r="D292" t="str">
            <v>Philippines</v>
          </cell>
          <cell r="E292" t="str">
            <v>D+</v>
          </cell>
        </row>
        <row r="293">
          <cell r="C293" t="str">
            <v>Belagroprombank JSC</v>
          </cell>
          <cell r="D293" t="str">
            <v>Belarus</v>
          </cell>
          <cell r="E293" t="str">
            <v>E</v>
          </cell>
        </row>
        <row r="294">
          <cell r="C294" t="str">
            <v>Belarusbank</v>
          </cell>
          <cell r="D294" t="str">
            <v>Belarus</v>
          </cell>
          <cell r="E294" t="str">
            <v>E+</v>
          </cell>
        </row>
        <row r="295">
          <cell r="C295" t="str">
            <v>Belfius Bank SA/NV</v>
          </cell>
          <cell r="D295" t="str">
            <v>Belgium</v>
          </cell>
          <cell r="E295" t="str">
            <v>D+</v>
          </cell>
        </row>
        <row r="296">
          <cell r="C296" t="str">
            <v>Belinvestbank</v>
          </cell>
          <cell r="D296" t="str">
            <v>Belarus</v>
          </cell>
          <cell r="E296" t="str">
            <v>E</v>
          </cell>
        </row>
        <row r="297">
          <cell r="C297" t="str">
            <v>Bendigo and Adelaide Bank Limited</v>
          </cell>
          <cell r="D297" t="str">
            <v>Australia</v>
          </cell>
          <cell r="E297" t="str">
            <v>C</v>
          </cell>
        </row>
        <row r="298">
          <cell r="C298" t="str">
            <v>Berlin Hyp AG</v>
          </cell>
          <cell r="D298" t="str">
            <v>Germany</v>
          </cell>
          <cell r="E298" t="str">
            <v>D</v>
          </cell>
        </row>
        <row r="299">
          <cell r="C299" t="str">
            <v>Bermuda Commercial Bank Limited</v>
          </cell>
          <cell r="D299" t="str">
            <v>Bermuda</v>
          </cell>
          <cell r="E299" t="str">
            <v>D</v>
          </cell>
        </row>
        <row r="300">
          <cell r="C300" t="str">
            <v>Berner Kantonalbank AG</v>
          </cell>
          <cell r="D300" t="str">
            <v>Switzerland</v>
          </cell>
          <cell r="E300" t="str">
            <v>C+</v>
          </cell>
        </row>
        <row r="301">
          <cell r="C301" t="str">
            <v>BES Investimento do Brasil S.A.</v>
          </cell>
          <cell r="D301" t="str">
            <v>Brazil</v>
          </cell>
          <cell r="E301" t="str">
            <v>E+</v>
          </cell>
        </row>
        <row r="302">
          <cell r="C302" t="str">
            <v>BGL BNP Paribas</v>
          </cell>
          <cell r="D302" t="str">
            <v>Luxembourg</v>
          </cell>
          <cell r="E302" t="str">
            <v>C</v>
          </cell>
        </row>
        <row r="303">
          <cell r="C303" t="str">
            <v>Bidvest Bank Limited</v>
          </cell>
          <cell r="D303" t="str">
            <v>South Africa</v>
          </cell>
          <cell r="E303" t="str">
            <v>D-</v>
          </cell>
        </row>
        <row r="304">
          <cell r="C304" t="str">
            <v>BLOM BANK S.A.L.</v>
          </cell>
          <cell r="D304" t="str">
            <v>Lebanon</v>
          </cell>
          <cell r="E304" t="str">
            <v>E+</v>
          </cell>
        </row>
        <row r="305">
          <cell r="C305" t="str">
            <v>BMCE Bank</v>
          </cell>
          <cell r="D305" t="str">
            <v>Morocco</v>
          </cell>
          <cell r="E305" t="str">
            <v>D-</v>
          </cell>
        </row>
        <row r="306">
          <cell r="C306" t="str">
            <v>BMI Bank B.S.C.</v>
          </cell>
          <cell r="D306" t="str">
            <v>Bahrain</v>
          </cell>
          <cell r="E306" t="str">
            <v>E+</v>
          </cell>
        </row>
        <row r="307">
          <cell r="C307" t="str">
            <v>BMO Harris Bank National Association</v>
          </cell>
          <cell r="D307" t="str">
            <v>United States</v>
          </cell>
          <cell r="E307" t="str">
            <v>C</v>
          </cell>
        </row>
        <row r="308">
          <cell r="C308" t="str">
            <v>BMW Bank of North America</v>
          </cell>
          <cell r="D308" t="str">
            <v>United States</v>
          </cell>
          <cell r="E308" t="str">
            <v>C-</v>
          </cell>
        </row>
        <row r="309">
          <cell r="C309" t="str">
            <v>BNP Paribas</v>
          </cell>
          <cell r="D309" t="str">
            <v>France</v>
          </cell>
          <cell r="E309" t="str">
            <v>C-</v>
          </cell>
        </row>
        <row r="310">
          <cell r="C310" t="str">
            <v>BNP Paribas Fortis SA/NV</v>
          </cell>
          <cell r="D310" t="str">
            <v>Belgium</v>
          </cell>
          <cell r="E310" t="str">
            <v>C-</v>
          </cell>
        </row>
        <row r="311">
          <cell r="C311" t="str">
            <v>BNY Mellon National Association</v>
          </cell>
          <cell r="D311" t="str">
            <v>United States</v>
          </cell>
          <cell r="E311" t="str">
            <v>B-</v>
          </cell>
        </row>
        <row r="312">
          <cell r="C312" t="str">
            <v>BNY Mellon Trust of Delaware</v>
          </cell>
          <cell r="D312" t="str">
            <v>United States</v>
          </cell>
          <cell r="E312" t="str">
            <v>B-</v>
          </cell>
        </row>
        <row r="313">
          <cell r="C313" t="str">
            <v>BOKF, NA</v>
          </cell>
          <cell r="D313" t="str">
            <v>United States</v>
          </cell>
          <cell r="E313" t="str">
            <v>B-</v>
          </cell>
        </row>
        <row r="314">
          <cell r="C314" t="str">
            <v>BOQ Specialist Bank Limited</v>
          </cell>
          <cell r="D314" t="str">
            <v>Australia</v>
          </cell>
          <cell r="E314" t="str">
            <v>C-</v>
          </cell>
        </row>
        <row r="315">
          <cell r="C315" t="str">
            <v>Boubyan Bank</v>
          </cell>
          <cell r="D315" t="str">
            <v>Kuwait</v>
          </cell>
          <cell r="E315" t="str">
            <v>D+</v>
          </cell>
        </row>
        <row r="316">
          <cell r="C316" t="str">
            <v>BPCE</v>
          </cell>
          <cell r="D316" t="str">
            <v>France</v>
          </cell>
          <cell r="E316" t="str">
            <v>D</v>
          </cell>
        </row>
        <row r="317">
          <cell r="C317" t="str">
            <v>BPS-Sberbank</v>
          </cell>
          <cell r="D317" t="str">
            <v>Belarus</v>
          </cell>
          <cell r="E317" t="str">
            <v>E+</v>
          </cell>
        </row>
        <row r="318">
          <cell r="C318" t="str">
            <v>Branch Banking and Trust Company</v>
          </cell>
          <cell r="D318" t="str">
            <v>United States</v>
          </cell>
          <cell r="E318" t="str">
            <v>B-</v>
          </cell>
        </row>
        <row r="319">
          <cell r="C319" t="str">
            <v>BRB-Banco de Brasilia S.A.</v>
          </cell>
          <cell r="D319" t="str">
            <v>Brazil</v>
          </cell>
          <cell r="E319" t="str">
            <v>E+</v>
          </cell>
        </row>
        <row r="320">
          <cell r="C320" t="str">
            <v>BRD - Groupe Societe Generale</v>
          </cell>
          <cell r="D320" t="str">
            <v>Romania</v>
          </cell>
          <cell r="E320" t="str">
            <v>E+</v>
          </cell>
        </row>
        <row r="321">
          <cell r="C321" t="str">
            <v>Bremer Landesbank Kreditanstalt Oldenburg GZ</v>
          </cell>
          <cell r="D321" t="str">
            <v>Germany</v>
          </cell>
          <cell r="E321" t="str">
            <v>E+</v>
          </cell>
        </row>
        <row r="322">
          <cell r="C322" t="str">
            <v>BSI AG</v>
          </cell>
          <cell r="D322" t="str">
            <v>Switzerland</v>
          </cell>
          <cell r="E322" t="str">
            <v>C-</v>
          </cell>
        </row>
        <row r="323">
          <cell r="C323" t="str">
            <v>BTA Bank</v>
          </cell>
          <cell r="D323" t="str">
            <v>Kazakhstan</v>
          </cell>
          <cell r="E323" t="str">
            <v>E</v>
          </cell>
        </row>
        <row r="324">
          <cell r="C324" t="str">
            <v>Budapest Bank Rt.</v>
          </cell>
          <cell r="D324" t="str">
            <v>Hungary</v>
          </cell>
          <cell r="E324" t="str">
            <v>E+</v>
          </cell>
        </row>
        <row r="325">
          <cell r="C325" t="str">
            <v>Bundesverband Volks- u. Raiffeisenbanken</v>
          </cell>
          <cell r="D325" t="str">
            <v>Germany</v>
          </cell>
          <cell r="E325" t="str">
            <v>C+</v>
          </cell>
        </row>
        <row r="326">
          <cell r="C326" t="str">
            <v>Burgan Bank A.S.</v>
          </cell>
          <cell r="D326" t="str">
            <v>Turkey</v>
          </cell>
          <cell r="E326" t="str">
            <v>E+</v>
          </cell>
        </row>
        <row r="327">
          <cell r="C327" t="str">
            <v>Burgan Bank SAK</v>
          </cell>
          <cell r="D327" t="str">
            <v>Kuwait</v>
          </cell>
          <cell r="E327" t="str">
            <v>D+</v>
          </cell>
        </row>
        <row r="328">
          <cell r="C328" t="str">
            <v>Busan Bank</v>
          </cell>
          <cell r="D328" t="str">
            <v>Korea</v>
          </cell>
          <cell r="E328" t="str">
            <v>C-</v>
          </cell>
        </row>
        <row r="329">
          <cell r="C329" t="str">
            <v>Byblos Bank S.A.L.</v>
          </cell>
          <cell r="D329" t="str">
            <v>Lebanon</v>
          </cell>
          <cell r="E329" t="str">
            <v>E+</v>
          </cell>
        </row>
        <row r="330">
          <cell r="C330" t="str">
            <v>Cairo Amman Bank</v>
          </cell>
          <cell r="D330" t="str">
            <v>Jordan</v>
          </cell>
          <cell r="E330" t="str">
            <v>E+</v>
          </cell>
        </row>
        <row r="331">
          <cell r="C331" t="str">
            <v>Caisse C'ale du Credit Immobilier de France</v>
          </cell>
          <cell r="D331" t="str">
            <v>France</v>
          </cell>
          <cell r="E331" t="str">
            <v>E</v>
          </cell>
        </row>
        <row r="332">
          <cell r="C332" t="str">
            <v>Caisse centrale Desjardins</v>
          </cell>
          <cell r="D332" t="str">
            <v>Canada</v>
          </cell>
          <cell r="E332" t="str">
            <v>C</v>
          </cell>
        </row>
        <row r="333">
          <cell r="C333" t="str">
            <v>Caisse Federale de Credit Mutuel</v>
          </cell>
          <cell r="D333" t="str">
            <v>France</v>
          </cell>
          <cell r="E333" t="str">
            <v>C</v>
          </cell>
        </row>
        <row r="334">
          <cell r="C334" t="str">
            <v>Caixa d'Estalvis de Pollenca</v>
          </cell>
          <cell r="D334" t="str">
            <v>Spain</v>
          </cell>
          <cell r="E334" t="str">
            <v>D</v>
          </cell>
        </row>
        <row r="335">
          <cell r="C335" t="str">
            <v>Caixa Economica Federal (CAIXA)</v>
          </cell>
          <cell r="D335" t="str">
            <v>Brazil</v>
          </cell>
          <cell r="E335" t="str">
            <v>D</v>
          </cell>
        </row>
        <row r="336">
          <cell r="C336" t="str">
            <v>Caixa Economica Montepio Geral</v>
          </cell>
          <cell r="D336" t="str">
            <v>Portugal</v>
          </cell>
          <cell r="E336" t="str">
            <v>E+</v>
          </cell>
        </row>
        <row r="337">
          <cell r="C337" t="str">
            <v>Caixa Geral de Depositos, S.A.</v>
          </cell>
          <cell r="D337" t="str">
            <v>Portugal</v>
          </cell>
          <cell r="E337" t="str">
            <v>E</v>
          </cell>
        </row>
        <row r="338">
          <cell r="C338" t="str">
            <v>Caixabank</v>
          </cell>
          <cell r="D338" t="str">
            <v>Spain</v>
          </cell>
          <cell r="E338" t="str">
            <v>D+</v>
          </cell>
        </row>
        <row r="339">
          <cell r="C339" t="str">
            <v>Caja de Ahorros y Monte de Piedad Ontinyent</v>
          </cell>
          <cell r="D339" t="str">
            <v>Spain</v>
          </cell>
          <cell r="E339" t="str">
            <v>E+</v>
          </cell>
        </row>
        <row r="340">
          <cell r="C340" t="str">
            <v>Caja Laboral Popular Coop. de Credito</v>
          </cell>
          <cell r="D340" t="str">
            <v>Spain</v>
          </cell>
          <cell r="E340" t="str">
            <v>D+</v>
          </cell>
        </row>
        <row r="341">
          <cell r="C341" t="str">
            <v>Caja Rural de Navarra</v>
          </cell>
          <cell r="D341" t="str">
            <v>Spain</v>
          </cell>
          <cell r="E341" t="str">
            <v>D+</v>
          </cell>
        </row>
        <row r="342">
          <cell r="C342" t="str">
            <v>Caja Rurales Unidas</v>
          </cell>
          <cell r="D342" t="str">
            <v>Spain</v>
          </cell>
          <cell r="E342" t="str">
            <v>E</v>
          </cell>
        </row>
        <row r="343">
          <cell r="C343" t="str">
            <v>Cajasur Banco S.A.</v>
          </cell>
          <cell r="D343" t="str">
            <v>Spain</v>
          </cell>
          <cell r="E343" t="str">
            <v>E</v>
          </cell>
        </row>
        <row r="344">
          <cell r="C344" t="str">
            <v>California Bank &amp; Trust</v>
          </cell>
          <cell r="D344" t="str">
            <v>United States</v>
          </cell>
          <cell r="E344" t="str">
            <v>D+</v>
          </cell>
        </row>
        <row r="345">
          <cell r="C345" t="str">
            <v>Canadian Imperial Bank of Commerce</v>
          </cell>
          <cell r="D345" t="str">
            <v>Canada</v>
          </cell>
          <cell r="E345" t="str">
            <v>C+</v>
          </cell>
        </row>
        <row r="346">
          <cell r="C346" t="str">
            <v>Canara Bank</v>
          </cell>
          <cell r="D346" t="str">
            <v>India</v>
          </cell>
          <cell r="E346" t="str">
            <v>D</v>
          </cell>
        </row>
        <row r="347">
          <cell r="C347" t="str">
            <v>Capital One Bank (USA), N.A.</v>
          </cell>
          <cell r="D347" t="str">
            <v>United States</v>
          </cell>
          <cell r="E347" t="str">
            <v>C</v>
          </cell>
        </row>
        <row r="348">
          <cell r="C348" t="str">
            <v>Capital One, N.A.</v>
          </cell>
          <cell r="D348" t="str">
            <v>United States</v>
          </cell>
          <cell r="E348" t="str">
            <v>C</v>
          </cell>
        </row>
        <row r="349">
          <cell r="C349" t="str">
            <v>Capitec Bank Limited</v>
          </cell>
          <cell r="D349" t="str">
            <v>South Africa</v>
          </cell>
          <cell r="E349" t="str">
            <v>D</v>
          </cell>
        </row>
        <row r="350">
          <cell r="C350" t="str">
            <v>card complete Service Bank AG</v>
          </cell>
          <cell r="D350" t="str">
            <v>Austria</v>
          </cell>
          <cell r="E350" t="str">
            <v>D</v>
          </cell>
        </row>
        <row r="351">
          <cell r="C351" t="str">
            <v>Cassa Centrale Banca-Credito Coop d Nord Est</v>
          </cell>
          <cell r="D351" t="str">
            <v>Italy</v>
          </cell>
          <cell r="E351" t="str">
            <v>D+</v>
          </cell>
        </row>
        <row r="352">
          <cell r="C352" t="str">
            <v>Cassa Centrale Raiffeisen dell'Alto Adige</v>
          </cell>
          <cell r="D352" t="str">
            <v>Italy</v>
          </cell>
          <cell r="E352" t="str">
            <v>D+</v>
          </cell>
        </row>
        <row r="353">
          <cell r="C353" t="str">
            <v>Cassa di Risp.di Bolzano-Sudtiroler Sparkasse</v>
          </cell>
          <cell r="D353" t="str">
            <v>Italy</v>
          </cell>
          <cell r="E353" t="str">
            <v>D</v>
          </cell>
        </row>
        <row r="354">
          <cell r="C354" t="str">
            <v>Cassa Di Risparmio Di Parma E Piacenza S.P.A.</v>
          </cell>
          <cell r="D354" t="str">
            <v>Italy</v>
          </cell>
          <cell r="E354" t="str">
            <v>D+</v>
          </cell>
        </row>
        <row r="355">
          <cell r="C355" t="str">
            <v>Catalunya Banc SA</v>
          </cell>
          <cell r="D355" t="str">
            <v>Spain</v>
          </cell>
          <cell r="E355" t="str">
            <v>E</v>
          </cell>
        </row>
        <row r="356">
          <cell r="C356" t="str">
            <v>Cathay United Bank Co., Ltd</v>
          </cell>
          <cell r="D356" t="str">
            <v>Taiwan</v>
          </cell>
          <cell r="E356" t="str">
            <v>C-</v>
          </cell>
        </row>
        <row r="357">
          <cell r="C357" t="str">
            <v>CB Kuban Credit Ltd</v>
          </cell>
          <cell r="D357" t="str">
            <v>Russia</v>
          </cell>
          <cell r="E357" t="str">
            <v>E+</v>
          </cell>
        </row>
        <row r="358">
          <cell r="C358" t="str">
            <v>CB Renaissance Credit LLC</v>
          </cell>
          <cell r="D358" t="str">
            <v>Russia</v>
          </cell>
          <cell r="E358" t="str">
            <v>E+</v>
          </cell>
        </row>
        <row r="359">
          <cell r="C359" t="str">
            <v>CECABANK S.A.</v>
          </cell>
          <cell r="D359" t="str">
            <v>Spain</v>
          </cell>
          <cell r="E359" t="str">
            <v>E+</v>
          </cell>
        </row>
        <row r="360">
          <cell r="C360" t="str">
            <v>Center-Invest Bank</v>
          </cell>
          <cell r="D360" t="str">
            <v>Russia</v>
          </cell>
          <cell r="E360" t="str">
            <v>D-</v>
          </cell>
        </row>
        <row r="361">
          <cell r="C361" t="str">
            <v>Central Bank of India</v>
          </cell>
          <cell r="D361" t="str">
            <v>India</v>
          </cell>
          <cell r="E361" t="str">
            <v>E+</v>
          </cell>
        </row>
        <row r="362">
          <cell r="C362" t="str">
            <v>Ceska Sporitelna, a.s.</v>
          </cell>
          <cell r="D362" t="str">
            <v>Czech Republic</v>
          </cell>
          <cell r="E362" t="str">
            <v>C-</v>
          </cell>
        </row>
        <row r="363">
          <cell r="C363" t="str">
            <v>Ceskoslovenska obchodna banka (Slovakia)</v>
          </cell>
          <cell r="D363" t="str">
            <v>Slovak Republic</v>
          </cell>
          <cell r="E363" t="str">
            <v>D</v>
          </cell>
        </row>
        <row r="364">
          <cell r="C364" t="str">
            <v>Ceskoslovenska Obchodni Banka, a.s.</v>
          </cell>
          <cell r="D364" t="str">
            <v>Czech Republic</v>
          </cell>
          <cell r="E364" t="str">
            <v>C-</v>
          </cell>
        </row>
        <row r="365">
          <cell r="C365" t="str">
            <v>Chang Hwa Commercial Bank</v>
          </cell>
          <cell r="D365" t="str">
            <v>Taiwan</v>
          </cell>
          <cell r="E365" t="str">
            <v>D+</v>
          </cell>
        </row>
        <row r="366">
          <cell r="C366" t="str">
            <v>Chase Bank USA, National Association</v>
          </cell>
          <cell r="D366" t="str">
            <v>United States</v>
          </cell>
          <cell r="E366" t="str">
            <v>C-</v>
          </cell>
        </row>
        <row r="367">
          <cell r="C367" t="str">
            <v>Chiba Bank, Ltd.</v>
          </cell>
          <cell r="D367" t="str">
            <v>Japan</v>
          </cell>
          <cell r="E367" t="str">
            <v>C</v>
          </cell>
        </row>
        <row r="368">
          <cell r="C368" t="str">
            <v>China CITIC Bank</v>
          </cell>
          <cell r="D368" t="str">
            <v>China</v>
          </cell>
          <cell r="E368" t="str">
            <v>D</v>
          </cell>
        </row>
        <row r="369">
          <cell r="C369" t="str">
            <v>China CITIC Bank International Limited</v>
          </cell>
          <cell r="D369" t="str">
            <v>Hong Kong</v>
          </cell>
          <cell r="E369" t="str">
            <v>D+</v>
          </cell>
        </row>
        <row r="370">
          <cell r="C370" t="str">
            <v>China Construction Bank (Asia) Corp. Ltd.</v>
          </cell>
          <cell r="D370" t="str">
            <v>Hong Kong</v>
          </cell>
          <cell r="E370" t="str">
            <v>C</v>
          </cell>
        </row>
        <row r="371">
          <cell r="C371" t="str">
            <v>China Construction Bank Corporation</v>
          </cell>
          <cell r="D371" t="str">
            <v>China</v>
          </cell>
          <cell r="E371" t="str">
            <v>C-</v>
          </cell>
        </row>
        <row r="372">
          <cell r="C372" t="str">
            <v>China Everbright Bank</v>
          </cell>
          <cell r="D372" t="str">
            <v>China</v>
          </cell>
          <cell r="E372" t="str">
            <v>D-</v>
          </cell>
        </row>
        <row r="373">
          <cell r="C373" t="str">
            <v>China Guangfa Bank</v>
          </cell>
          <cell r="D373" t="str">
            <v>China</v>
          </cell>
          <cell r="E373" t="str">
            <v>D-</v>
          </cell>
        </row>
        <row r="374">
          <cell r="C374" t="str">
            <v>China Merchants Bank</v>
          </cell>
          <cell r="D374" t="str">
            <v>China</v>
          </cell>
          <cell r="E374" t="str">
            <v>D+</v>
          </cell>
        </row>
        <row r="375">
          <cell r="C375" t="str">
            <v>Chiyu Banking Corporation, Ltd.</v>
          </cell>
          <cell r="D375" t="str">
            <v>Hong Kong</v>
          </cell>
          <cell r="E375" t="str">
            <v>C</v>
          </cell>
        </row>
        <row r="376">
          <cell r="C376" t="str">
            <v>Chong Hing Bank Limited</v>
          </cell>
          <cell r="D376" t="str">
            <v>Hong Kong</v>
          </cell>
          <cell r="E376" t="str">
            <v>C-</v>
          </cell>
        </row>
        <row r="377">
          <cell r="C377" t="str">
            <v>Chugoku Bank, Limited (The)</v>
          </cell>
          <cell r="D377" t="str">
            <v>Japan</v>
          </cell>
          <cell r="E377" t="str">
            <v>C+</v>
          </cell>
        </row>
        <row r="378">
          <cell r="C378" t="str">
            <v>CIBC Mellon Trust Company</v>
          </cell>
          <cell r="D378" t="str">
            <v>Canada</v>
          </cell>
          <cell r="E378" t="str">
            <v>C+</v>
          </cell>
        </row>
        <row r="379">
          <cell r="C379" t="str">
            <v>CIMB Bank Berhad</v>
          </cell>
          <cell r="D379" t="str">
            <v>Malaysia</v>
          </cell>
          <cell r="E379" t="str">
            <v>C-</v>
          </cell>
        </row>
        <row r="380">
          <cell r="C380" t="str">
            <v>CIMB Islamic Bank Berhad</v>
          </cell>
          <cell r="D380" t="str">
            <v>Malaysia</v>
          </cell>
          <cell r="E380" t="str">
            <v>D+</v>
          </cell>
        </row>
        <row r="381">
          <cell r="C381" t="str">
            <v>CIMB Thai Bank Public Company Limited</v>
          </cell>
          <cell r="D381" t="str">
            <v>Thailand</v>
          </cell>
          <cell r="E381" t="str">
            <v>D</v>
          </cell>
        </row>
        <row r="382">
          <cell r="C382" t="str">
            <v>Citibank Europe plc</v>
          </cell>
          <cell r="D382" t="str">
            <v>Ireland</v>
          </cell>
          <cell r="E382" t="str">
            <v>C-</v>
          </cell>
        </row>
        <row r="383">
          <cell r="C383" t="str">
            <v>Citibank International Plc</v>
          </cell>
          <cell r="D383" t="str">
            <v>United Kingdom</v>
          </cell>
          <cell r="E383" t="str">
            <v>C-</v>
          </cell>
        </row>
        <row r="384">
          <cell r="C384" t="str">
            <v>Citibank Japan Ltd.</v>
          </cell>
          <cell r="D384" t="str">
            <v>Japan</v>
          </cell>
          <cell r="E384" t="str">
            <v>C-</v>
          </cell>
        </row>
        <row r="385">
          <cell r="C385" t="str">
            <v>Citibank Korea Inc</v>
          </cell>
          <cell r="D385" t="str">
            <v>Korea</v>
          </cell>
          <cell r="E385" t="str">
            <v>C-</v>
          </cell>
        </row>
        <row r="386">
          <cell r="C386" t="str">
            <v>Citibank, N.A.</v>
          </cell>
          <cell r="D386" t="str">
            <v>United States</v>
          </cell>
          <cell r="E386" t="str">
            <v>C-</v>
          </cell>
        </row>
        <row r="387">
          <cell r="C387" t="str">
            <v>Citigroup Global Mkts Deutsch. AG&amp;Co</v>
          </cell>
          <cell r="D387" t="str">
            <v>Germany</v>
          </cell>
          <cell r="E387" t="str">
            <v>C-</v>
          </cell>
        </row>
        <row r="388">
          <cell r="C388" t="str">
            <v>Citigroup Pty Limited</v>
          </cell>
          <cell r="D388" t="str">
            <v>Australia</v>
          </cell>
          <cell r="E388" t="str">
            <v>C</v>
          </cell>
        </row>
        <row r="389">
          <cell r="C389" t="str">
            <v>Citizens Bank of Pennsylvania</v>
          </cell>
          <cell r="D389" t="str">
            <v>United States</v>
          </cell>
          <cell r="E389" t="str">
            <v>C</v>
          </cell>
        </row>
        <row r="390">
          <cell r="C390" t="str">
            <v>Citizens Bank, N.A.</v>
          </cell>
          <cell r="D390" t="str">
            <v>United States</v>
          </cell>
          <cell r="E390" t="str">
            <v>C</v>
          </cell>
        </row>
        <row r="391">
          <cell r="C391" t="str">
            <v>City National Bank</v>
          </cell>
          <cell r="D391" t="str">
            <v>United States</v>
          </cell>
          <cell r="E391" t="str">
            <v>C+</v>
          </cell>
        </row>
        <row r="392">
          <cell r="C392" t="str">
            <v>Clientis AG</v>
          </cell>
          <cell r="D392" t="str">
            <v>Switzerland</v>
          </cell>
          <cell r="E392" t="str">
            <v>C-</v>
          </cell>
        </row>
        <row r="393">
          <cell r="C393" t="str">
            <v>Close Brothers Ltd.</v>
          </cell>
          <cell r="D393" t="str">
            <v>United Kingdom</v>
          </cell>
          <cell r="E393" t="str">
            <v>C</v>
          </cell>
        </row>
        <row r="394">
          <cell r="C394" t="str">
            <v>Clydesdale Bank plc</v>
          </cell>
          <cell r="D394" t="str">
            <v>United Kingdom</v>
          </cell>
          <cell r="E394" t="str">
            <v>D+</v>
          </cell>
        </row>
        <row r="395">
          <cell r="C395" t="str">
            <v>Co-Operative Bank Plc</v>
          </cell>
          <cell r="D395" t="str">
            <v>United Kingdom</v>
          </cell>
          <cell r="E395" t="str">
            <v>E</v>
          </cell>
        </row>
        <row r="396">
          <cell r="C396" t="str">
            <v>Comerica Bank</v>
          </cell>
          <cell r="D396" t="str">
            <v>United States</v>
          </cell>
          <cell r="E396" t="str">
            <v>C+</v>
          </cell>
        </row>
        <row r="397">
          <cell r="C397" t="str">
            <v>Commerce Bank</v>
          </cell>
          <cell r="D397" t="str">
            <v>United States</v>
          </cell>
          <cell r="E397" t="str">
            <v>B</v>
          </cell>
        </row>
        <row r="398">
          <cell r="C398" t="str">
            <v>Commercial Bank Agropromcredit (LLC)</v>
          </cell>
          <cell r="D398" t="str">
            <v>Russia</v>
          </cell>
          <cell r="E398" t="str">
            <v>E+</v>
          </cell>
        </row>
        <row r="399">
          <cell r="C399" t="str">
            <v>Commercial Bank of Dubai PSC</v>
          </cell>
          <cell r="D399" t="str">
            <v>United Arab Emirates</v>
          </cell>
          <cell r="E399" t="str">
            <v>D+</v>
          </cell>
        </row>
        <row r="400">
          <cell r="C400" t="str">
            <v>Commercial Bank of Kuwait S.A.K.</v>
          </cell>
          <cell r="D400" t="str">
            <v>Kuwait</v>
          </cell>
          <cell r="E400" t="str">
            <v>D+</v>
          </cell>
        </row>
        <row r="401">
          <cell r="C401" t="str">
            <v>Commercial Bank of Qatar</v>
          </cell>
          <cell r="D401" t="str">
            <v>Qatar</v>
          </cell>
          <cell r="E401" t="str">
            <v>C-</v>
          </cell>
        </row>
        <row r="402">
          <cell r="C402" t="str">
            <v>Commercial International Bank (Egypt) SAE</v>
          </cell>
          <cell r="D402" t="str">
            <v>Egypt</v>
          </cell>
          <cell r="E402" t="str">
            <v>E</v>
          </cell>
        </row>
        <row r="403">
          <cell r="C403" t="str">
            <v>Commerzbank AG</v>
          </cell>
          <cell r="D403" t="str">
            <v>Germany</v>
          </cell>
          <cell r="E403" t="str">
            <v>D+</v>
          </cell>
        </row>
        <row r="404">
          <cell r="C404" t="str">
            <v>Commerzbank International S.A.</v>
          </cell>
          <cell r="D404" t="str">
            <v>Luxembourg</v>
          </cell>
          <cell r="E404" t="str">
            <v>C-</v>
          </cell>
        </row>
        <row r="405">
          <cell r="C405" t="str">
            <v>Commonwealth Bank of Australia</v>
          </cell>
          <cell r="D405" t="str">
            <v>Australia</v>
          </cell>
          <cell r="E405" t="str">
            <v>B-</v>
          </cell>
        </row>
        <row r="406">
          <cell r="C406" t="str">
            <v>Compania Financiera Argentina S.A.</v>
          </cell>
          <cell r="D406" t="str">
            <v>Argentina</v>
          </cell>
          <cell r="E406" t="str">
            <v>E</v>
          </cell>
        </row>
        <row r="407">
          <cell r="C407" t="str">
            <v>Compass Bank</v>
          </cell>
          <cell r="D407" t="str">
            <v>United States</v>
          </cell>
          <cell r="E407" t="str">
            <v>C-</v>
          </cell>
        </row>
        <row r="408">
          <cell r="C408" t="str">
            <v>Cooperativa Jesus Nazareno LTDA</v>
          </cell>
          <cell r="D408" t="str">
            <v>Bolivia</v>
          </cell>
          <cell r="E408" t="str">
            <v>E+</v>
          </cell>
        </row>
        <row r="409">
          <cell r="C409" t="str">
            <v>Cordial Compania Financiera S.A.</v>
          </cell>
          <cell r="D409" t="str">
            <v>Argentina</v>
          </cell>
          <cell r="E409" t="str">
            <v>E</v>
          </cell>
        </row>
        <row r="410">
          <cell r="C410" t="str">
            <v>CorpBanca</v>
          </cell>
          <cell r="D410" t="str">
            <v>Chile</v>
          </cell>
          <cell r="E410" t="str">
            <v>D+</v>
          </cell>
        </row>
        <row r="411">
          <cell r="C411" t="str">
            <v>Corporate Commercial Bank AD</v>
          </cell>
          <cell r="D411" t="str">
            <v>Bulgaria</v>
          </cell>
          <cell r="E411" t="str">
            <v>E</v>
          </cell>
        </row>
        <row r="412">
          <cell r="C412" t="str">
            <v>Coventry Building Society</v>
          </cell>
          <cell r="D412" t="str">
            <v>United Kingdom</v>
          </cell>
          <cell r="E412" t="str">
            <v>C</v>
          </cell>
        </row>
        <row r="413">
          <cell r="C413" t="str">
            <v>Credins Bank Sh.a.</v>
          </cell>
          <cell r="D413" t="str">
            <v>Albania</v>
          </cell>
          <cell r="E413" t="str">
            <v>E+</v>
          </cell>
        </row>
        <row r="414">
          <cell r="C414" t="str">
            <v>Credit Agricole Bank Polska S.A.</v>
          </cell>
          <cell r="D414" t="str">
            <v>Poland</v>
          </cell>
          <cell r="E414" t="str">
            <v>D</v>
          </cell>
        </row>
        <row r="415">
          <cell r="C415" t="str">
            <v>Credit Agricole Corporate and Investment Bank</v>
          </cell>
          <cell r="D415" t="str">
            <v>France</v>
          </cell>
          <cell r="E415" t="str">
            <v>D-</v>
          </cell>
        </row>
        <row r="416">
          <cell r="C416" t="str">
            <v>Credit Agricole S.A.</v>
          </cell>
          <cell r="D416" t="str">
            <v>France</v>
          </cell>
          <cell r="E416" t="str">
            <v>D</v>
          </cell>
        </row>
        <row r="417">
          <cell r="C417" t="str">
            <v>CREDIT BANK OF MOSCOW</v>
          </cell>
          <cell r="D417" t="str">
            <v>Russia</v>
          </cell>
          <cell r="E417" t="str">
            <v>E+</v>
          </cell>
        </row>
        <row r="418">
          <cell r="C418" t="str">
            <v>Credit du Maroc</v>
          </cell>
          <cell r="D418" t="str">
            <v>Morocco</v>
          </cell>
          <cell r="E418" t="str">
            <v>D-</v>
          </cell>
        </row>
        <row r="419">
          <cell r="C419" t="str">
            <v>Credit Europe Bank Ltd.</v>
          </cell>
          <cell r="D419" t="str">
            <v>Russia</v>
          </cell>
          <cell r="E419" t="str">
            <v>E+</v>
          </cell>
        </row>
        <row r="420">
          <cell r="C420" t="str">
            <v>Credit Europe Bank N.V.</v>
          </cell>
          <cell r="D420" t="str">
            <v>Netherlands</v>
          </cell>
          <cell r="E420" t="str">
            <v>D-</v>
          </cell>
        </row>
        <row r="421">
          <cell r="C421" t="str">
            <v>Credit Foncier de France</v>
          </cell>
          <cell r="D421" t="str">
            <v>France</v>
          </cell>
          <cell r="E421" t="str">
            <v>E+</v>
          </cell>
        </row>
        <row r="422">
          <cell r="C422" t="str">
            <v>Credit Immobilier de France Developpement</v>
          </cell>
          <cell r="D422" t="str">
            <v>France</v>
          </cell>
          <cell r="E422" t="str">
            <v>E</v>
          </cell>
        </row>
        <row r="423">
          <cell r="C423" t="str">
            <v>Credit Industriel et Commercial</v>
          </cell>
          <cell r="D423" t="str">
            <v>France</v>
          </cell>
          <cell r="E423" t="str">
            <v>C-</v>
          </cell>
        </row>
        <row r="424">
          <cell r="C424" t="str">
            <v>Credit Mutuel Arkea</v>
          </cell>
          <cell r="D424" t="str">
            <v>France</v>
          </cell>
          <cell r="E424" t="str">
            <v>D+</v>
          </cell>
        </row>
        <row r="425">
          <cell r="C425" t="str">
            <v>Credit Suisse AG</v>
          </cell>
          <cell r="D425" t="str">
            <v>Switzerland</v>
          </cell>
          <cell r="E425" t="str">
            <v>C-</v>
          </cell>
        </row>
        <row r="426">
          <cell r="C426" t="str">
            <v>Credito Emiliano SpA</v>
          </cell>
          <cell r="D426" t="str">
            <v>Italy</v>
          </cell>
          <cell r="E426" t="str">
            <v>D+</v>
          </cell>
        </row>
        <row r="427">
          <cell r="C427" t="str">
            <v>Credito Valtellinese</v>
          </cell>
          <cell r="D427" t="str">
            <v>Italy</v>
          </cell>
          <cell r="E427" t="str">
            <v>E+</v>
          </cell>
        </row>
        <row r="428">
          <cell r="C428" t="str">
            <v>CTBC Bank Co., Ltd.</v>
          </cell>
          <cell r="D428" t="str">
            <v>Taiwan</v>
          </cell>
          <cell r="E428" t="str">
            <v>C-</v>
          </cell>
        </row>
        <row r="429">
          <cell r="C429" t="str">
            <v>Daegu Bank, Ltd.</v>
          </cell>
          <cell r="D429" t="str">
            <v>Korea</v>
          </cell>
          <cell r="E429" t="str">
            <v>C-</v>
          </cell>
        </row>
        <row r="430">
          <cell r="C430" t="str">
            <v>Dah Sing Bank, Limited</v>
          </cell>
          <cell r="D430" t="str">
            <v>Hong Kong</v>
          </cell>
          <cell r="E430" t="str">
            <v>C</v>
          </cell>
        </row>
        <row r="431">
          <cell r="C431" t="str">
            <v>Daishi Bank, Ltd. (The)</v>
          </cell>
          <cell r="D431" t="str">
            <v>Japan</v>
          </cell>
          <cell r="E431" t="str">
            <v>C-</v>
          </cell>
        </row>
        <row r="432">
          <cell r="C432" t="str">
            <v>Danske Bank A/S</v>
          </cell>
          <cell r="D432" t="str">
            <v>Denmark</v>
          </cell>
          <cell r="E432" t="str">
            <v>C-</v>
          </cell>
        </row>
        <row r="433">
          <cell r="C433" t="str">
            <v>Danske Bank Plc</v>
          </cell>
          <cell r="D433" t="str">
            <v>Finland</v>
          </cell>
          <cell r="E433" t="str">
            <v>C-</v>
          </cell>
        </row>
        <row r="434">
          <cell r="C434" t="str">
            <v>DB UK Bank Limited</v>
          </cell>
          <cell r="D434" t="str">
            <v>United Kingdom</v>
          </cell>
          <cell r="E434" t="str">
            <v>D+</v>
          </cell>
        </row>
        <row r="435">
          <cell r="C435" t="str">
            <v>DBS Bank (Hong Kong) Limited</v>
          </cell>
          <cell r="D435" t="str">
            <v>Hong Kong</v>
          </cell>
          <cell r="E435" t="str">
            <v>C+</v>
          </cell>
        </row>
        <row r="436">
          <cell r="C436" t="str">
            <v>DBS Bank Ltd.</v>
          </cell>
          <cell r="D436" t="str">
            <v>Singapore</v>
          </cell>
          <cell r="E436" t="str">
            <v>B</v>
          </cell>
        </row>
        <row r="437">
          <cell r="C437" t="str">
            <v>Debeka Bausparkasse AG</v>
          </cell>
          <cell r="D437" t="str">
            <v>Germany</v>
          </cell>
          <cell r="E437" t="str">
            <v>C</v>
          </cell>
        </row>
        <row r="438">
          <cell r="C438" t="str">
            <v>DekaBank Deutsche Girozentrale</v>
          </cell>
          <cell r="D438" t="str">
            <v>Germany</v>
          </cell>
          <cell r="E438" t="str">
            <v>C-</v>
          </cell>
        </row>
        <row r="439">
          <cell r="C439" t="str">
            <v>DeltaCredit Bank</v>
          </cell>
          <cell r="D439" t="str">
            <v>Russia</v>
          </cell>
          <cell r="E439" t="str">
            <v>D</v>
          </cell>
        </row>
        <row r="440">
          <cell r="C440" t="str">
            <v>Demir-Halk Bank (Nederland) N.V.</v>
          </cell>
          <cell r="D440" t="str">
            <v>Netherlands</v>
          </cell>
          <cell r="E440" t="str">
            <v>D</v>
          </cell>
        </row>
        <row r="441">
          <cell r="C441" t="str">
            <v>Denizbank A.S.</v>
          </cell>
          <cell r="D441" t="str">
            <v>Turkey</v>
          </cell>
          <cell r="E441" t="str">
            <v>D-</v>
          </cell>
        </row>
        <row r="442">
          <cell r="C442" t="str">
            <v>DEPFA ACS BANK</v>
          </cell>
          <cell r="D442" t="str">
            <v>Ireland</v>
          </cell>
          <cell r="E442" t="str">
            <v>E</v>
          </cell>
        </row>
        <row r="443">
          <cell r="C443" t="str">
            <v>DEPFA Bank plc</v>
          </cell>
          <cell r="D443" t="str">
            <v>Ireland</v>
          </cell>
          <cell r="E443" t="str">
            <v>E</v>
          </cell>
        </row>
        <row r="444">
          <cell r="C444" t="str">
            <v>Derzhava</v>
          </cell>
          <cell r="D444" t="str">
            <v>Russia</v>
          </cell>
          <cell r="E444" t="str">
            <v>E+</v>
          </cell>
        </row>
        <row r="445">
          <cell r="C445" t="str">
            <v>Deutsche Apotheker- und Aerztebank eG</v>
          </cell>
          <cell r="D445" t="str">
            <v>Germany</v>
          </cell>
          <cell r="E445" t="str">
            <v>C-</v>
          </cell>
        </row>
        <row r="446">
          <cell r="C446" t="str">
            <v>Deutsche Bank AG</v>
          </cell>
          <cell r="D446" t="str">
            <v>Germany</v>
          </cell>
          <cell r="E446" t="str">
            <v>D+</v>
          </cell>
        </row>
        <row r="447">
          <cell r="C447" t="str">
            <v>Deutsche Bank Mexico, S.A.</v>
          </cell>
          <cell r="D447" t="str">
            <v>Mexico</v>
          </cell>
          <cell r="E447" t="str">
            <v>D</v>
          </cell>
        </row>
        <row r="448">
          <cell r="C448" t="str">
            <v>Deutsche Bank National Trust Company</v>
          </cell>
          <cell r="D448" t="str">
            <v>United States</v>
          </cell>
          <cell r="E448" t="str">
            <v>C</v>
          </cell>
        </row>
        <row r="449">
          <cell r="C449" t="str">
            <v>Deutsche Bank S.A. (Argentina)</v>
          </cell>
          <cell r="D449" t="str">
            <v>Argentina</v>
          </cell>
          <cell r="E449" t="str">
            <v>E</v>
          </cell>
        </row>
        <row r="450">
          <cell r="C450" t="str">
            <v>Deutsche Bank SpA</v>
          </cell>
          <cell r="D450" t="str">
            <v>Italy</v>
          </cell>
          <cell r="E450" t="str">
            <v>D</v>
          </cell>
        </row>
        <row r="451">
          <cell r="C451" t="str">
            <v>Deutsche Bank Trust Company Americas</v>
          </cell>
          <cell r="D451" t="str">
            <v>United States</v>
          </cell>
          <cell r="E451" t="str">
            <v>C</v>
          </cell>
        </row>
        <row r="452">
          <cell r="C452" t="str">
            <v>Deutsche Bank Trust Company Delaware</v>
          </cell>
          <cell r="D452" t="str">
            <v>United States</v>
          </cell>
          <cell r="E452" t="str">
            <v>C</v>
          </cell>
        </row>
        <row r="453">
          <cell r="C453" t="str">
            <v>Deutsche Bank, S.A.E.</v>
          </cell>
          <cell r="D453" t="str">
            <v>Spain</v>
          </cell>
          <cell r="E453" t="str">
            <v>D-</v>
          </cell>
        </row>
        <row r="454">
          <cell r="C454" t="str">
            <v>Deutsche Hypothekenbank AG</v>
          </cell>
          <cell r="D454" t="str">
            <v>Germany</v>
          </cell>
          <cell r="E454" t="str">
            <v>E+</v>
          </cell>
        </row>
        <row r="455">
          <cell r="C455" t="str">
            <v>Deutsche Kreditbank AG</v>
          </cell>
          <cell r="D455" t="str">
            <v>Germany</v>
          </cell>
          <cell r="E455" t="str">
            <v>D+</v>
          </cell>
        </row>
        <row r="456">
          <cell r="C456" t="str">
            <v>Deutsche Pfandbriefbank AG</v>
          </cell>
          <cell r="D456" t="str">
            <v>Germany</v>
          </cell>
          <cell r="E456" t="str">
            <v>E+</v>
          </cell>
        </row>
        <row r="457">
          <cell r="C457" t="str">
            <v>Deutsche Postbank AG</v>
          </cell>
          <cell r="D457" t="str">
            <v>Germany</v>
          </cell>
          <cell r="E457" t="str">
            <v>D+</v>
          </cell>
        </row>
        <row r="458">
          <cell r="C458" t="str">
            <v>Dexia Crediop S.p.A.</v>
          </cell>
          <cell r="D458" t="str">
            <v>Italy</v>
          </cell>
          <cell r="E458" t="str">
            <v>E</v>
          </cell>
        </row>
        <row r="459">
          <cell r="C459" t="str">
            <v>Dexia Credit Local</v>
          </cell>
          <cell r="D459" t="str">
            <v>France</v>
          </cell>
          <cell r="E459" t="str">
            <v>E</v>
          </cell>
        </row>
        <row r="460">
          <cell r="C460" t="str">
            <v>Discover Bank</v>
          </cell>
          <cell r="D460" t="str">
            <v>United States</v>
          </cell>
          <cell r="E460" t="str">
            <v>D+</v>
          </cell>
        </row>
        <row r="461">
          <cell r="C461" t="str">
            <v>DNB Bank ASA</v>
          </cell>
          <cell r="D461" t="str">
            <v>Norway</v>
          </cell>
          <cell r="E461" t="str">
            <v>C-</v>
          </cell>
        </row>
        <row r="462">
          <cell r="C462" t="str">
            <v>Doha Bank Q.S.C.</v>
          </cell>
          <cell r="D462" t="str">
            <v>Qatar</v>
          </cell>
          <cell r="E462" t="str">
            <v>D+</v>
          </cell>
        </row>
        <row r="463">
          <cell r="C463" t="str">
            <v>DSK Bank PLC</v>
          </cell>
          <cell r="D463" t="str">
            <v>Bulgaria</v>
          </cell>
          <cell r="E463" t="str">
            <v>D-</v>
          </cell>
        </row>
        <row r="464">
          <cell r="C464" t="str">
            <v>Dubai Islamic Bank PJSC</v>
          </cell>
          <cell r="D464" t="str">
            <v>United Arab Emirates</v>
          </cell>
          <cell r="E464" t="str">
            <v>D-</v>
          </cell>
        </row>
        <row r="465">
          <cell r="C465" t="str">
            <v>DVB Bank S.E.</v>
          </cell>
          <cell r="D465" t="str">
            <v>Germany</v>
          </cell>
          <cell r="E465" t="str">
            <v>D-</v>
          </cell>
        </row>
        <row r="466">
          <cell r="C466" t="str">
            <v>DZ BANK AG</v>
          </cell>
          <cell r="D466" t="str">
            <v>Germany</v>
          </cell>
          <cell r="E466" t="str">
            <v>C-</v>
          </cell>
        </row>
        <row r="467">
          <cell r="C467" t="str">
            <v>DZ-Bank Ireland plc</v>
          </cell>
          <cell r="D467" t="str">
            <v>Ireland</v>
          </cell>
          <cell r="E467" t="str">
            <v>C-</v>
          </cell>
        </row>
        <row r="468">
          <cell r="C468" t="str">
            <v>E*TRADE Bank</v>
          </cell>
          <cell r="D468" t="str">
            <v>United States</v>
          </cell>
          <cell r="E468" t="str">
            <v>D</v>
          </cell>
        </row>
        <row r="469">
          <cell r="C469" t="str">
            <v>E. Sun Commercial Bank, Ltd.</v>
          </cell>
          <cell r="D469" t="str">
            <v>Taiwan</v>
          </cell>
          <cell r="E469" t="str">
            <v>C-</v>
          </cell>
        </row>
        <row r="470">
          <cell r="C470" t="str">
            <v>EBS Ltd</v>
          </cell>
          <cell r="D470" t="str">
            <v>Ireland</v>
          </cell>
          <cell r="E470" t="str">
            <v>E+</v>
          </cell>
        </row>
        <row r="471">
          <cell r="C471" t="str">
            <v>EFG Bank</v>
          </cell>
          <cell r="D471" t="str">
            <v>Switzerland</v>
          </cell>
          <cell r="E471" t="str">
            <v>C+</v>
          </cell>
        </row>
        <row r="472">
          <cell r="C472" t="str">
            <v>Emirates NBD PJSC</v>
          </cell>
          <cell r="D472" t="str">
            <v>United Arab Emirates</v>
          </cell>
          <cell r="E472" t="str">
            <v>D</v>
          </cell>
        </row>
        <row r="473">
          <cell r="C473" t="str">
            <v>Erste Bank Hungary Rt</v>
          </cell>
          <cell r="D473" t="str">
            <v>Hungary</v>
          </cell>
          <cell r="E473" t="str">
            <v>E</v>
          </cell>
        </row>
        <row r="474">
          <cell r="C474" t="str">
            <v>Erste Group Bank AG</v>
          </cell>
          <cell r="D474" t="str">
            <v>Austria</v>
          </cell>
          <cell r="E474" t="str">
            <v>D+</v>
          </cell>
        </row>
        <row r="475">
          <cell r="C475" t="str">
            <v>Eurasian Bank</v>
          </cell>
          <cell r="D475" t="str">
            <v>Kazakhstan</v>
          </cell>
          <cell r="E475" t="str">
            <v>E+</v>
          </cell>
        </row>
        <row r="476">
          <cell r="C476" t="str">
            <v>Eurobank Ergasias S.A.</v>
          </cell>
          <cell r="D476" t="str">
            <v>Greece</v>
          </cell>
          <cell r="E476" t="str">
            <v>E</v>
          </cell>
        </row>
        <row r="477">
          <cell r="C477" t="str">
            <v>Evrofinance Mosnarbank</v>
          </cell>
          <cell r="D477" t="str">
            <v>Russia</v>
          </cell>
          <cell r="E477" t="str">
            <v>E+</v>
          </cell>
        </row>
        <row r="478">
          <cell r="C478" t="str">
            <v>Fana Sparebank</v>
          </cell>
          <cell r="D478" t="str">
            <v>Norway</v>
          </cell>
          <cell r="E478" t="str">
            <v>D+</v>
          </cell>
        </row>
        <row r="479">
          <cell r="C479" t="str">
            <v>Far Eastern Bank</v>
          </cell>
          <cell r="D479" t="str">
            <v>Russia</v>
          </cell>
          <cell r="E479" t="str">
            <v>E+</v>
          </cell>
        </row>
        <row r="480">
          <cell r="C480" t="str">
            <v>FGA Capital S.p.A.</v>
          </cell>
          <cell r="D480" t="str">
            <v>Italy</v>
          </cell>
          <cell r="E480" t="str">
            <v>D</v>
          </cell>
        </row>
        <row r="481">
          <cell r="C481" t="str">
            <v>FHB Mortgage Bank Co. Plc.</v>
          </cell>
          <cell r="D481" t="str">
            <v>Hungary</v>
          </cell>
          <cell r="E481" t="str">
            <v>E</v>
          </cell>
        </row>
        <row r="482">
          <cell r="C482" t="str">
            <v>FIA Card Services, National Association</v>
          </cell>
          <cell r="D482" t="str">
            <v>United States</v>
          </cell>
          <cell r="E482" t="str">
            <v>D+</v>
          </cell>
        </row>
        <row r="483">
          <cell r="C483" t="str">
            <v>Fifth Third Bank, Ohio</v>
          </cell>
          <cell r="D483" t="str">
            <v>United States</v>
          </cell>
          <cell r="E483" t="str">
            <v>C</v>
          </cell>
        </row>
        <row r="484">
          <cell r="C484" t="str">
            <v>Finansbank AS</v>
          </cell>
          <cell r="D484" t="str">
            <v>Turkey</v>
          </cell>
          <cell r="E484" t="str">
            <v>E+</v>
          </cell>
        </row>
        <row r="485">
          <cell r="C485" t="str">
            <v>Finprombank</v>
          </cell>
          <cell r="D485" t="str">
            <v>Russia</v>
          </cell>
          <cell r="E485" t="str">
            <v>E+</v>
          </cell>
        </row>
        <row r="486">
          <cell r="C486" t="str">
            <v>First Citizens Bank Limited</v>
          </cell>
          <cell r="D486" t="str">
            <v>Trinidad &amp; Tobago</v>
          </cell>
          <cell r="E486" t="str">
            <v>D+</v>
          </cell>
        </row>
        <row r="487">
          <cell r="C487" t="str">
            <v>First Commercial Bank</v>
          </cell>
          <cell r="D487" t="str">
            <v>Taiwan</v>
          </cell>
          <cell r="E487" t="str">
            <v>D+</v>
          </cell>
        </row>
        <row r="488">
          <cell r="C488" t="str">
            <v>First Czech Russian Bank</v>
          </cell>
          <cell r="D488" t="str">
            <v>Russia</v>
          </cell>
          <cell r="E488" t="str">
            <v>E+</v>
          </cell>
        </row>
        <row r="489">
          <cell r="C489" t="str">
            <v>First Gulf Bank</v>
          </cell>
          <cell r="D489" t="str">
            <v>United Arab Emirates</v>
          </cell>
          <cell r="E489" t="str">
            <v>C-</v>
          </cell>
        </row>
        <row r="490">
          <cell r="C490" t="str">
            <v>First Hawaiian Bank</v>
          </cell>
          <cell r="D490" t="str">
            <v>United States</v>
          </cell>
          <cell r="E490" t="str">
            <v>C+</v>
          </cell>
        </row>
        <row r="491">
          <cell r="C491" t="str">
            <v>First International Bank of Israel</v>
          </cell>
          <cell r="D491" t="str">
            <v>Israel</v>
          </cell>
          <cell r="E491" t="str">
            <v>D+</v>
          </cell>
        </row>
        <row r="492">
          <cell r="C492" t="str">
            <v>First Midwest Bank</v>
          </cell>
          <cell r="D492" t="str">
            <v>United States</v>
          </cell>
          <cell r="E492" t="str">
            <v>C-</v>
          </cell>
        </row>
        <row r="493">
          <cell r="C493" t="str">
            <v>First National Bank of Omaha</v>
          </cell>
          <cell r="D493" t="str">
            <v>United States</v>
          </cell>
          <cell r="E493" t="str">
            <v>C-</v>
          </cell>
        </row>
        <row r="494">
          <cell r="C494" t="str">
            <v>First National Bank of Pennsylvania</v>
          </cell>
          <cell r="D494" t="str">
            <v>United States</v>
          </cell>
          <cell r="E494" t="str">
            <v>C-</v>
          </cell>
        </row>
        <row r="495">
          <cell r="C495" t="str">
            <v>First Niagara Bank, N.A.</v>
          </cell>
          <cell r="D495" t="str">
            <v>United States</v>
          </cell>
          <cell r="E495" t="str">
            <v>D+</v>
          </cell>
        </row>
        <row r="496">
          <cell r="C496" t="str">
            <v>First Republic Bank</v>
          </cell>
          <cell r="D496" t="str">
            <v>United States</v>
          </cell>
          <cell r="E496" t="str">
            <v>C</v>
          </cell>
        </row>
        <row r="497">
          <cell r="C497" t="str">
            <v>First Tennessee Bank, National Association</v>
          </cell>
          <cell r="D497" t="str">
            <v>United States</v>
          </cell>
          <cell r="E497" t="str">
            <v>C-</v>
          </cell>
        </row>
        <row r="498">
          <cell r="C498" t="str">
            <v>First Ukrainian International Bank, PJSC</v>
          </cell>
          <cell r="D498" t="str">
            <v>Ukraine</v>
          </cell>
          <cell r="E498" t="str">
            <v>E</v>
          </cell>
        </row>
        <row r="499">
          <cell r="C499" t="str">
            <v>First-Citizens Bank &amp; Trust Company</v>
          </cell>
          <cell r="D499" t="str">
            <v>United States</v>
          </cell>
          <cell r="E499" t="str">
            <v>C</v>
          </cell>
        </row>
        <row r="500">
          <cell r="C500" t="str">
            <v>FirstBank Puerto Rico</v>
          </cell>
          <cell r="D500" t="str">
            <v>United States</v>
          </cell>
          <cell r="E500" t="str">
            <v>E+</v>
          </cell>
        </row>
        <row r="501">
          <cell r="C501" t="str">
            <v>FirstMerit Bank, N.A.</v>
          </cell>
          <cell r="D501" t="str">
            <v>United States</v>
          </cell>
          <cell r="E501" t="str">
            <v>C+</v>
          </cell>
        </row>
        <row r="502">
          <cell r="C502" t="str">
            <v>FirstRand Bank Limited</v>
          </cell>
          <cell r="D502" t="str">
            <v>South Africa</v>
          </cell>
          <cell r="E502" t="str">
            <v>C-</v>
          </cell>
        </row>
        <row r="503">
          <cell r="C503" t="str">
            <v>Frost Bank</v>
          </cell>
          <cell r="D503" t="str">
            <v>United States</v>
          </cell>
          <cell r="E503" t="str">
            <v>B</v>
          </cell>
        </row>
        <row r="504">
          <cell r="C504" t="str">
            <v>Fulton Bank</v>
          </cell>
          <cell r="D504" t="str">
            <v>United States</v>
          </cell>
          <cell r="E504" t="str">
            <v>C</v>
          </cell>
        </row>
        <row r="505">
          <cell r="C505" t="str">
            <v>GarantiBank International N.V.</v>
          </cell>
          <cell r="D505" t="str">
            <v>Netherlands</v>
          </cell>
          <cell r="E505" t="str">
            <v>C-</v>
          </cell>
        </row>
        <row r="506">
          <cell r="C506" t="str">
            <v>Gazbank JSCB</v>
          </cell>
          <cell r="D506" t="str">
            <v>Russia</v>
          </cell>
          <cell r="E506" t="str">
            <v>E+</v>
          </cell>
        </row>
        <row r="507">
          <cell r="C507" t="str">
            <v>Gazprombank</v>
          </cell>
          <cell r="D507" t="str">
            <v>Russia</v>
          </cell>
          <cell r="E507" t="str">
            <v>D-</v>
          </cell>
        </row>
        <row r="508">
          <cell r="C508" t="str">
            <v>GCB Bank Limited</v>
          </cell>
          <cell r="D508" t="str">
            <v>Ghana</v>
          </cell>
          <cell r="E508" t="str">
            <v>E+</v>
          </cell>
        </row>
        <row r="509">
          <cell r="C509" t="str">
            <v>GE Capital Interbanca S.p.A</v>
          </cell>
          <cell r="D509" t="str">
            <v>Italy</v>
          </cell>
          <cell r="E509" t="str">
            <v>E</v>
          </cell>
        </row>
        <row r="510">
          <cell r="C510" t="str">
            <v>Getin Noble Bank S.A.</v>
          </cell>
          <cell r="D510" t="str">
            <v>Poland</v>
          </cell>
          <cell r="E510" t="str">
            <v>D-</v>
          </cell>
        </row>
        <row r="511">
          <cell r="C511" t="str">
            <v>Global Bank Corporation and Subsidiaries</v>
          </cell>
          <cell r="D511" t="str">
            <v>Panama</v>
          </cell>
          <cell r="E511" t="str">
            <v>D+</v>
          </cell>
        </row>
        <row r="512">
          <cell r="C512" t="str">
            <v>Goldman Sachs Bank USA</v>
          </cell>
          <cell r="D512" t="str">
            <v>United States</v>
          </cell>
          <cell r="E512" t="str">
            <v>C-</v>
          </cell>
        </row>
        <row r="513">
          <cell r="C513" t="str">
            <v>Goldman Sachs International Bank</v>
          </cell>
          <cell r="D513" t="str">
            <v>United Kingdom</v>
          </cell>
          <cell r="E513" t="str">
            <v>D+</v>
          </cell>
        </row>
        <row r="514">
          <cell r="C514" t="str">
            <v>Government Housing Bank of Thailand</v>
          </cell>
          <cell r="D514" t="str">
            <v>Thailand</v>
          </cell>
          <cell r="E514" t="str">
            <v>E+</v>
          </cell>
        </row>
        <row r="515">
          <cell r="C515" t="str">
            <v>Grindrod Bank Limited</v>
          </cell>
          <cell r="D515" t="str">
            <v>South Africa</v>
          </cell>
          <cell r="E515" t="str">
            <v>D-</v>
          </cell>
        </row>
        <row r="516">
          <cell r="C516" t="str">
            <v>Groupe BPCE</v>
          </cell>
          <cell r="D516" t="str">
            <v>France</v>
          </cell>
          <cell r="E516" t="str">
            <v>C-</v>
          </cell>
        </row>
        <row r="517">
          <cell r="C517" t="str">
            <v>Groupe Credit Agricole</v>
          </cell>
          <cell r="D517" t="str">
            <v>France</v>
          </cell>
          <cell r="E517" t="str">
            <v>C-</v>
          </cell>
        </row>
        <row r="518">
          <cell r="C518" t="str">
            <v>Groupe Credit Mutuel</v>
          </cell>
          <cell r="D518" t="str">
            <v>France</v>
          </cell>
          <cell r="E518" t="str">
            <v>C</v>
          </cell>
        </row>
        <row r="519">
          <cell r="C519" t="str">
            <v>Gulf Bank K.S.C.</v>
          </cell>
          <cell r="D519" t="str">
            <v>Kuwait</v>
          </cell>
          <cell r="E519" t="str">
            <v>D</v>
          </cell>
        </row>
        <row r="520">
          <cell r="C520" t="str">
            <v>Gulf International Bank BSC</v>
          </cell>
          <cell r="D520" t="str">
            <v>Bahrain - Off Shore</v>
          </cell>
          <cell r="E520" t="str">
            <v>D+</v>
          </cell>
        </row>
        <row r="521">
          <cell r="C521" t="str">
            <v>Gunma Bank, Ltd. (The)</v>
          </cell>
          <cell r="D521" t="str">
            <v>Japan</v>
          </cell>
          <cell r="E521" t="str">
            <v>C-</v>
          </cell>
        </row>
        <row r="522">
          <cell r="C522" t="str">
            <v>Habib Bank Ltd.</v>
          </cell>
          <cell r="D522" t="str">
            <v>Pakistan</v>
          </cell>
          <cell r="E522" t="str">
            <v>E</v>
          </cell>
        </row>
        <row r="523">
          <cell r="C523" t="str">
            <v>Halyk Savings Bank of Kazakhstan</v>
          </cell>
          <cell r="D523" t="str">
            <v>Kazakhstan</v>
          </cell>
          <cell r="E523" t="str">
            <v>D-</v>
          </cell>
        </row>
        <row r="524">
          <cell r="C524" t="str">
            <v>Hamburger Sparkasse AG</v>
          </cell>
          <cell r="D524" t="str">
            <v>Germany</v>
          </cell>
          <cell r="E524" t="str">
            <v>C-</v>
          </cell>
        </row>
        <row r="525">
          <cell r="C525" t="str">
            <v>Hamkorbank</v>
          </cell>
          <cell r="D525" t="str">
            <v>Uzbekistan</v>
          </cell>
          <cell r="E525" t="str">
            <v>E+</v>
          </cell>
        </row>
        <row r="526">
          <cell r="C526" t="str">
            <v>Hana Bank</v>
          </cell>
          <cell r="D526" t="str">
            <v>Korea</v>
          </cell>
          <cell r="E526" t="str">
            <v>C-</v>
          </cell>
        </row>
        <row r="527">
          <cell r="C527" t="str">
            <v>Hang Seng Bank (China) Limited</v>
          </cell>
          <cell r="D527" t="str">
            <v>China</v>
          </cell>
          <cell r="E527" t="str">
            <v>D-</v>
          </cell>
        </row>
        <row r="528">
          <cell r="C528" t="str">
            <v>Hang Seng Bank Limited</v>
          </cell>
          <cell r="D528" t="str">
            <v>Hong Kong</v>
          </cell>
          <cell r="E528" t="str">
            <v>B</v>
          </cell>
        </row>
        <row r="529">
          <cell r="C529" t="str">
            <v>Hatton National Bank Ltd.</v>
          </cell>
          <cell r="D529" t="str">
            <v>Sri Lanka</v>
          </cell>
          <cell r="E529" t="str">
            <v>E+</v>
          </cell>
        </row>
        <row r="530">
          <cell r="C530" t="str">
            <v>HDFC Bank Limited</v>
          </cell>
          <cell r="D530" t="str">
            <v>India</v>
          </cell>
          <cell r="E530" t="str">
            <v>D+</v>
          </cell>
        </row>
        <row r="531">
          <cell r="C531" t="str">
            <v>Helgeland Sparebank</v>
          </cell>
          <cell r="D531" t="str">
            <v>Norway</v>
          </cell>
          <cell r="E531" t="str">
            <v>D+</v>
          </cell>
        </row>
        <row r="532">
          <cell r="C532" t="str">
            <v>Hellenic Bank Public Company Ltd</v>
          </cell>
          <cell r="D532" t="str">
            <v>Cyprus</v>
          </cell>
          <cell r="E532" t="str">
            <v>E</v>
          </cell>
        </row>
        <row r="533">
          <cell r="C533" t="str">
            <v>Heritage Bank Limited</v>
          </cell>
          <cell r="D533" t="str">
            <v>Australia</v>
          </cell>
          <cell r="E533" t="str">
            <v>C</v>
          </cell>
        </row>
        <row r="534">
          <cell r="C534" t="str">
            <v>Hewlett-Packard International Bank Plc</v>
          </cell>
          <cell r="D534" t="str">
            <v>Ireland</v>
          </cell>
          <cell r="E534" t="str">
            <v>C-</v>
          </cell>
        </row>
        <row r="535">
          <cell r="C535" t="str">
            <v>Higo Bank, Ltd. (The)</v>
          </cell>
          <cell r="D535" t="str">
            <v>Japan</v>
          </cell>
          <cell r="E535" t="str">
            <v>C</v>
          </cell>
        </row>
        <row r="536">
          <cell r="C536" t="str">
            <v>Hiroshima Bank, Limited</v>
          </cell>
          <cell r="D536" t="str">
            <v>Japan</v>
          </cell>
          <cell r="E536" t="str">
            <v>D+</v>
          </cell>
        </row>
        <row r="537">
          <cell r="C537" t="str">
            <v>Home Credit &amp; Finance Bank</v>
          </cell>
          <cell r="D537" t="str">
            <v>Russia</v>
          </cell>
          <cell r="E537" t="str">
            <v>D-</v>
          </cell>
        </row>
        <row r="538">
          <cell r="C538" t="str">
            <v>Hong Leong Bank Berhad</v>
          </cell>
          <cell r="D538" t="str">
            <v>Malaysia</v>
          </cell>
          <cell r="E538" t="str">
            <v>C-</v>
          </cell>
        </row>
        <row r="539">
          <cell r="C539" t="str">
            <v>Hongkong and Shanghai Banking Corp. Ltd (The)</v>
          </cell>
          <cell r="D539" t="str">
            <v>Hong Kong</v>
          </cell>
          <cell r="E539" t="str">
            <v>B</v>
          </cell>
        </row>
        <row r="540">
          <cell r="C540" t="str">
            <v>House Constr. Sav. Bank of Kazakhstan JSC</v>
          </cell>
          <cell r="D540" t="str">
            <v>Kazakhstan</v>
          </cell>
          <cell r="E540" t="str">
            <v>D-</v>
          </cell>
        </row>
        <row r="541">
          <cell r="C541" t="str">
            <v>Housing Bank for Trade and Finance (The)</v>
          </cell>
          <cell r="D541" t="str">
            <v>Jordan</v>
          </cell>
          <cell r="E541" t="str">
            <v>E+</v>
          </cell>
        </row>
        <row r="542">
          <cell r="C542" t="str">
            <v>HSBC Bank (China) Company Limited</v>
          </cell>
          <cell r="D542" t="str">
            <v>China</v>
          </cell>
          <cell r="E542" t="str">
            <v>D</v>
          </cell>
        </row>
        <row r="543">
          <cell r="C543" t="str">
            <v>HSBC Bank A.S. (Turkey)</v>
          </cell>
          <cell r="D543" t="str">
            <v>Turkey</v>
          </cell>
          <cell r="E543" t="str">
            <v>D-</v>
          </cell>
        </row>
        <row r="544">
          <cell r="C544" t="str">
            <v>HSBC Bank Argentina S.A.</v>
          </cell>
          <cell r="D544" t="str">
            <v>Argentina</v>
          </cell>
          <cell r="E544" t="str">
            <v>E</v>
          </cell>
        </row>
        <row r="545">
          <cell r="C545" t="str">
            <v>HSBC Bank Australia Ltd</v>
          </cell>
          <cell r="D545" t="str">
            <v>Australia</v>
          </cell>
          <cell r="E545" t="str">
            <v>C-</v>
          </cell>
        </row>
        <row r="546">
          <cell r="C546" t="str">
            <v>HSBC Bank Brasil S.A. - Banco Multiplo</v>
          </cell>
          <cell r="D546" t="str">
            <v>Brazil</v>
          </cell>
          <cell r="E546" t="str">
            <v>C-</v>
          </cell>
        </row>
        <row r="547">
          <cell r="C547" t="str">
            <v>HSBC Bank Canada</v>
          </cell>
          <cell r="D547" t="str">
            <v>Canada</v>
          </cell>
          <cell r="E547" t="str">
            <v>C-</v>
          </cell>
        </row>
        <row r="548">
          <cell r="C548" t="str">
            <v>HSBC Bank Malaysia Berhad</v>
          </cell>
          <cell r="D548" t="str">
            <v>Malaysia</v>
          </cell>
          <cell r="E548" t="str">
            <v>C-</v>
          </cell>
        </row>
        <row r="549">
          <cell r="C549" t="str">
            <v>HSBC Bank Middle East Limited</v>
          </cell>
          <cell r="D549" t="str">
            <v>Jersey</v>
          </cell>
          <cell r="E549" t="str">
            <v>C-</v>
          </cell>
        </row>
        <row r="550">
          <cell r="C550" t="str">
            <v>HSBC Bank Oman SAOG</v>
          </cell>
          <cell r="D550" t="str">
            <v>Oman</v>
          </cell>
          <cell r="E550" t="str">
            <v>D+</v>
          </cell>
        </row>
        <row r="551">
          <cell r="C551" t="str">
            <v>HSBC Bank plc</v>
          </cell>
          <cell r="D551" t="str">
            <v>United Kingdom</v>
          </cell>
          <cell r="E551" t="str">
            <v>C</v>
          </cell>
        </row>
        <row r="552">
          <cell r="C552" t="str">
            <v>HSBC Bank USA, N.A.</v>
          </cell>
          <cell r="D552" t="str">
            <v>United States</v>
          </cell>
          <cell r="E552" t="str">
            <v>C-</v>
          </cell>
        </row>
        <row r="553">
          <cell r="C553" t="str">
            <v>HSBC France</v>
          </cell>
          <cell r="D553" t="str">
            <v>France</v>
          </cell>
          <cell r="E553" t="str">
            <v>C-</v>
          </cell>
        </row>
        <row r="554">
          <cell r="C554" t="str">
            <v>HSBC Mexico, S.A.</v>
          </cell>
          <cell r="D554" t="str">
            <v>Mexico</v>
          </cell>
          <cell r="E554" t="str">
            <v>C-</v>
          </cell>
        </row>
        <row r="555">
          <cell r="C555" t="str">
            <v>HSH Nordbank AG</v>
          </cell>
          <cell r="D555" t="str">
            <v>Germany</v>
          </cell>
          <cell r="E555" t="str">
            <v>E</v>
          </cell>
        </row>
        <row r="556">
          <cell r="C556" t="str">
            <v>Hua Nan Commercial Bank Ltd.</v>
          </cell>
          <cell r="D556" t="str">
            <v>Taiwan</v>
          </cell>
          <cell r="E556" t="str">
            <v>D+</v>
          </cell>
        </row>
        <row r="557">
          <cell r="C557" t="str">
            <v>Huntington National Bank</v>
          </cell>
          <cell r="D557" t="str">
            <v>United States</v>
          </cell>
          <cell r="E557" t="str">
            <v>C</v>
          </cell>
        </row>
        <row r="558">
          <cell r="C558" t="str">
            <v>Hyakujushi Bank Limited</v>
          </cell>
          <cell r="D558" t="str">
            <v>Japan</v>
          </cell>
          <cell r="E558" t="str">
            <v>C-</v>
          </cell>
        </row>
        <row r="559">
          <cell r="C559" t="str">
            <v>HYPO NOE Gruppe Bank AG</v>
          </cell>
          <cell r="D559" t="str">
            <v>Austria</v>
          </cell>
          <cell r="E559" t="str">
            <v>D+</v>
          </cell>
        </row>
        <row r="560">
          <cell r="C560" t="str">
            <v>Hypo Tirol Bank AG</v>
          </cell>
          <cell r="D560" t="str">
            <v>Austria</v>
          </cell>
          <cell r="E560" t="str">
            <v>E+</v>
          </cell>
        </row>
        <row r="561">
          <cell r="C561" t="str">
            <v>Hypothekenbank Frankfurt AG</v>
          </cell>
          <cell r="D561" t="str">
            <v>Germany</v>
          </cell>
          <cell r="E561" t="str">
            <v>E</v>
          </cell>
        </row>
        <row r="562">
          <cell r="C562" t="str">
            <v>IBA-Moscow</v>
          </cell>
          <cell r="D562" t="str">
            <v>Russia</v>
          </cell>
          <cell r="E562" t="str">
            <v>E+</v>
          </cell>
        </row>
        <row r="563">
          <cell r="C563" t="str">
            <v>Ibercaja Banco SA</v>
          </cell>
          <cell r="D563" t="str">
            <v>Spain</v>
          </cell>
          <cell r="E563" t="str">
            <v>E+</v>
          </cell>
        </row>
        <row r="564">
          <cell r="C564" t="str">
            <v>IBL Banca</v>
          </cell>
          <cell r="D564" t="str">
            <v>Italy</v>
          </cell>
          <cell r="E564" t="str">
            <v>E+</v>
          </cell>
        </row>
        <row r="565">
          <cell r="C565" t="str">
            <v>ICBC (Argentina) S.A.</v>
          </cell>
          <cell r="D565" t="str">
            <v>Argentina</v>
          </cell>
          <cell r="E565" t="str">
            <v>E</v>
          </cell>
        </row>
        <row r="566">
          <cell r="C566" t="str">
            <v>Iccrea BancaImpresa S.p.a.</v>
          </cell>
          <cell r="D566" t="str">
            <v>Italy</v>
          </cell>
          <cell r="E566" t="str">
            <v>E+</v>
          </cell>
        </row>
        <row r="567">
          <cell r="C567" t="str">
            <v>ICICI Bank Limited</v>
          </cell>
          <cell r="D567" t="str">
            <v>India</v>
          </cell>
          <cell r="E567" t="str">
            <v>D+</v>
          </cell>
        </row>
        <row r="568">
          <cell r="C568" t="str">
            <v>ICICI Bank UK Plc.</v>
          </cell>
          <cell r="D568" t="str">
            <v>United Kingdom</v>
          </cell>
          <cell r="E568" t="str">
            <v>D</v>
          </cell>
        </row>
        <row r="569">
          <cell r="C569" t="str">
            <v>ICS Building Society</v>
          </cell>
          <cell r="D569" t="str">
            <v>Ireland</v>
          </cell>
          <cell r="E569" t="str">
            <v>E+</v>
          </cell>
        </row>
        <row r="570">
          <cell r="C570" t="str">
            <v>IDBI Bank Ltd</v>
          </cell>
          <cell r="D570" t="str">
            <v>India</v>
          </cell>
          <cell r="E570" t="str">
            <v>D-</v>
          </cell>
        </row>
        <row r="571">
          <cell r="C571" t="str">
            <v>iMoneyBank</v>
          </cell>
          <cell r="D571" t="str">
            <v>Russia</v>
          </cell>
          <cell r="E571" t="str">
            <v>E+</v>
          </cell>
        </row>
        <row r="572">
          <cell r="C572" t="str">
            <v>Indian Overseas Bank</v>
          </cell>
          <cell r="D572" t="str">
            <v>India</v>
          </cell>
          <cell r="E572" t="str">
            <v>D-</v>
          </cell>
        </row>
        <row r="573">
          <cell r="C573" t="str">
            <v>Industrial &amp; Comm'l Bank of China (Asia) Ltd.</v>
          </cell>
          <cell r="D573" t="str">
            <v>Hong Kong</v>
          </cell>
          <cell r="E573" t="str">
            <v>C-</v>
          </cell>
        </row>
        <row r="574">
          <cell r="C574" t="str">
            <v>Industrial &amp; Comm'l Bank of China (Macau) Ltd</v>
          </cell>
          <cell r="D574" t="str">
            <v>Macau</v>
          </cell>
          <cell r="E574" t="str">
            <v>D+</v>
          </cell>
        </row>
        <row r="575">
          <cell r="C575" t="str">
            <v>Industrial &amp; Commercial Bank of China Ltd</v>
          </cell>
          <cell r="D575" t="str">
            <v>China</v>
          </cell>
          <cell r="E575" t="str">
            <v>C-</v>
          </cell>
        </row>
        <row r="576">
          <cell r="C576" t="str">
            <v>Industrial Bank of Korea</v>
          </cell>
          <cell r="D576" t="str">
            <v>Korea</v>
          </cell>
          <cell r="E576" t="str">
            <v>D+</v>
          </cell>
        </row>
        <row r="577">
          <cell r="C577" t="str">
            <v>InFinBank</v>
          </cell>
          <cell r="D577" t="str">
            <v>Uzbekistan</v>
          </cell>
          <cell r="E577" t="str">
            <v>E+</v>
          </cell>
        </row>
        <row r="578">
          <cell r="C578" t="str">
            <v>ING Bank (Australia) Ltd.</v>
          </cell>
          <cell r="D578" t="str">
            <v>Australia</v>
          </cell>
          <cell r="E578" t="str">
            <v>C-</v>
          </cell>
        </row>
        <row r="579">
          <cell r="C579" t="str">
            <v>ING Bank A.S. (Turkey)</v>
          </cell>
          <cell r="D579" t="str">
            <v>Turkey</v>
          </cell>
          <cell r="E579" t="str">
            <v>D-</v>
          </cell>
        </row>
        <row r="580">
          <cell r="C580" t="str">
            <v>ING Bank Eurasia</v>
          </cell>
          <cell r="D580" t="str">
            <v>Russia</v>
          </cell>
          <cell r="E580" t="str">
            <v>D</v>
          </cell>
        </row>
        <row r="581">
          <cell r="C581" t="str">
            <v>ING Bank N.V.</v>
          </cell>
          <cell r="D581" t="str">
            <v>Netherlands</v>
          </cell>
          <cell r="E581" t="str">
            <v>C-</v>
          </cell>
        </row>
        <row r="582">
          <cell r="C582" t="str">
            <v>ING Bank Slaski S.A.</v>
          </cell>
          <cell r="D582" t="str">
            <v>Poland</v>
          </cell>
          <cell r="E582" t="str">
            <v>D+</v>
          </cell>
        </row>
        <row r="583">
          <cell r="C583" t="str">
            <v>ING Belgium SA/NV</v>
          </cell>
          <cell r="D583" t="str">
            <v>Belgium</v>
          </cell>
          <cell r="E583" t="str">
            <v>C-</v>
          </cell>
        </row>
        <row r="584">
          <cell r="C584" t="str">
            <v>ING DiBa AG</v>
          </cell>
          <cell r="D584" t="str">
            <v>Germany</v>
          </cell>
          <cell r="E584" t="str">
            <v>C</v>
          </cell>
        </row>
        <row r="585">
          <cell r="C585" t="str">
            <v>International Bank of Azerbaijan</v>
          </cell>
          <cell r="D585" t="str">
            <v>Azerbaijan</v>
          </cell>
          <cell r="E585" t="str">
            <v>E+</v>
          </cell>
        </row>
        <row r="586">
          <cell r="C586" t="str">
            <v>International Financial Club</v>
          </cell>
          <cell r="D586" t="str">
            <v>Russia</v>
          </cell>
          <cell r="E586" t="str">
            <v>E+</v>
          </cell>
        </row>
        <row r="587">
          <cell r="C587" t="str">
            <v>Interprombank, JSCB</v>
          </cell>
          <cell r="D587" t="str">
            <v>Russia</v>
          </cell>
          <cell r="E587" t="str">
            <v>E+</v>
          </cell>
        </row>
        <row r="588">
          <cell r="C588" t="str">
            <v>Intesa Sanpaolo Spa</v>
          </cell>
          <cell r="D588" t="str">
            <v>Italy</v>
          </cell>
          <cell r="E588" t="str">
            <v>D+</v>
          </cell>
        </row>
        <row r="589">
          <cell r="C589" t="str">
            <v>INTRUST Bank, N.A.</v>
          </cell>
          <cell r="D589" t="str">
            <v>United States</v>
          </cell>
          <cell r="E589" t="str">
            <v>C-</v>
          </cell>
        </row>
        <row r="590">
          <cell r="C590" t="str">
            <v>Investcorp Bank B.S.C.</v>
          </cell>
          <cell r="D590" t="str">
            <v>Bahrain - Off Shore</v>
          </cell>
          <cell r="E590" t="str">
            <v>D</v>
          </cell>
        </row>
        <row r="591">
          <cell r="C591" t="str">
            <v>Investec Bank Ltd.</v>
          </cell>
          <cell r="D591" t="str">
            <v>South Africa</v>
          </cell>
          <cell r="E591" t="str">
            <v>C-</v>
          </cell>
        </row>
        <row r="592">
          <cell r="C592" t="str">
            <v>Investec Bank Plc</v>
          </cell>
          <cell r="D592" t="str">
            <v>United Kingdom</v>
          </cell>
          <cell r="E592" t="str">
            <v>D+</v>
          </cell>
        </row>
        <row r="593">
          <cell r="C593" t="str">
            <v>Investment Trade Bank</v>
          </cell>
          <cell r="D593" t="str">
            <v>Russia</v>
          </cell>
          <cell r="E593" t="str">
            <v>E+</v>
          </cell>
        </row>
        <row r="594">
          <cell r="C594" t="str">
            <v>Ipak Yuli Bank</v>
          </cell>
          <cell r="D594" t="str">
            <v>Uzbekistan</v>
          </cell>
          <cell r="E594" t="str">
            <v>E+</v>
          </cell>
        </row>
        <row r="595">
          <cell r="C595" t="str">
            <v>Ipoteka Bank</v>
          </cell>
          <cell r="D595" t="str">
            <v>Uzbekistan</v>
          </cell>
          <cell r="E595" t="str">
            <v>E+</v>
          </cell>
        </row>
        <row r="596">
          <cell r="C596" t="str">
            <v>Israel Discount Bank</v>
          </cell>
          <cell r="D596" t="str">
            <v>Israel</v>
          </cell>
          <cell r="E596" t="str">
            <v>D+</v>
          </cell>
        </row>
        <row r="597">
          <cell r="C597" t="str">
            <v>Itau Unibanco Holding S.A.</v>
          </cell>
          <cell r="D597" t="str">
            <v>Brazil</v>
          </cell>
          <cell r="E597" t="str">
            <v>C-</v>
          </cell>
        </row>
        <row r="598">
          <cell r="C598" t="str">
            <v>Itau Unibanco S.A.</v>
          </cell>
          <cell r="D598" t="str">
            <v>Brazil</v>
          </cell>
          <cell r="E598" t="str">
            <v>C-</v>
          </cell>
        </row>
        <row r="599">
          <cell r="C599" t="str">
            <v>Jeju Bank</v>
          </cell>
          <cell r="D599" t="str">
            <v>Korea</v>
          </cell>
          <cell r="E599" t="str">
            <v>D+</v>
          </cell>
        </row>
        <row r="600">
          <cell r="C600" t="str">
            <v>Joint Stock Commercal Bank Respublika</v>
          </cell>
          <cell r="D600" t="str">
            <v>Azerbaijan</v>
          </cell>
          <cell r="E600" t="str">
            <v>E+</v>
          </cell>
        </row>
        <row r="601">
          <cell r="C601" t="str">
            <v>Joint Stock Commercial Bank Avangard</v>
          </cell>
          <cell r="D601" t="str">
            <v>Russia</v>
          </cell>
          <cell r="E601" t="str">
            <v>E+</v>
          </cell>
        </row>
        <row r="602">
          <cell r="C602" t="str">
            <v>Joyo Bank, Ltd.</v>
          </cell>
          <cell r="D602" t="str">
            <v>Japan</v>
          </cell>
          <cell r="E602" t="str">
            <v>C-</v>
          </cell>
        </row>
        <row r="603">
          <cell r="C603" t="str">
            <v>JPMorgan Chase Bank, NA</v>
          </cell>
          <cell r="D603" t="str">
            <v>United States</v>
          </cell>
          <cell r="E603" t="str">
            <v>C</v>
          </cell>
        </row>
        <row r="604">
          <cell r="C604" t="str">
            <v>JSB Rosbank</v>
          </cell>
          <cell r="D604" t="str">
            <v>Russia</v>
          </cell>
          <cell r="E604" t="str">
            <v>D</v>
          </cell>
        </row>
        <row r="605">
          <cell r="C605" t="str">
            <v>Jyske Bank A/S</v>
          </cell>
          <cell r="D605" t="str">
            <v>Denmark</v>
          </cell>
          <cell r="E605" t="str">
            <v>C-</v>
          </cell>
        </row>
        <row r="606">
          <cell r="C606" t="str">
            <v>Kansai Urban Banking Corporation</v>
          </cell>
          <cell r="D606" t="str">
            <v>Japan</v>
          </cell>
          <cell r="E606" t="str">
            <v>D-</v>
          </cell>
        </row>
        <row r="607">
          <cell r="C607" t="str">
            <v>Kapital Bank OJSC</v>
          </cell>
          <cell r="D607" t="str">
            <v>Azerbaijan</v>
          </cell>
          <cell r="E607" t="str">
            <v>E+</v>
          </cell>
        </row>
        <row r="608">
          <cell r="C608" t="str">
            <v>KASIKORNBANK Public Company Limited</v>
          </cell>
          <cell r="D608" t="str">
            <v>Thailand</v>
          </cell>
          <cell r="E608" t="str">
            <v>C-</v>
          </cell>
        </row>
        <row r="609">
          <cell r="C609" t="str">
            <v>Kaspi Bank JSC</v>
          </cell>
          <cell r="D609" t="str">
            <v>Kazakhstan</v>
          </cell>
          <cell r="E609" t="str">
            <v>E+</v>
          </cell>
        </row>
        <row r="610">
          <cell r="C610" t="str">
            <v>Kazinvestbank</v>
          </cell>
          <cell r="D610" t="str">
            <v>Kazakhstan</v>
          </cell>
          <cell r="E610" t="str">
            <v>E+</v>
          </cell>
        </row>
        <row r="611">
          <cell r="C611" t="str">
            <v>Kazkommertsbank</v>
          </cell>
          <cell r="D611" t="str">
            <v>Kazakhstan</v>
          </cell>
          <cell r="E611" t="str">
            <v>E</v>
          </cell>
        </row>
        <row r="612">
          <cell r="C612" t="str">
            <v>KBC Bank Ireland PLC</v>
          </cell>
          <cell r="D612" t="str">
            <v>Ireland</v>
          </cell>
          <cell r="E612" t="str">
            <v>E+</v>
          </cell>
        </row>
        <row r="613">
          <cell r="C613" t="str">
            <v>KBC Bank N.V.</v>
          </cell>
          <cell r="D613" t="str">
            <v>Belgium</v>
          </cell>
          <cell r="E613" t="str">
            <v>C-</v>
          </cell>
        </row>
        <row r="614">
          <cell r="C614" t="str">
            <v>KDB Asia Ltd.</v>
          </cell>
          <cell r="D614" t="str">
            <v>Hong Kong</v>
          </cell>
          <cell r="E614" t="str">
            <v>D</v>
          </cell>
        </row>
        <row r="615">
          <cell r="C615" t="str">
            <v>Kedr Bank</v>
          </cell>
          <cell r="D615" t="str">
            <v>Russia</v>
          </cell>
          <cell r="E615" t="str">
            <v>E+</v>
          </cell>
        </row>
        <row r="616">
          <cell r="C616" t="str">
            <v>Kereskedelmi &amp; Hitel Bank Rt.</v>
          </cell>
          <cell r="D616" t="str">
            <v>Hungary</v>
          </cell>
          <cell r="E616" t="str">
            <v>E+</v>
          </cell>
        </row>
        <row r="617">
          <cell r="C617" t="str">
            <v>KeyBank National Association</v>
          </cell>
          <cell r="D617" t="str">
            <v>United States</v>
          </cell>
          <cell r="E617" t="str">
            <v>C</v>
          </cell>
        </row>
        <row r="618">
          <cell r="C618" t="str">
            <v>KfW IPEX-Bank GmbH</v>
          </cell>
          <cell r="D618" t="str">
            <v>Germany</v>
          </cell>
          <cell r="E618" t="str">
            <v>D+</v>
          </cell>
        </row>
        <row r="619">
          <cell r="C619" t="str">
            <v>Khan Bank LLC</v>
          </cell>
          <cell r="D619" t="str">
            <v>Mongolia</v>
          </cell>
          <cell r="E619" t="str">
            <v>E+</v>
          </cell>
        </row>
        <row r="620">
          <cell r="C620" t="str">
            <v>Kinki Osaka Bank, Ltd. (The)</v>
          </cell>
          <cell r="D620" t="str">
            <v>Japan</v>
          </cell>
          <cell r="E620" t="str">
            <v>C-</v>
          </cell>
        </row>
        <row r="621">
          <cell r="C621" t="str">
            <v>Kiwibank Limited</v>
          </cell>
          <cell r="D621" t="str">
            <v>New Zealand</v>
          </cell>
          <cell r="E621" t="str">
            <v>D+</v>
          </cell>
        </row>
        <row r="622">
          <cell r="C622" t="str">
            <v>KLP Banken A/S</v>
          </cell>
          <cell r="D622" t="str">
            <v>Norway</v>
          </cell>
          <cell r="E622" t="str">
            <v>D+</v>
          </cell>
        </row>
        <row r="623">
          <cell r="C623" t="str">
            <v>Komercni Banka a.s.</v>
          </cell>
          <cell r="D623" t="str">
            <v>Czech Republic</v>
          </cell>
          <cell r="E623" t="str">
            <v>C-</v>
          </cell>
        </row>
        <row r="624">
          <cell r="C624" t="str">
            <v>Kommunalkredit Austria AG</v>
          </cell>
          <cell r="D624" t="str">
            <v>Austria</v>
          </cell>
          <cell r="E624" t="str">
            <v>E</v>
          </cell>
        </row>
        <row r="625">
          <cell r="C625" t="str">
            <v>Kookmin Bank</v>
          </cell>
          <cell r="D625" t="str">
            <v>Korea</v>
          </cell>
          <cell r="E625" t="str">
            <v>C-</v>
          </cell>
        </row>
        <row r="626">
          <cell r="C626" t="str">
            <v>Korea Development Bank</v>
          </cell>
          <cell r="D626" t="str">
            <v>Korea</v>
          </cell>
          <cell r="E626" t="str">
            <v>D</v>
          </cell>
        </row>
        <row r="627">
          <cell r="C627" t="str">
            <v>Korea Exchange Bank</v>
          </cell>
          <cell r="D627" t="str">
            <v>Korea</v>
          </cell>
          <cell r="E627" t="str">
            <v>C-</v>
          </cell>
        </row>
        <row r="628">
          <cell r="C628" t="str">
            <v>Kreissparkasse Koeln</v>
          </cell>
          <cell r="D628" t="str">
            <v>Germany</v>
          </cell>
          <cell r="E628" t="str">
            <v>C-</v>
          </cell>
        </row>
        <row r="629">
          <cell r="C629" t="str">
            <v>Krung Thai Bank Public Company Limited</v>
          </cell>
          <cell r="D629" t="str">
            <v>Thailand</v>
          </cell>
          <cell r="E629" t="str">
            <v>D</v>
          </cell>
        </row>
        <row r="630">
          <cell r="C630" t="str">
            <v>Kutxabank, S.A.</v>
          </cell>
          <cell r="D630" t="str">
            <v>Spain</v>
          </cell>
          <cell r="E630" t="str">
            <v>D</v>
          </cell>
        </row>
        <row r="631">
          <cell r="C631" t="str">
            <v>Kuwait Finance House</v>
          </cell>
          <cell r="D631" t="str">
            <v>Kuwait</v>
          </cell>
          <cell r="E631" t="str">
            <v>D+</v>
          </cell>
        </row>
        <row r="632">
          <cell r="C632" t="str">
            <v>Kwangju Bank Ltd.</v>
          </cell>
          <cell r="D632" t="str">
            <v>Korea</v>
          </cell>
          <cell r="E632" t="str">
            <v>D+</v>
          </cell>
        </row>
        <row r="633">
          <cell r="C633" t="str">
            <v>Kyongnam Bank</v>
          </cell>
          <cell r="D633" t="str">
            <v>Korea</v>
          </cell>
          <cell r="E633" t="str">
            <v>D+</v>
          </cell>
        </row>
        <row r="634">
          <cell r="C634" t="str">
            <v>Land Bank of Taiwan</v>
          </cell>
          <cell r="D634" t="str">
            <v>Taiwan</v>
          </cell>
          <cell r="E634" t="str">
            <v>D</v>
          </cell>
        </row>
        <row r="635">
          <cell r="C635" t="str">
            <v>Land Bank of the Philippines</v>
          </cell>
          <cell r="D635" t="str">
            <v>Philippines</v>
          </cell>
          <cell r="E635" t="str">
            <v>D-</v>
          </cell>
        </row>
        <row r="636">
          <cell r="C636" t="str">
            <v>Landesbank Baden-Wuerttemberg</v>
          </cell>
          <cell r="D636" t="str">
            <v>Germany</v>
          </cell>
          <cell r="E636" t="str">
            <v>D+</v>
          </cell>
        </row>
        <row r="637">
          <cell r="C637" t="str">
            <v>Landesbank Berlin AG</v>
          </cell>
          <cell r="D637" t="str">
            <v>Germany</v>
          </cell>
          <cell r="E637" t="str">
            <v>D+</v>
          </cell>
        </row>
        <row r="638">
          <cell r="C638" t="str">
            <v>Landesbank Hessen-Thueringen GZ</v>
          </cell>
          <cell r="D638" t="str">
            <v>Germany</v>
          </cell>
          <cell r="E638" t="str">
            <v>D+</v>
          </cell>
        </row>
        <row r="639">
          <cell r="C639" t="str">
            <v>Landesbank Saar</v>
          </cell>
          <cell r="D639" t="str">
            <v>Germany</v>
          </cell>
          <cell r="E639" t="str">
            <v>D</v>
          </cell>
        </row>
        <row r="640">
          <cell r="C640" t="str">
            <v>Lansforsakringar Bank AB (publ)</v>
          </cell>
          <cell r="D640" t="str">
            <v>Sweden</v>
          </cell>
          <cell r="E640" t="str">
            <v>C-</v>
          </cell>
        </row>
        <row r="641">
          <cell r="C641" t="str">
            <v>LeasePlan Corporation N.V.</v>
          </cell>
          <cell r="D641" t="str">
            <v>Netherlands</v>
          </cell>
          <cell r="E641" t="str">
            <v>C-</v>
          </cell>
        </row>
        <row r="642">
          <cell r="C642" t="str">
            <v>Leeds Building Society</v>
          </cell>
          <cell r="D642" t="str">
            <v>United Kingdom</v>
          </cell>
          <cell r="E642" t="str">
            <v>C</v>
          </cell>
        </row>
        <row r="643">
          <cell r="C643" t="str">
            <v>LGT Bank AG</v>
          </cell>
          <cell r="D643" t="str">
            <v>Liechtenstein</v>
          </cell>
          <cell r="E643" t="str">
            <v>C+</v>
          </cell>
        </row>
        <row r="644">
          <cell r="C644" t="str">
            <v>Liberbank</v>
          </cell>
          <cell r="D644" t="str">
            <v>Spain</v>
          </cell>
          <cell r="E644" t="str">
            <v>E+</v>
          </cell>
        </row>
        <row r="645">
          <cell r="C645" t="str">
            <v>Lloyds Bank Plc</v>
          </cell>
          <cell r="D645" t="str">
            <v>United Kingdom</v>
          </cell>
          <cell r="E645" t="str">
            <v>C-</v>
          </cell>
        </row>
        <row r="646">
          <cell r="C646" t="str">
            <v>Locko-bank</v>
          </cell>
          <cell r="D646" t="str">
            <v>Russia</v>
          </cell>
          <cell r="E646" t="str">
            <v>E+</v>
          </cell>
        </row>
        <row r="647">
          <cell r="C647" t="str">
            <v>Macquarie Bank Limited</v>
          </cell>
          <cell r="D647" t="str">
            <v>Australia</v>
          </cell>
          <cell r="E647" t="str">
            <v>C-</v>
          </cell>
        </row>
        <row r="648">
          <cell r="C648" t="str">
            <v>Malayan Banking Berhad</v>
          </cell>
          <cell r="D648" t="str">
            <v>Malaysia</v>
          </cell>
          <cell r="E648" t="str">
            <v>C</v>
          </cell>
        </row>
        <row r="649">
          <cell r="C649" t="str">
            <v>Manufacturers and Traders Trust Company</v>
          </cell>
          <cell r="D649" t="str">
            <v>United States</v>
          </cell>
          <cell r="E649" t="str">
            <v>C+</v>
          </cell>
        </row>
        <row r="650">
          <cell r="C650" t="str">
            <v>Maritime Bank</v>
          </cell>
          <cell r="D650" t="str">
            <v>Russia</v>
          </cell>
          <cell r="E650" t="str">
            <v>E+</v>
          </cell>
        </row>
        <row r="651">
          <cell r="C651" t="str">
            <v>MashreqBank psc</v>
          </cell>
          <cell r="D651" t="str">
            <v>United Arab Emirates</v>
          </cell>
          <cell r="E651" t="str">
            <v>D+</v>
          </cell>
        </row>
        <row r="652">
          <cell r="C652" t="str">
            <v>Masraf Al Rayan</v>
          </cell>
          <cell r="D652" t="str">
            <v>Qatar</v>
          </cell>
          <cell r="E652" t="str">
            <v>D+</v>
          </cell>
        </row>
        <row r="653">
          <cell r="C653" t="str">
            <v>Mauritius Commercial Bank Limited</v>
          </cell>
          <cell r="D653" t="str">
            <v>Mauritius</v>
          </cell>
          <cell r="E653" t="str">
            <v>D+</v>
          </cell>
        </row>
        <row r="654">
          <cell r="C654" t="str">
            <v>mBank S.A.</v>
          </cell>
          <cell r="D654" t="str">
            <v>Poland</v>
          </cell>
          <cell r="E654" t="str">
            <v>D</v>
          </cell>
        </row>
        <row r="655">
          <cell r="C655" t="str">
            <v>MCB Bank Limited</v>
          </cell>
          <cell r="D655" t="str">
            <v>Pakistan</v>
          </cell>
          <cell r="E655" t="str">
            <v>E</v>
          </cell>
        </row>
        <row r="656">
          <cell r="C656" t="str">
            <v>MDM Bank</v>
          </cell>
          <cell r="D656" t="str">
            <v>Russia</v>
          </cell>
          <cell r="E656" t="str">
            <v>E+</v>
          </cell>
        </row>
        <row r="657">
          <cell r="C657" t="str">
            <v>Mediocredito Trentino-Alto Adige S.p.A.</v>
          </cell>
          <cell r="D657" t="str">
            <v>Italy</v>
          </cell>
          <cell r="E657" t="str">
            <v>D-</v>
          </cell>
        </row>
        <row r="658">
          <cell r="C658" t="str">
            <v>Mega International Commercial Bank</v>
          </cell>
          <cell r="D658" t="str">
            <v>Taiwan</v>
          </cell>
          <cell r="E658" t="str">
            <v>C-</v>
          </cell>
        </row>
        <row r="659">
          <cell r="C659" t="str">
            <v>Members Equity Bank Limited</v>
          </cell>
          <cell r="D659" t="str">
            <v>Australia</v>
          </cell>
          <cell r="E659" t="str">
            <v>C</v>
          </cell>
        </row>
        <row r="660">
          <cell r="C660" t="str">
            <v>Mercantile Bank Limited</v>
          </cell>
          <cell r="D660" t="str">
            <v>South Africa</v>
          </cell>
          <cell r="E660" t="str">
            <v>D-</v>
          </cell>
        </row>
        <row r="661">
          <cell r="C661" t="str">
            <v>Metallinvestbank JSCB</v>
          </cell>
          <cell r="D661" t="str">
            <v>Russia</v>
          </cell>
          <cell r="E661" t="str">
            <v>E+</v>
          </cell>
        </row>
        <row r="662">
          <cell r="C662" t="str">
            <v>Metallurgical Commercial Bank</v>
          </cell>
          <cell r="D662" t="str">
            <v>Russia</v>
          </cell>
          <cell r="E662" t="str">
            <v>E+</v>
          </cell>
        </row>
        <row r="663">
          <cell r="C663" t="str">
            <v>Metkombank</v>
          </cell>
          <cell r="D663" t="str">
            <v>Russia</v>
          </cell>
          <cell r="E663" t="str">
            <v>E+</v>
          </cell>
        </row>
        <row r="664">
          <cell r="C664" t="str">
            <v>Metropolitan Bank &amp; Trust Company</v>
          </cell>
          <cell r="D664" t="str">
            <v>Philippines</v>
          </cell>
          <cell r="E664" t="str">
            <v>D+</v>
          </cell>
        </row>
        <row r="665">
          <cell r="C665" t="str">
            <v>Military Commercial Joint Stock Bank</v>
          </cell>
          <cell r="D665" t="str">
            <v>Vietnam</v>
          </cell>
          <cell r="E665" t="str">
            <v>E</v>
          </cell>
        </row>
        <row r="666">
          <cell r="C666" t="str">
            <v>Minato Bank, Ltd (The)</v>
          </cell>
          <cell r="D666" t="str">
            <v>Japan</v>
          </cell>
          <cell r="E666" t="str">
            <v>D</v>
          </cell>
        </row>
        <row r="667">
          <cell r="C667" t="str">
            <v>Minsk Transit Bank</v>
          </cell>
          <cell r="D667" t="str">
            <v>Belarus</v>
          </cell>
          <cell r="E667" t="str">
            <v>E+</v>
          </cell>
        </row>
        <row r="668">
          <cell r="C668" t="str">
            <v>Mitsubishi UFJ Trust and Banking Corporation</v>
          </cell>
          <cell r="D668" t="str">
            <v>Japan</v>
          </cell>
          <cell r="E668" t="str">
            <v>C</v>
          </cell>
        </row>
        <row r="669">
          <cell r="C669" t="str">
            <v>Mizrahi Tefahot Bank</v>
          </cell>
          <cell r="D669" t="str">
            <v>Israel</v>
          </cell>
          <cell r="E669" t="str">
            <v>C-</v>
          </cell>
        </row>
        <row r="670">
          <cell r="C670" t="str">
            <v>Mizuho Bank, Ltd.</v>
          </cell>
          <cell r="D670" t="str">
            <v>Japan</v>
          </cell>
          <cell r="E670" t="str">
            <v>C-</v>
          </cell>
        </row>
        <row r="671">
          <cell r="C671" t="str">
            <v>Mizuho Trust &amp; Banking Co., Ltd.</v>
          </cell>
          <cell r="D671" t="str">
            <v>Japan</v>
          </cell>
          <cell r="E671" t="str">
            <v>C-</v>
          </cell>
        </row>
        <row r="672">
          <cell r="C672" t="str">
            <v>MKB Bank Zrt.</v>
          </cell>
          <cell r="D672" t="str">
            <v>Hungary</v>
          </cell>
          <cell r="E672" t="str">
            <v>E</v>
          </cell>
        </row>
        <row r="673">
          <cell r="C673" t="str">
            <v>Montreal Trust Company of Canada</v>
          </cell>
          <cell r="D673" t="str">
            <v>Canada</v>
          </cell>
          <cell r="E673" t="str">
            <v>B-</v>
          </cell>
        </row>
        <row r="674">
          <cell r="C674" t="str">
            <v>Morgan Stanley Bank AG</v>
          </cell>
          <cell r="D674" t="str">
            <v>Germany</v>
          </cell>
          <cell r="E674" t="str">
            <v>D+</v>
          </cell>
        </row>
        <row r="675">
          <cell r="C675" t="str">
            <v>Morgan Stanley Bank International Limited</v>
          </cell>
          <cell r="D675" t="str">
            <v>United Kingdom</v>
          </cell>
          <cell r="E675" t="str">
            <v>D+</v>
          </cell>
        </row>
        <row r="676">
          <cell r="C676" t="str">
            <v>Morgan Stanley Bank, N.A.</v>
          </cell>
          <cell r="D676" t="str">
            <v>United States</v>
          </cell>
          <cell r="E676" t="str">
            <v>D+</v>
          </cell>
        </row>
        <row r="677">
          <cell r="C677" t="str">
            <v>Moscow Mortgage Agency</v>
          </cell>
          <cell r="D677" t="str">
            <v>Russia</v>
          </cell>
          <cell r="E677" t="str">
            <v>E+</v>
          </cell>
        </row>
        <row r="678">
          <cell r="C678" t="str">
            <v>MPS Capital Services</v>
          </cell>
          <cell r="D678" t="str">
            <v>Italy</v>
          </cell>
          <cell r="E678" t="str">
            <v>E</v>
          </cell>
        </row>
        <row r="679">
          <cell r="C679" t="str">
            <v>MTS Bank, Open Joint Stock Company</v>
          </cell>
          <cell r="D679" t="str">
            <v>Russia</v>
          </cell>
          <cell r="E679" t="str">
            <v>E+</v>
          </cell>
        </row>
        <row r="680">
          <cell r="C680" t="str">
            <v>Muenchener Hypothekenbank eG</v>
          </cell>
          <cell r="D680" t="str">
            <v>Germany</v>
          </cell>
          <cell r="E680" t="str">
            <v>D</v>
          </cell>
        </row>
        <row r="681">
          <cell r="C681" t="str">
            <v>MUFG Union Bank, N.A.</v>
          </cell>
          <cell r="D681" t="str">
            <v>United States</v>
          </cell>
          <cell r="E681" t="str">
            <v>C+</v>
          </cell>
        </row>
        <row r="682">
          <cell r="C682" t="str">
            <v>Nanyang Commercial Bank, Ltd.</v>
          </cell>
          <cell r="D682" t="str">
            <v>Hong Kong</v>
          </cell>
          <cell r="E682" t="str">
            <v>C</v>
          </cell>
        </row>
        <row r="683">
          <cell r="C683" t="str">
            <v>National Australia Bank Limited</v>
          </cell>
          <cell r="D683" t="str">
            <v>Australia</v>
          </cell>
          <cell r="E683" t="str">
            <v>B-</v>
          </cell>
        </row>
        <row r="684">
          <cell r="C684" t="str">
            <v>National Bank of Abu Dhabi</v>
          </cell>
          <cell r="D684" t="str">
            <v>United Arab Emirates</v>
          </cell>
          <cell r="E684" t="str">
            <v>C</v>
          </cell>
        </row>
        <row r="685">
          <cell r="C685" t="str">
            <v>National Bank of Bahrain BSC</v>
          </cell>
          <cell r="D685" t="str">
            <v>Bahrain</v>
          </cell>
          <cell r="E685" t="str">
            <v>D+</v>
          </cell>
        </row>
        <row r="686">
          <cell r="C686" t="str">
            <v>National Bank of Canada</v>
          </cell>
          <cell r="D686" t="str">
            <v>Canada</v>
          </cell>
          <cell r="E686" t="str">
            <v>C</v>
          </cell>
        </row>
        <row r="687">
          <cell r="C687" t="str">
            <v>National Bank of Egypt SAE</v>
          </cell>
          <cell r="D687" t="str">
            <v>Egypt</v>
          </cell>
          <cell r="E687" t="str">
            <v>E</v>
          </cell>
        </row>
        <row r="688">
          <cell r="C688" t="str">
            <v>National Bank of Fujairah</v>
          </cell>
          <cell r="D688" t="str">
            <v>United Arab Emirates</v>
          </cell>
          <cell r="E688" t="str">
            <v>D+</v>
          </cell>
        </row>
        <row r="689">
          <cell r="C689" t="str">
            <v>National Bank of Greece S.A.</v>
          </cell>
          <cell r="D689" t="str">
            <v>Greece</v>
          </cell>
          <cell r="E689" t="str">
            <v>E</v>
          </cell>
        </row>
        <row r="690">
          <cell r="C690" t="str">
            <v>National Bank of Kuwait S.A.K.</v>
          </cell>
          <cell r="D690" t="str">
            <v>Kuwait</v>
          </cell>
          <cell r="E690" t="str">
            <v>C</v>
          </cell>
        </row>
        <row r="691">
          <cell r="C691" t="str">
            <v>National Bank of Oman Limited (SAOG)</v>
          </cell>
          <cell r="D691" t="str">
            <v>Oman</v>
          </cell>
          <cell r="E691" t="str">
            <v>D+</v>
          </cell>
        </row>
        <row r="692">
          <cell r="C692" t="str">
            <v>National Bank of Pakistan</v>
          </cell>
          <cell r="D692" t="str">
            <v>Pakistan</v>
          </cell>
          <cell r="E692" t="str">
            <v>E</v>
          </cell>
        </row>
        <row r="693">
          <cell r="C693" t="str">
            <v>National Bank of Ras-Al-Khaimah</v>
          </cell>
          <cell r="D693" t="str">
            <v>United Arab Emirates</v>
          </cell>
          <cell r="E693" t="str">
            <v>D+</v>
          </cell>
        </row>
        <row r="694">
          <cell r="C694" t="str">
            <v>National Bank of Uzbekistan</v>
          </cell>
          <cell r="D694" t="str">
            <v>Uzbekistan</v>
          </cell>
          <cell r="E694" t="str">
            <v>E+</v>
          </cell>
        </row>
        <row r="695">
          <cell r="C695" t="str">
            <v>National Commercial Bank</v>
          </cell>
          <cell r="D695" t="str">
            <v>Saudi Arabia</v>
          </cell>
          <cell r="E695" t="str">
            <v>C</v>
          </cell>
        </row>
        <row r="696">
          <cell r="C696" t="str">
            <v>National Factoring Company</v>
          </cell>
          <cell r="D696" t="str">
            <v>Russia</v>
          </cell>
          <cell r="E696" t="str">
            <v>E+</v>
          </cell>
        </row>
        <row r="697">
          <cell r="C697" t="str">
            <v>National Reserve Bank</v>
          </cell>
          <cell r="D697" t="str">
            <v>Russia</v>
          </cell>
          <cell r="E697" t="str">
            <v>E+</v>
          </cell>
        </row>
        <row r="698">
          <cell r="C698" t="str">
            <v>National Standard Bank</v>
          </cell>
          <cell r="D698" t="str">
            <v>Russia</v>
          </cell>
          <cell r="E698" t="str">
            <v>E+</v>
          </cell>
        </row>
        <row r="699">
          <cell r="C699" t="str">
            <v>National Westminster Bank PLC</v>
          </cell>
          <cell r="D699" t="str">
            <v>United Kingdom</v>
          </cell>
          <cell r="E699" t="str">
            <v>D+</v>
          </cell>
        </row>
        <row r="700">
          <cell r="C700" t="str">
            <v>Nationwide Building Society</v>
          </cell>
          <cell r="D700" t="str">
            <v>United Kingdom</v>
          </cell>
          <cell r="E700" t="str">
            <v>C</v>
          </cell>
        </row>
        <row r="701">
          <cell r="C701" t="str">
            <v>Natixis</v>
          </cell>
          <cell r="D701" t="str">
            <v>France</v>
          </cell>
          <cell r="E701" t="str">
            <v>D</v>
          </cell>
        </row>
        <row r="702">
          <cell r="C702" t="str">
            <v>Natixis Bank (ZAO)</v>
          </cell>
          <cell r="D702" t="str">
            <v>Russia</v>
          </cell>
          <cell r="E702" t="str">
            <v>E+</v>
          </cell>
        </row>
        <row r="703">
          <cell r="C703" t="str">
            <v>NBD Bank</v>
          </cell>
          <cell r="D703" t="str">
            <v>Russia</v>
          </cell>
          <cell r="E703" t="str">
            <v>E+</v>
          </cell>
        </row>
        <row r="704">
          <cell r="C704" t="str">
            <v>NCG Banco S.A.</v>
          </cell>
          <cell r="D704" t="str">
            <v>Spain</v>
          </cell>
          <cell r="E704" t="str">
            <v>E</v>
          </cell>
        </row>
        <row r="705">
          <cell r="C705" t="str">
            <v>Nedbank Limited</v>
          </cell>
          <cell r="D705" t="str">
            <v>South Africa</v>
          </cell>
          <cell r="E705" t="str">
            <v>C-</v>
          </cell>
        </row>
        <row r="706">
          <cell r="C706" t="str">
            <v>Nedbank Private Wealth Limited</v>
          </cell>
          <cell r="D706" t="str">
            <v>Isle of Man</v>
          </cell>
          <cell r="E706" t="str">
            <v>D+</v>
          </cell>
        </row>
        <row r="707">
          <cell r="C707" t="str">
            <v>Nederlandse Waterschapsbank N.V.</v>
          </cell>
          <cell r="D707" t="str">
            <v>Netherlands</v>
          </cell>
          <cell r="E707" t="str">
            <v>C+</v>
          </cell>
        </row>
        <row r="708">
          <cell r="C708" t="str">
            <v>Nevada State Bank</v>
          </cell>
          <cell r="D708" t="str">
            <v>United States</v>
          </cell>
          <cell r="E708" t="str">
            <v>D+</v>
          </cell>
        </row>
        <row r="709">
          <cell r="C709" t="str">
            <v>New York Community Bank</v>
          </cell>
          <cell r="D709" t="str">
            <v>United States</v>
          </cell>
          <cell r="E709" t="str">
            <v>C</v>
          </cell>
        </row>
        <row r="710">
          <cell r="C710" t="str">
            <v>Newcastle Permanent Building Society</v>
          </cell>
          <cell r="D710" t="str">
            <v>Australia</v>
          </cell>
          <cell r="E710" t="str">
            <v>C+</v>
          </cell>
        </row>
        <row r="711">
          <cell r="C711" t="str">
            <v>NIBC Bank N.V.</v>
          </cell>
          <cell r="D711" t="str">
            <v>Netherlands</v>
          </cell>
          <cell r="E711" t="str">
            <v>D+</v>
          </cell>
        </row>
        <row r="712">
          <cell r="C712" t="str">
            <v>NK Bank</v>
          </cell>
          <cell r="D712" t="str">
            <v>Russia</v>
          </cell>
          <cell r="E712" t="str">
            <v>E+</v>
          </cell>
        </row>
        <row r="713">
          <cell r="C713" t="str">
            <v>NongHyup Bank</v>
          </cell>
          <cell r="D713" t="str">
            <v>Korea</v>
          </cell>
          <cell r="E713" t="str">
            <v>D+</v>
          </cell>
        </row>
        <row r="714">
          <cell r="C714" t="str">
            <v>Norddeutsche Landesbank GZ</v>
          </cell>
          <cell r="D714" t="str">
            <v>Germany</v>
          </cell>
          <cell r="E714" t="str">
            <v>D</v>
          </cell>
        </row>
        <row r="715">
          <cell r="C715" t="str">
            <v>Nordea Bank AB</v>
          </cell>
          <cell r="D715" t="str">
            <v>Sweden</v>
          </cell>
          <cell r="E715" t="str">
            <v>C</v>
          </cell>
        </row>
        <row r="716">
          <cell r="C716" t="str">
            <v>Nordea Bank Danmark A/S</v>
          </cell>
          <cell r="D716" t="str">
            <v>Denmark</v>
          </cell>
          <cell r="E716" t="str">
            <v>C-</v>
          </cell>
        </row>
        <row r="717">
          <cell r="C717" t="str">
            <v>Nordea Bank Finland Plc</v>
          </cell>
          <cell r="D717" t="str">
            <v>Finland</v>
          </cell>
          <cell r="E717" t="str">
            <v>C</v>
          </cell>
        </row>
        <row r="718">
          <cell r="C718" t="str">
            <v>Nordea Bank Norge ASA</v>
          </cell>
          <cell r="D718" t="str">
            <v>Norway</v>
          </cell>
          <cell r="E718" t="str">
            <v>C-</v>
          </cell>
        </row>
        <row r="719">
          <cell r="C719" t="str">
            <v>Norinchukin Bank</v>
          </cell>
          <cell r="D719" t="str">
            <v>Japan</v>
          </cell>
          <cell r="E719" t="str">
            <v>C-</v>
          </cell>
        </row>
        <row r="720">
          <cell r="C720" t="str">
            <v>Northern Trust Company</v>
          </cell>
          <cell r="D720" t="str">
            <v>United States</v>
          </cell>
          <cell r="E720" t="str">
            <v>B-</v>
          </cell>
        </row>
        <row r="721">
          <cell r="C721" t="str">
            <v>NOTA BANK</v>
          </cell>
          <cell r="D721" t="str">
            <v>Russia</v>
          </cell>
          <cell r="E721" t="str">
            <v>E+</v>
          </cell>
        </row>
        <row r="722">
          <cell r="C722" t="str">
            <v>Nottingham Building Society</v>
          </cell>
          <cell r="D722" t="str">
            <v>United Kingdom</v>
          </cell>
          <cell r="E722" t="str">
            <v>C-</v>
          </cell>
        </row>
        <row r="723">
          <cell r="C723" t="str">
            <v>Nova Kreditna banka Maribor d.d.</v>
          </cell>
          <cell r="D723" t="str">
            <v>Slovenia</v>
          </cell>
          <cell r="E723" t="str">
            <v>E</v>
          </cell>
        </row>
        <row r="724">
          <cell r="C724" t="str">
            <v>Nova Ljubljanska banka d.d.</v>
          </cell>
          <cell r="D724" t="str">
            <v>Slovenia</v>
          </cell>
          <cell r="E724" t="str">
            <v>E</v>
          </cell>
        </row>
        <row r="725">
          <cell r="C725" t="str">
            <v>Novikombank JSC Bank</v>
          </cell>
          <cell r="D725" t="str">
            <v>Russia</v>
          </cell>
          <cell r="E725" t="str">
            <v>E+</v>
          </cell>
        </row>
        <row r="726">
          <cell r="C726" t="str">
            <v>Novo Banco, S.A.</v>
          </cell>
          <cell r="D726" t="str">
            <v>Portugal</v>
          </cell>
          <cell r="E726" t="str">
            <v>E</v>
          </cell>
        </row>
        <row r="727">
          <cell r="C727" t="str">
            <v>NS Bank</v>
          </cell>
          <cell r="D727" t="str">
            <v>Russia</v>
          </cell>
          <cell r="E727" t="str">
            <v>E+</v>
          </cell>
        </row>
        <row r="728">
          <cell r="C728" t="str">
            <v>Nuevo Banco de La Rioja S.A.</v>
          </cell>
          <cell r="D728" t="str">
            <v>Argentina</v>
          </cell>
          <cell r="E728" t="str">
            <v>E</v>
          </cell>
        </row>
        <row r="729">
          <cell r="C729" t="str">
            <v>Nykredit Bank A/S</v>
          </cell>
          <cell r="D729" t="str">
            <v>Denmark</v>
          </cell>
          <cell r="E729" t="str">
            <v>D+</v>
          </cell>
        </row>
        <row r="730">
          <cell r="C730" t="str">
            <v>Oesterreichische Volksbanken AG</v>
          </cell>
          <cell r="D730" t="str">
            <v>Austria</v>
          </cell>
          <cell r="E730" t="str">
            <v>E</v>
          </cell>
        </row>
        <row r="731">
          <cell r="C731" t="str">
            <v>Oesterreichischer Volksbanken-Verbund</v>
          </cell>
          <cell r="D731" t="str">
            <v>Austria</v>
          </cell>
          <cell r="E731" t="str">
            <v>E</v>
          </cell>
        </row>
        <row r="732">
          <cell r="C732" t="str">
            <v>Ogaki Kyoritsu Bank, Ltd.</v>
          </cell>
          <cell r="D732" t="str">
            <v>Japan</v>
          </cell>
          <cell r="E732" t="str">
            <v>D+</v>
          </cell>
        </row>
        <row r="733">
          <cell r="C733" t="str">
            <v>OJSC Bank Eskhata</v>
          </cell>
          <cell r="D733" t="str">
            <v>Tajikistan</v>
          </cell>
          <cell r="E733" t="str">
            <v>E+</v>
          </cell>
        </row>
        <row r="734">
          <cell r="C734" t="str">
            <v>OJSC Bank of Baku</v>
          </cell>
          <cell r="D734" t="str">
            <v>Azerbaijan</v>
          </cell>
          <cell r="E734" t="str">
            <v>E+</v>
          </cell>
        </row>
        <row r="735">
          <cell r="C735" t="str">
            <v>OJSC XALQ BANK</v>
          </cell>
          <cell r="D735" t="str">
            <v>Azerbaijan</v>
          </cell>
          <cell r="E735" t="str">
            <v>E+</v>
          </cell>
        </row>
        <row r="736">
          <cell r="C736" t="str">
            <v>Old National Bank</v>
          </cell>
          <cell r="D736" t="str">
            <v>United States</v>
          </cell>
          <cell r="E736" t="str">
            <v>C+</v>
          </cell>
        </row>
        <row r="737">
          <cell r="C737" t="str">
            <v>Oman Arab Bank (SAOC)</v>
          </cell>
          <cell r="D737" t="str">
            <v>Oman</v>
          </cell>
          <cell r="E737" t="str">
            <v>C-</v>
          </cell>
        </row>
        <row r="738">
          <cell r="C738" t="str">
            <v>OP-Pohjola Group</v>
          </cell>
          <cell r="D738" t="str">
            <v>Finland</v>
          </cell>
          <cell r="E738" t="str">
            <v>C</v>
          </cell>
        </row>
        <row r="739">
          <cell r="C739" t="str">
            <v>Oriental Bank of Commerce</v>
          </cell>
          <cell r="D739" t="str">
            <v>India</v>
          </cell>
          <cell r="E739" t="str">
            <v>D</v>
          </cell>
        </row>
        <row r="740">
          <cell r="C740" t="str">
            <v>OTP Bank (Russia), OJSC</v>
          </cell>
          <cell r="D740" t="str">
            <v>Russia</v>
          </cell>
          <cell r="E740" t="str">
            <v>D-</v>
          </cell>
        </row>
        <row r="741">
          <cell r="C741" t="str">
            <v>OTP Bank (Ukraine)</v>
          </cell>
          <cell r="D741" t="str">
            <v>Ukraine</v>
          </cell>
          <cell r="E741" t="str">
            <v>E</v>
          </cell>
        </row>
        <row r="742">
          <cell r="C742" t="str">
            <v>OTP Bank NyRt</v>
          </cell>
          <cell r="D742" t="str">
            <v>Hungary</v>
          </cell>
          <cell r="E742" t="str">
            <v>D</v>
          </cell>
        </row>
        <row r="743">
          <cell r="C743" t="str">
            <v>OTP Jelzalogbank Rt (OTP Mtge Bk)</v>
          </cell>
          <cell r="D743" t="str">
            <v>Hungary</v>
          </cell>
          <cell r="E743" t="str">
            <v>D</v>
          </cell>
        </row>
        <row r="744">
          <cell r="C744" t="str">
            <v>Oversea-Chinese Banking Corp Ltd</v>
          </cell>
          <cell r="D744" t="str">
            <v>Singapore</v>
          </cell>
          <cell r="E744" t="str">
            <v>B</v>
          </cell>
        </row>
        <row r="745">
          <cell r="C745" t="str">
            <v>Pan Indonesia Bank TBK (P.T.)</v>
          </cell>
          <cell r="D745" t="str">
            <v>Indonesia</v>
          </cell>
          <cell r="E745" t="str">
            <v>D</v>
          </cell>
        </row>
        <row r="746">
          <cell r="C746" t="str">
            <v>People's United Bank</v>
          </cell>
          <cell r="D746" t="str">
            <v>United States</v>
          </cell>
          <cell r="E746" t="str">
            <v>C</v>
          </cell>
        </row>
        <row r="747">
          <cell r="C747" t="str">
            <v>Permanent tsb p.l.c.</v>
          </cell>
          <cell r="D747" t="str">
            <v>Ireland</v>
          </cell>
          <cell r="E747" t="str">
            <v>E</v>
          </cell>
        </row>
        <row r="748">
          <cell r="C748" t="str">
            <v>Pervobank JSC</v>
          </cell>
          <cell r="D748" t="str">
            <v>Russia</v>
          </cell>
          <cell r="E748" t="str">
            <v>E+</v>
          </cell>
        </row>
        <row r="749">
          <cell r="C749" t="str">
            <v>Petersburg Social Commercial Bank</v>
          </cell>
          <cell r="D749" t="str">
            <v>Russia</v>
          </cell>
          <cell r="E749" t="str">
            <v>E+</v>
          </cell>
        </row>
        <row r="750">
          <cell r="C750" t="str">
            <v>Petrocommerce Bank (OJSC)</v>
          </cell>
          <cell r="D750" t="str">
            <v>Russia</v>
          </cell>
          <cell r="E750" t="str">
            <v>E+</v>
          </cell>
        </row>
        <row r="751">
          <cell r="C751" t="str">
            <v>Philippine National Bank</v>
          </cell>
          <cell r="D751" t="str">
            <v>Philippines</v>
          </cell>
          <cell r="E751" t="str">
            <v>D-</v>
          </cell>
        </row>
        <row r="752">
          <cell r="C752" t="str">
            <v>Ping An Bank Co., Ltd</v>
          </cell>
          <cell r="D752" t="str">
            <v>China</v>
          </cell>
          <cell r="E752" t="str">
            <v>D</v>
          </cell>
        </row>
        <row r="753">
          <cell r="C753" t="str">
            <v>Piraeus Bank S.A.</v>
          </cell>
          <cell r="D753" t="str">
            <v>Greece</v>
          </cell>
          <cell r="E753" t="str">
            <v>E</v>
          </cell>
        </row>
        <row r="754">
          <cell r="C754" t="str">
            <v>Pivdennyi Bank, JSCB</v>
          </cell>
          <cell r="D754" t="str">
            <v>Ukraine</v>
          </cell>
          <cell r="E754" t="str">
            <v>E</v>
          </cell>
        </row>
        <row r="755">
          <cell r="C755" t="str">
            <v>PNC Bank, N.A.</v>
          </cell>
          <cell r="D755" t="str">
            <v>United States</v>
          </cell>
          <cell r="E755" t="str">
            <v>C+</v>
          </cell>
        </row>
        <row r="756">
          <cell r="C756" t="str">
            <v>Pohjola Bank plc</v>
          </cell>
          <cell r="D756" t="str">
            <v>Finland</v>
          </cell>
          <cell r="E756" t="str">
            <v>C-</v>
          </cell>
        </row>
        <row r="757">
          <cell r="C757" t="str">
            <v>Powszechna Kasa Oszczednosci Bank Polski S.A.</v>
          </cell>
          <cell r="D757" t="str">
            <v>Poland</v>
          </cell>
          <cell r="E757" t="str">
            <v>C-</v>
          </cell>
        </row>
        <row r="758">
          <cell r="C758" t="str">
            <v>Principality Building Society</v>
          </cell>
          <cell r="D758" t="str">
            <v>United Kingdom</v>
          </cell>
          <cell r="E758" t="str">
            <v>D+</v>
          </cell>
        </row>
        <row r="759">
          <cell r="C759" t="str">
            <v>Privatbank</v>
          </cell>
          <cell r="D759" t="str">
            <v>Ukraine</v>
          </cell>
          <cell r="E759" t="str">
            <v>E</v>
          </cell>
        </row>
        <row r="760">
          <cell r="C760" t="str">
            <v>ProbusinessBank</v>
          </cell>
          <cell r="D760" t="str">
            <v>Russia</v>
          </cell>
          <cell r="E760" t="str">
            <v>E+</v>
          </cell>
        </row>
        <row r="761">
          <cell r="C761" t="str">
            <v>Prominvestbank</v>
          </cell>
          <cell r="D761" t="str">
            <v>Ukraine</v>
          </cell>
          <cell r="E761" t="str">
            <v>E</v>
          </cell>
        </row>
        <row r="762">
          <cell r="C762" t="str">
            <v>Promsvyazbank</v>
          </cell>
          <cell r="D762" t="str">
            <v>Russia</v>
          </cell>
          <cell r="E762" t="str">
            <v>D-</v>
          </cell>
        </row>
        <row r="763">
          <cell r="C763" t="str">
            <v>PSA Finance Argentina Comp.Fin.S.A.</v>
          </cell>
          <cell r="D763" t="str">
            <v>Argentina</v>
          </cell>
          <cell r="E763" t="str">
            <v>E</v>
          </cell>
        </row>
        <row r="764">
          <cell r="C764" t="str">
            <v>PT Bank CIMB Niaga Tbk</v>
          </cell>
          <cell r="D764" t="str">
            <v>Indonesia</v>
          </cell>
          <cell r="E764" t="str">
            <v>D</v>
          </cell>
        </row>
        <row r="765">
          <cell r="C765" t="str">
            <v>Public Bank (Hong Kong) Limited</v>
          </cell>
          <cell r="D765" t="str">
            <v>Hong Kong</v>
          </cell>
          <cell r="E765" t="str">
            <v>C-</v>
          </cell>
        </row>
        <row r="766">
          <cell r="C766" t="str">
            <v>Public Bank Berhad</v>
          </cell>
          <cell r="D766" t="str">
            <v>Malaysia</v>
          </cell>
          <cell r="E766" t="str">
            <v>C</v>
          </cell>
        </row>
        <row r="767">
          <cell r="C767" t="str">
            <v>Punjab National Bank</v>
          </cell>
          <cell r="D767" t="str">
            <v>India</v>
          </cell>
          <cell r="E767" t="str">
            <v>D-</v>
          </cell>
        </row>
        <row r="768">
          <cell r="C768" t="str">
            <v>Qatar International Islamic Bank (Q.S.C.)</v>
          </cell>
          <cell r="D768" t="str">
            <v>Qatar</v>
          </cell>
          <cell r="E768" t="str">
            <v>D+</v>
          </cell>
        </row>
        <row r="769">
          <cell r="C769" t="str">
            <v>Qatar National Bank</v>
          </cell>
          <cell r="D769" t="str">
            <v>Qatar</v>
          </cell>
          <cell r="E769" t="str">
            <v>C-</v>
          </cell>
        </row>
        <row r="770">
          <cell r="C770" t="str">
            <v>Qishloq Qurilish Bank</v>
          </cell>
          <cell r="D770" t="str">
            <v>Uzbekistan</v>
          </cell>
          <cell r="E770" t="str">
            <v>E+</v>
          </cell>
        </row>
        <row r="771">
          <cell r="C771" t="str">
            <v>Rabobank Nederland</v>
          </cell>
          <cell r="D771" t="str">
            <v>Netherlands</v>
          </cell>
          <cell r="E771" t="str">
            <v>B-</v>
          </cell>
        </row>
        <row r="772">
          <cell r="C772" t="str">
            <v>Raiffeisen Bank Aval</v>
          </cell>
          <cell r="D772" t="str">
            <v>Ukraine</v>
          </cell>
          <cell r="E772" t="str">
            <v>E</v>
          </cell>
        </row>
        <row r="773">
          <cell r="C773" t="str">
            <v>Raiffeisen Bank International AG</v>
          </cell>
          <cell r="D773" t="str">
            <v>Austria</v>
          </cell>
          <cell r="E773" t="str">
            <v>D+</v>
          </cell>
        </row>
        <row r="774">
          <cell r="C774" t="str">
            <v>Raiffeisen Bank SA</v>
          </cell>
          <cell r="D774" t="str">
            <v>Romania</v>
          </cell>
          <cell r="E774" t="str">
            <v>D-</v>
          </cell>
        </row>
        <row r="775">
          <cell r="C775" t="str">
            <v>Raiffeisen Bankengruppe Oesterreich</v>
          </cell>
          <cell r="D775" t="str">
            <v>Austria</v>
          </cell>
          <cell r="E775" t="str">
            <v>C-</v>
          </cell>
        </row>
        <row r="776">
          <cell r="C776" t="str">
            <v>Raiffeisen Schweiz</v>
          </cell>
          <cell r="D776" t="str">
            <v>Switzerland</v>
          </cell>
          <cell r="E776" t="str">
            <v>C</v>
          </cell>
        </row>
        <row r="777">
          <cell r="C777" t="str">
            <v>Raiffeisen-Gruppe</v>
          </cell>
          <cell r="D777" t="str">
            <v>Switzerland</v>
          </cell>
          <cell r="E777" t="str">
            <v>C+</v>
          </cell>
        </row>
        <row r="778">
          <cell r="C778" t="str">
            <v>Raiffeisen-Landesbank Steiermark AG</v>
          </cell>
          <cell r="D778" t="str">
            <v>Austria</v>
          </cell>
          <cell r="E778" t="str">
            <v>C-</v>
          </cell>
        </row>
        <row r="779">
          <cell r="C779" t="str">
            <v>Raiffeisen-Landesbank Tirol AG</v>
          </cell>
          <cell r="D779" t="str">
            <v>Austria</v>
          </cell>
          <cell r="E779" t="str">
            <v>C-</v>
          </cell>
        </row>
        <row r="780">
          <cell r="C780" t="str">
            <v>Raiffeisenbank (Bulgaria) EAD</v>
          </cell>
          <cell r="D780" t="str">
            <v>Bulgaria</v>
          </cell>
          <cell r="E780" t="str">
            <v>E+</v>
          </cell>
        </row>
        <row r="781">
          <cell r="C781" t="str">
            <v>Raiffeisenbank, a.s.</v>
          </cell>
          <cell r="D781" t="str">
            <v>Czech Republic</v>
          </cell>
          <cell r="E781" t="str">
            <v>D</v>
          </cell>
        </row>
        <row r="782">
          <cell r="C782" t="str">
            <v>Raiffeisenlandesbank Niederoesterreich-Wien</v>
          </cell>
          <cell r="D782" t="str">
            <v>Austria</v>
          </cell>
          <cell r="E782" t="str">
            <v>D+</v>
          </cell>
        </row>
        <row r="783">
          <cell r="C783" t="str">
            <v>Raiffeisenlandesbank Oberoesterreich AG</v>
          </cell>
          <cell r="D783" t="str">
            <v>Austria</v>
          </cell>
          <cell r="E783" t="str">
            <v>D+</v>
          </cell>
        </row>
        <row r="784">
          <cell r="C784" t="str">
            <v>Raiffeisenlandesbank Vorarlberg</v>
          </cell>
          <cell r="D784" t="str">
            <v>Austria</v>
          </cell>
          <cell r="E784" t="str">
            <v>C-</v>
          </cell>
        </row>
        <row r="785">
          <cell r="C785" t="str">
            <v>Raiffeisenverband Salzburg</v>
          </cell>
          <cell r="D785" t="str">
            <v>Austria</v>
          </cell>
          <cell r="E785" t="str">
            <v>C-</v>
          </cell>
        </row>
        <row r="786">
          <cell r="C786" t="str">
            <v>Rawbank</v>
          </cell>
          <cell r="D786" t="str">
            <v>Democratic Republic of the Congo</v>
          </cell>
          <cell r="E786" t="str">
            <v>E+</v>
          </cell>
        </row>
        <row r="787">
          <cell r="C787" t="str">
            <v>RCB Bank Ltd.</v>
          </cell>
          <cell r="D787" t="str">
            <v>Cyprus</v>
          </cell>
          <cell r="E787" t="str">
            <v>E</v>
          </cell>
        </row>
        <row r="788">
          <cell r="C788" t="str">
            <v>RCI Banque</v>
          </cell>
          <cell r="D788" t="str">
            <v>France</v>
          </cell>
          <cell r="E788" t="str">
            <v>D+</v>
          </cell>
        </row>
        <row r="789">
          <cell r="C789" t="str">
            <v>Regions Bank</v>
          </cell>
          <cell r="D789" t="str">
            <v>United States</v>
          </cell>
          <cell r="E789" t="str">
            <v>D+</v>
          </cell>
        </row>
        <row r="790">
          <cell r="C790" t="str">
            <v>Resona Bank, Ltd.</v>
          </cell>
          <cell r="D790" t="str">
            <v>Japan</v>
          </cell>
          <cell r="E790" t="str">
            <v>C-</v>
          </cell>
        </row>
        <row r="791">
          <cell r="C791" t="str">
            <v>RHB Bank Berhad</v>
          </cell>
          <cell r="D791" t="str">
            <v>Malaysia</v>
          </cell>
          <cell r="E791" t="str">
            <v>D+</v>
          </cell>
        </row>
        <row r="792">
          <cell r="C792" t="str">
            <v>Ringkjobing Landbobank A/s</v>
          </cell>
          <cell r="D792" t="str">
            <v>Denmark</v>
          </cell>
          <cell r="E792" t="str">
            <v>C-</v>
          </cell>
        </row>
        <row r="793">
          <cell r="C793" t="str">
            <v>Riyad Bank</v>
          </cell>
          <cell r="D793" t="str">
            <v>Saudi Arabia</v>
          </cell>
          <cell r="E793" t="str">
            <v>C</v>
          </cell>
        </row>
        <row r="794">
          <cell r="C794" t="str">
            <v>Rizal Commercial Banking Corporation</v>
          </cell>
          <cell r="D794" t="str">
            <v>Philippines</v>
          </cell>
          <cell r="E794" t="str">
            <v>D-</v>
          </cell>
        </row>
        <row r="795">
          <cell r="C795" t="str">
            <v>Rosdorbank</v>
          </cell>
          <cell r="D795" t="str">
            <v>Russia</v>
          </cell>
          <cell r="E795" t="str">
            <v>E+</v>
          </cell>
        </row>
        <row r="796">
          <cell r="C796" t="str">
            <v>Rosenergobank</v>
          </cell>
          <cell r="D796" t="str">
            <v>Russia</v>
          </cell>
          <cell r="E796" t="str">
            <v>E+</v>
          </cell>
        </row>
        <row r="797">
          <cell r="C797" t="str">
            <v>Rosevrobank</v>
          </cell>
          <cell r="D797" t="str">
            <v>Russia</v>
          </cell>
          <cell r="E797" t="str">
            <v>E+</v>
          </cell>
        </row>
        <row r="798">
          <cell r="C798" t="str">
            <v>Rosgosstrakh Bank OJSC</v>
          </cell>
          <cell r="D798" t="str">
            <v>Russia</v>
          </cell>
          <cell r="E798" t="str">
            <v>E+</v>
          </cell>
        </row>
        <row r="799">
          <cell r="C799" t="str">
            <v>Rossiyskiy Kredit Bank</v>
          </cell>
          <cell r="D799" t="str">
            <v>Russia</v>
          </cell>
          <cell r="E799" t="str">
            <v>E</v>
          </cell>
        </row>
        <row r="800">
          <cell r="C800" t="str">
            <v>Rossiysky Kapital Bank</v>
          </cell>
          <cell r="D800" t="str">
            <v>Russia</v>
          </cell>
          <cell r="E800" t="str">
            <v>E</v>
          </cell>
        </row>
        <row r="801">
          <cell r="C801" t="str">
            <v>Royal Bank of Canada</v>
          </cell>
          <cell r="D801" t="str">
            <v>Canada</v>
          </cell>
          <cell r="E801" t="str">
            <v>C+</v>
          </cell>
        </row>
        <row r="802">
          <cell r="C802" t="str">
            <v>Royal Bank of Scotland N.V.</v>
          </cell>
          <cell r="D802" t="str">
            <v>Netherlands</v>
          </cell>
          <cell r="E802" t="str">
            <v>D+</v>
          </cell>
        </row>
        <row r="803">
          <cell r="C803" t="str">
            <v>Royal Bank of Scotland plc</v>
          </cell>
          <cell r="D803" t="str">
            <v>United Kingdom</v>
          </cell>
          <cell r="E803" t="str">
            <v>D+</v>
          </cell>
        </row>
        <row r="804">
          <cell r="C804" t="str">
            <v>Royal Trust Corporation of Canada</v>
          </cell>
          <cell r="D804" t="str">
            <v>Canada</v>
          </cell>
          <cell r="E804" t="str">
            <v>C+</v>
          </cell>
        </row>
        <row r="805">
          <cell r="C805" t="str">
            <v>Rusfinance Bank</v>
          </cell>
          <cell r="D805" t="str">
            <v>Russia</v>
          </cell>
          <cell r="E805" t="str">
            <v>E+</v>
          </cell>
        </row>
        <row r="806">
          <cell r="C806" t="str">
            <v>Russian Agricultural Bank</v>
          </cell>
          <cell r="D806" t="str">
            <v>Russia</v>
          </cell>
          <cell r="E806" t="str">
            <v>E+</v>
          </cell>
        </row>
        <row r="807">
          <cell r="C807" t="str">
            <v>Russian International Bank</v>
          </cell>
          <cell r="D807" t="str">
            <v>Russia</v>
          </cell>
          <cell r="E807" t="str">
            <v>E+</v>
          </cell>
        </row>
        <row r="808">
          <cell r="C808" t="str">
            <v>Russian Regional Development Bank</v>
          </cell>
          <cell r="D808" t="str">
            <v>Russia</v>
          </cell>
          <cell r="E808" t="str">
            <v>E+</v>
          </cell>
        </row>
        <row r="809">
          <cell r="C809" t="str">
            <v>Russian Standard Bank</v>
          </cell>
          <cell r="D809" t="str">
            <v>Russia</v>
          </cell>
          <cell r="E809" t="str">
            <v>E+</v>
          </cell>
        </row>
        <row r="810">
          <cell r="C810" t="str">
            <v>Russlavbank</v>
          </cell>
          <cell r="D810" t="str">
            <v>Russia</v>
          </cell>
          <cell r="E810" t="str">
            <v>E+</v>
          </cell>
        </row>
        <row r="811">
          <cell r="C811" t="str">
            <v>Saigon - Hanoi Commercial Joint Stock Bank</v>
          </cell>
          <cell r="D811" t="str">
            <v>Vietnam</v>
          </cell>
          <cell r="E811" t="str">
            <v>E</v>
          </cell>
        </row>
        <row r="812">
          <cell r="C812" t="str">
            <v>Saigon Thuong Tin Commercial Joint-Stock Bank</v>
          </cell>
          <cell r="D812" t="str">
            <v>Vietnam</v>
          </cell>
          <cell r="E812" t="str">
            <v>E</v>
          </cell>
        </row>
        <row r="813">
          <cell r="C813" t="str">
            <v>Saitama Resona Bank, Ltd.</v>
          </cell>
          <cell r="D813" t="str">
            <v>Japan</v>
          </cell>
          <cell r="E813" t="str">
            <v>C-</v>
          </cell>
        </row>
        <row r="814">
          <cell r="C814" t="str">
            <v>Samba Financial Group</v>
          </cell>
          <cell r="D814" t="str">
            <v>Saudi Arabia</v>
          </cell>
          <cell r="E814" t="str">
            <v>C+</v>
          </cell>
        </row>
        <row r="815">
          <cell r="C815" t="str">
            <v>San-in Godo Bank, Ltd.</v>
          </cell>
          <cell r="D815" t="str">
            <v>Japan</v>
          </cell>
          <cell r="E815" t="str">
            <v>C-</v>
          </cell>
        </row>
        <row r="816">
          <cell r="C816" t="str">
            <v>Santander Bank, N.A.</v>
          </cell>
          <cell r="D816" t="str">
            <v>United States</v>
          </cell>
          <cell r="E816" t="str">
            <v>C-</v>
          </cell>
        </row>
        <row r="817">
          <cell r="C817" t="str">
            <v>Santander Consumer Finance S.A.</v>
          </cell>
          <cell r="D817" t="str">
            <v>Spain</v>
          </cell>
          <cell r="E817" t="str">
            <v>C-</v>
          </cell>
        </row>
        <row r="818">
          <cell r="C818" t="str">
            <v>Santander UK PLC</v>
          </cell>
          <cell r="D818" t="str">
            <v>United Kingdom</v>
          </cell>
          <cell r="E818" t="str">
            <v>C-</v>
          </cell>
        </row>
        <row r="819">
          <cell r="C819" t="str">
            <v>Sasfin Bank Limited</v>
          </cell>
          <cell r="D819" t="str">
            <v>South Africa</v>
          </cell>
          <cell r="E819" t="str">
            <v>D-</v>
          </cell>
        </row>
        <row r="820">
          <cell r="C820" t="str">
            <v>Saudi British Bank</v>
          </cell>
          <cell r="D820" t="str">
            <v>Saudi Arabia</v>
          </cell>
          <cell r="E820" t="str">
            <v>C+</v>
          </cell>
        </row>
        <row r="821">
          <cell r="C821" t="str">
            <v>Saudi Hollandi Bank</v>
          </cell>
          <cell r="D821" t="str">
            <v>Saudi Arabia</v>
          </cell>
          <cell r="E821" t="str">
            <v>C-</v>
          </cell>
        </row>
        <row r="822">
          <cell r="C822" t="str">
            <v>Saudi Investment Bank</v>
          </cell>
          <cell r="D822" t="str">
            <v>Saudi Arabia</v>
          </cell>
          <cell r="E822" t="str">
            <v>C-</v>
          </cell>
        </row>
        <row r="823">
          <cell r="C823" t="str">
            <v>Savdogar Bank</v>
          </cell>
          <cell r="D823" t="str">
            <v>Uzbekistan</v>
          </cell>
          <cell r="E823" t="str">
            <v>E+</v>
          </cell>
        </row>
        <row r="824">
          <cell r="C824" t="str">
            <v>Savings Bank of Ukraine</v>
          </cell>
          <cell r="D824" t="str">
            <v>Ukraine</v>
          </cell>
          <cell r="E824" t="str">
            <v>E</v>
          </cell>
        </row>
        <row r="825">
          <cell r="C825" t="str">
            <v>SB Bank</v>
          </cell>
          <cell r="D825" t="str">
            <v>Russia</v>
          </cell>
          <cell r="E825" t="str">
            <v>E+</v>
          </cell>
        </row>
        <row r="826">
          <cell r="C826" t="str">
            <v>SB Sberbank JSC</v>
          </cell>
          <cell r="D826" t="str">
            <v>Kazakhstan</v>
          </cell>
          <cell r="E826" t="str">
            <v>E+</v>
          </cell>
        </row>
        <row r="827">
          <cell r="C827" t="str">
            <v>Sberbank</v>
          </cell>
          <cell r="D827" t="str">
            <v>Russia</v>
          </cell>
          <cell r="E827" t="str">
            <v>D+</v>
          </cell>
        </row>
        <row r="828">
          <cell r="C828" t="str">
            <v>SC Citadele Banka</v>
          </cell>
          <cell r="D828" t="str">
            <v>Latvia</v>
          </cell>
          <cell r="E828" t="str">
            <v>E+</v>
          </cell>
        </row>
        <row r="829">
          <cell r="C829" t="str">
            <v>Scotiabank Inverlat S.A.</v>
          </cell>
          <cell r="D829" t="str">
            <v>Mexico</v>
          </cell>
          <cell r="E829" t="str">
            <v>C-</v>
          </cell>
        </row>
        <row r="830">
          <cell r="C830" t="str">
            <v>Scotiabank Peru</v>
          </cell>
          <cell r="D830" t="str">
            <v>Peru</v>
          </cell>
          <cell r="E830" t="str">
            <v>D+</v>
          </cell>
        </row>
        <row r="831">
          <cell r="C831" t="str">
            <v>SEB</v>
          </cell>
          <cell r="D831" t="str">
            <v>Sweden</v>
          </cell>
          <cell r="E831" t="str">
            <v>C-</v>
          </cell>
        </row>
        <row r="832">
          <cell r="C832" t="str">
            <v>SEB AG</v>
          </cell>
          <cell r="D832" t="str">
            <v>Germany</v>
          </cell>
          <cell r="E832" t="str">
            <v>D+</v>
          </cell>
        </row>
        <row r="833">
          <cell r="C833" t="str">
            <v>Sekerbank T.A.S.</v>
          </cell>
          <cell r="D833" t="str">
            <v>Turkey</v>
          </cell>
          <cell r="E833" t="str">
            <v>D-</v>
          </cell>
        </row>
        <row r="834">
          <cell r="C834" t="str">
            <v>Shanghai Commercial Bank</v>
          </cell>
          <cell r="D834" t="str">
            <v>Hong Kong</v>
          </cell>
          <cell r="E834" t="str">
            <v>C+</v>
          </cell>
        </row>
        <row r="835">
          <cell r="C835" t="str">
            <v>Shanghai Pudong Development Bank Co., Ltd.</v>
          </cell>
          <cell r="D835" t="str">
            <v>China</v>
          </cell>
          <cell r="E835" t="str">
            <v>D</v>
          </cell>
        </row>
        <row r="836">
          <cell r="C836" t="str">
            <v>Sharjah Islamic Bank PJSC</v>
          </cell>
          <cell r="D836" t="str">
            <v>United Arab Emirates</v>
          </cell>
          <cell r="E836" t="str">
            <v>D+</v>
          </cell>
        </row>
        <row r="837">
          <cell r="C837" t="str">
            <v>Shinhan Bank</v>
          </cell>
          <cell r="D837" t="str">
            <v>Korea</v>
          </cell>
          <cell r="E837" t="str">
            <v>C-</v>
          </cell>
        </row>
        <row r="838">
          <cell r="C838" t="str">
            <v>Shinkin Central Bank</v>
          </cell>
          <cell r="D838" t="str">
            <v>Japan</v>
          </cell>
          <cell r="E838" t="str">
            <v>C-</v>
          </cell>
        </row>
        <row r="839">
          <cell r="C839" t="str">
            <v>Shinsei Bank, Limited</v>
          </cell>
          <cell r="D839" t="str">
            <v>Japan</v>
          </cell>
          <cell r="E839" t="str">
            <v>D</v>
          </cell>
        </row>
        <row r="840">
          <cell r="C840" t="str">
            <v>Shizuoka Bank, Ltd.</v>
          </cell>
          <cell r="D840" t="str">
            <v>Japan</v>
          </cell>
          <cell r="E840" t="str">
            <v>C+</v>
          </cell>
        </row>
        <row r="841">
          <cell r="C841" t="str">
            <v>Shoko Chukin Bank, Ltd.</v>
          </cell>
          <cell r="D841" t="str">
            <v>Japan</v>
          </cell>
          <cell r="E841" t="str">
            <v>D</v>
          </cell>
        </row>
        <row r="842">
          <cell r="C842" t="str">
            <v>Siam Commercial Bank Public Company Limited</v>
          </cell>
          <cell r="D842" t="str">
            <v>Thailand</v>
          </cell>
          <cell r="E842" t="str">
            <v>C-</v>
          </cell>
        </row>
        <row r="843">
          <cell r="C843" t="str">
            <v>Siauliu Bankas, AB</v>
          </cell>
          <cell r="D843" t="str">
            <v>Lithuania</v>
          </cell>
          <cell r="E843" t="str">
            <v>E+</v>
          </cell>
        </row>
        <row r="844">
          <cell r="C844" t="str">
            <v>Silicon Valley Bank</v>
          </cell>
          <cell r="D844" t="str">
            <v>United States</v>
          </cell>
          <cell r="E844" t="str">
            <v>C+</v>
          </cell>
        </row>
        <row r="845">
          <cell r="C845" t="str">
            <v>SkandiaBanken AB</v>
          </cell>
          <cell r="D845" t="str">
            <v>Sweden</v>
          </cell>
          <cell r="E845" t="str">
            <v>C-</v>
          </cell>
        </row>
        <row r="846">
          <cell r="C846" t="str">
            <v>SKB-Bank</v>
          </cell>
          <cell r="D846" t="str">
            <v>Russia</v>
          </cell>
          <cell r="E846" t="str">
            <v>E+</v>
          </cell>
        </row>
        <row r="847">
          <cell r="C847" t="str">
            <v>Skipton Building Society</v>
          </cell>
          <cell r="D847" t="str">
            <v>United Kingdom</v>
          </cell>
          <cell r="E847" t="str">
            <v>D+</v>
          </cell>
        </row>
        <row r="848">
          <cell r="C848" t="str">
            <v>SME Bank</v>
          </cell>
          <cell r="D848" t="str">
            <v>Russia</v>
          </cell>
          <cell r="E848" t="str">
            <v>E+</v>
          </cell>
        </row>
        <row r="849">
          <cell r="C849" t="str">
            <v>SME Development  Bank of Thailand</v>
          </cell>
          <cell r="D849" t="str">
            <v>Thailand</v>
          </cell>
          <cell r="E849" t="str">
            <v>E</v>
          </cell>
        </row>
        <row r="850">
          <cell r="C850" t="str">
            <v>SNS Bank N.V.</v>
          </cell>
          <cell r="D850" t="str">
            <v>Netherlands</v>
          </cell>
          <cell r="E850" t="str">
            <v>D+</v>
          </cell>
        </row>
        <row r="851">
          <cell r="C851" t="str">
            <v>Societe Generale</v>
          </cell>
          <cell r="D851" t="str">
            <v>France</v>
          </cell>
          <cell r="E851" t="str">
            <v>C-</v>
          </cell>
        </row>
        <row r="852">
          <cell r="C852" t="str">
            <v>Societe Tunisienne de Banque</v>
          </cell>
          <cell r="D852" t="str">
            <v>Tunisia</v>
          </cell>
          <cell r="E852" t="str">
            <v>E</v>
          </cell>
        </row>
        <row r="853">
          <cell r="C853" t="str">
            <v>Socram Banque</v>
          </cell>
          <cell r="D853" t="str">
            <v>France</v>
          </cell>
          <cell r="E853" t="str">
            <v>D+</v>
          </cell>
        </row>
        <row r="854">
          <cell r="C854" t="str">
            <v>SpareBank 1 Nord-Norge</v>
          </cell>
          <cell r="D854" t="str">
            <v>Norway</v>
          </cell>
          <cell r="E854" t="str">
            <v>C-</v>
          </cell>
        </row>
        <row r="855">
          <cell r="C855" t="str">
            <v>SpareBank 1 SMN</v>
          </cell>
          <cell r="D855" t="str">
            <v>Norway</v>
          </cell>
          <cell r="E855" t="str">
            <v>C-</v>
          </cell>
        </row>
        <row r="856">
          <cell r="C856" t="str">
            <v>SpareBank 1 SR-Bank ASA</v>
          </cell>
          <cell r="D856" t="str">
            <v>Norway</v>
          </cell>
          <cell r="E856" t="str">
            <v>C-</v>
          </cell>
        </row>
        <row r="857">
          <cell r="C857" t="str">
            <v>Sparebanken Hedmark</v>
          </cell>
          <cell r="D857" t="str">
            <v>Norway</v>
          </cell>
          <cell r="E857" t="str">
            <v>C-</v>
          </cell>
        </row>
        <row r="858">
          <cell r="C858" t="str">
            <v>Sparebanken More</v>
          </cell>
          <cell r="D858" t="str">
            <v>Norway</v>
          </cell>
          <cell r="E858" t="str">
            <v>C-</v>
          </cell>
        </row>
        <row r="859">
          <cell r="C859" t="str">
            <v>Sparebanken Oest</v>
          </cell>
          <cell r="D859" t="str">
            <v>Norway</v>
          </cell>
          <cell r="E859" t="str">
            <v>C-</v>
          </cell>
        </row>
        <row r="860">
          <cell r="C860" t="str">
            <v>Sparebanken Sogn og Fjordane</v>
          </cell>
          <cell r="D860" t="str">
            <v>Norway</v>
          </cell>
          <cell r="E860" t="str">
            <v>C-</v>
          </cell>
        </row>
        <row r="861">
          <cell r="C861" t="str">
            <v>Sparebanken Sor</v>
          </cell>
          <cell r="D861" t="str">
            <v>Norway</v>
          </cell>
          <cell r="E861" t="str">
            <v>C-</v>
          </cell>
        </row>
        <row r="862">
          <cell r="C862" t="str">
            <v>Sparebanken Vest</v>
          </cell>
          <cell r="D862" t="str">
            <v>Norway</v>
          </cell>
          <cell r="E862" t="str">
            <v>C-</v>
          </cell>
        </row>
        <row r="863">
          <cell r="C863" t="str">
            <v>Sparkasse KoelnBonn</v>
          </cell>
          <cell r="D863" t="str">
            <v>Germany</v>
          </cell>
          <cell r="E863" t="str">
            <v>D-</v>
          </cell>
        </row>
        <row r="864">
          <cell r="C864" t="str">
            <v>Sparkassen-Finanzgruppe</v>
          </cell>
          <cell r="D864" t="str">
            <v>Germany</v>
          </cell>
          <cell r="E864" t="str">
            <v>C+</v>
          </cell>
        </row>
        <row r="865">
          <cell r="C865" t="str">
            <v>Sparkassenverband Baden-Wuerttemberg</v>
          </cell>
          <cell r="D865" t="str">
            <v>Germany</v>
          </cell>
          <cell r="E865" t="str">
            <v>C</v>
          </cell>
        </row>
        <row r="866">
          <cell r="C866" t="str">
            <v>St. Galler Kantonalbank</v>
          </cell>
          <cell r="D866" t="str">
            <v>Switzerland</v>
          </cell>
          <cell r="E866" t="str">
            <v>C+</v>
          </cell>
        </row>
        <row r="867">
          <cell r="C867" t="str">
            <v>Standard Bank of South Africa</v>
          </cell>
          <cell r="D867" t="str">
            <v>South Africa</v>
          </cell>
          <cell r="E867" t="str">
            <v>C-</v>
          </cell>
        </row>
        <row r="868">
          <cell r="C868" t="str">
            <v>Standard Chartered Bank</v>
          </cell>
          <cell r="D868" t="str">
            <v>United Kingdom</v>
          </cell>
          <cell r="E868" t="str">
            <v>B-</v>
          </cell>
        </row>
        <row r="869">
          <cell r="C869" t="str">
            <v>Standard Chartered Bank (Hong Kong) Ltd</v>
          </cell>
          <cell r="D869" t="str">
            <v>Hong Kong</v>
          </cell>
          <cell r="E869" t="str">
            <v>B-</v>
          </cell>
        </row>
        <row r="870">
          <cell r="C870" t="str">
            <v>Standard Chartered Bank (Thai) Public Co Ltd</v>
          </cell>
          <cell r="D870" t="str">
            <v>Thailand</v>
          </cell>
          <cell r="E870" t="str">
            <v>D+</v>
          </cell>
        </row>
        <row r="871">
          <cell r="C871" t="str">
            <v>Standard Chartered Bank Korea Limited</v>
          </cell>
          <cell r="D871" t="str">
            <v>Korea</v>
          </cell>
          <cell r="E871" t="str">
            <v>C-</v>
          </cell>
        </row>
        <row r="872">
          <cell r="C872" t="str">
            <v>Standard Chartered Bank Malaysia Berhad</v>
          </cell>
          <cell r="D872" t="str">
            <v>Malaysia</v>
          </cell>
          <cell r="E872" t="str">
            <v>C-</v>
          </cell>
        </row>
        <row r="873">
          <cell r="C873" t="str">
            <v>StarBank</v>
          </cell>
          <cell r="D873" t="str">
            <v>Russia</v>
          </cell>
          <cell r="E873" t="str">
            <v>E</v>
          </cell>
        </row>
        <row r="874">
          <cell r="C874" t="str">
            <v>State Bank of India</v>
          </cell>
          <cell r="D874" t="str">
            <v>India</v>
          </cell>
          <cell r="E874" t="str">
            <v>D+</v>
          </cell>
        </row>
        <row r="875">
          <cell r="C875" t="str">
            <v>State Bank of Mauritius Ltd.</v>
          </cell>
          <cell r="D875" t="str">
            <v>Mauritius</v>
          </cell>
          <cell r="E875" t="str">
            <v>C-</v>
          </cell>
        </row>
        <row r="876">
          <cell r="C876" t="str">
            <v>State Street Bank and Trust Company</v>
          </cell>
          <cell r="D876" t="str">
            <v>United States</v>
          </cell>
          <cell r="E876" t="str">
            <v>B-</v>
          </cell>
        </row>
        <row r="877">
          <cell r="C877" t="str">
            <v>Storebrand Bank</v>
          </cell>
          <cell r="D877" t="str">
            <v>Norway</v>
          </cell>
          <cell r="E877" t="str">
            <v>D+</v>
          </cell>
        </row>
        <row r="878">
          <cell r="C878" t="str">
            <v>Subsidiary Bank Sberbank of Russia</v>
          </cell>
          <cell r="D878" t="str">
            <v>Ukraine</v>
          </cell>
          <cell r="E878" t="str">
            <v>E</v>
          </cell>
        </row>
        <row r="879">
          <cell r="C879" t="str">
            <v>Suhyup Bank</v>
          </cell>
          <cell r="D879" t="str">
            <v>Korea</v>
          </cell>
          <cell r="E879" t="str">
            <v>D-</v>
          </cell>
        </row>
        <row r="880">
          <cell r="C880" t="str">
            <v>Sumitomo Mitsui Banking Corporation</v>
          </cell>
          <cell r="D880" t="str">
            <v>Japan</v>
          </cell>
          <cell r="E880" t="str">
            <v>C</v>
          </cell>
        </row>
        <row r="881">
          <cell r="C881" t="str">
            <v>Sumitomo Mitsui Banking Corporation Europe</v>
          </cell>
          <cell r="D881" t="str">
            <v>United Kingdom</v>
          </cell>
          <cell r="E881" t="str">
            <v>C</v>
          </cell>
        </row>
        <row r="882">
          <cell r="C882" t="str">
            <v>Sumitomo Mitsui Trust Bank, Limited</v>
          </cell>
          <cell r="D882" t="str">
            <v>Japan</v>
          </cell>
          <cell r="E882" t="str">
            <v>C</v>
          </cell>
        </row>
        <row r="883">
          <cell r="C883" t="str">
            <v>Suncorp-Metway Ltd.</v>
          </cell>
          <cell r="D883" t="str">
            <v>Australia</v>
          </cell>
          <cell r="E883" t="str">
            <v>C-</v>
          </cell>
        </row>
        <row r="884">
          <cell r="C884" t="str">
            <v>SunTrust Bank</v>
          </cell>
          <cell r="D884" t="str">
            <v>United States</v>
          </cell>
          <cell r="E884" t="str">
            <v>C</v>
          </cell>
        </row>
        <row r="885">
          <cell r="C885" t="str">
            <v>Suruga Bank, Ltd.</v>
          </cell>
          <cell r="D885" t="str">
            <v>Japan</v>
          </cell>
          <cell r="E885" t="str">
            <v>C-</v>
          </cell>
        </row>
        <row r="886">
          <cell r="C886" t="str">
            <v>Susquehanna Bank</v>
          </cell>
          <cell r="D886" t="str">
            <v>United States</v>
          </cell>
          <cell r="E886" t="str">
            <v>C-</v>
          </cell>
        </row>
        <row r="887">
          <cell r="C887" t="str">
            <v>Svenska Handelsbanken AB</v>
          </cell>
          <cell r="D887" t="str">
            <v>Sweden</v>
          </cell>
          <cell r="E887" t="str">
            <v>C</v>
          </cell>
        </row>
        <row r="888">
          <cell r="C888" t="str">
            <v>Swedbank AB</v>
          </cell>
          <cell r="D888" t="str">
            <v>Sweden</v>
          </cell>
          <cell r="E888" t="str">
            <v>C-</v>
          </cell>
        </row>
        <row r="889">
          <cell r="C889" t="str">
            <v>Sydbank A/S</v>
          </cell>
          <cell r="D889" t="str">
            <v>Denmark</v>
          </cell>
          <cell r="E889" t="str">
            <v>C-</v>
          </cell>
        </row>
        <row r="890">
          <cell r="C890" t="str">
            <v>Syndicate Bank</v>
          </cell>
          <cell r="D890" t="str">
            <v>India</v>
          </cell>
          <cell r="E890" t="str">
            <v>D</v>
          </cell>
        </row>
        <row r="891">
          <cell r="C891" t="str">
            <v>Synovus Bank</v>
          </cell>
          <cell r="D891" t="str">
            <v>United States</v>
          </cell>
          <cell r="E891" t="str">
            <v>D</v>
          </cell>
        </row>
        <row r="892">
          <cell r="C892" t="str">
            <v>T.C. Ziraat Bankasi</v>
          </cell>
          <cell r="D892" t="str">
            <v>Turkey</v>
          </cell>
          <cell r="E892" t="str">
            <v>D+</v>
          </cell>
        </row>
        <row r="893">
          <cell r="C893" t="str">
            <v>Taipei Fubon Commercial Bank Co Ltd</v>
          </cell>
          <cell r="D893" t="str">
            <v>Taiwan</v>
          </cell>
          <cell r="E893" t="str">
            <v>C-</v>
          </cell>
        </row>
        <row r="894">
          <cell r="C894" t="str">
            <v>Tatfondbank</v>
          </cell>
          <cell r="D894" t="str">
            <v>Russia</v>
          </cell>
          <cell r="E894" t="str">
            <v>E+</v>
          </cell>
        </row>
        <row r="895">
          <cell r="C895" t="str">
            <v>Tatra banka, a.s.</v>
          </cell>
          <cell r="D895" t="str">
            <v>Slovak Republic</v>
          </cell>
          <cell r="E895" t="str">
            <v>C-</v>
          </cell>
        </row>
        <row r="896">
          <cell r="C896" t="str">
            <v>TBC Bank</v>
          </cell>
          <cell r="D896" t="str">
            <v>Georgia</v>
          </cell>
          <cell r="E896" t="str">
            <v>D-</v>
          </cell>
        </row>
        <row r="897">
          <cell r="C897" t="str">
            <v>TCF National Bank</v>
          </cell>
          <cell r="D897" t="str">
            <v>United States</v>
          </cell>
          <cell r="E897" t="str">
            <v>C-</v>
          </cell>
        </row>
        <row r="898">
          <cell r="C898" t="str">
            <v>TD Bank, N.A.</v>
          </cell>
          <cell r="D898" t="str">
            <v>United States</v>
          </cell>
          <cell r="E898" t="str">
            <v>C+</v>
          </cell>
        </row>
        <row r="899">
          <cell r="C899" t="str">
            <v>Texas Capital Bank, National Association</v>
          </cell>
          <cell r="D899" t="str">
            <v>United States</v>
          </cell>
          <cell r="E899" t="str">
            <v>C-</v>
          </cell>
        </row>
        <row r="900">
          <cell r="C900" t="str">
            <v>Tinkoff.Credit Systems</v>
          </cell>
          <cell r="D900" t="str">
            <v>Russia</v>
          </cell>
          <cell r="E900" t="str">
            <v>E+</v>
          </cell>
        </row>
        <row r="901">
          <cell r="C901" t="str">
            <v>TMB Bank Public Company Limited</v>
          </cell>
          <cell r="D901" t="str">
            <v>Thailand</v>
          </cell>
          <cell r="E901" t="str">
            <v>D-</v>
          </cell>
        </row>
        <row r="902">
          <cell r="C902" t="str">
            <v>Toronto-Dominion Bank (The)</v>
          </cell>
          <cell r="D902" t="str">
            <v>Canada</v>
          </cell>
          <cell r="E902" t="str">
            <v>B</v>
          </cell>
        </row>
        <row r="903">
          <cell r="C903" t="str">
            <v>Toyota Compania Financiera de Argentina S.A.</v>
          </cell>
          <cell r="D903" t="str">
            <v>Argentina</v>
          </cell>
          <cell r="E903" t="str">
            <v>E</v>
          </cell>
        </row>
        <row r="904">
          <cell r="C904" t="str">
            <v>Trade and Development Bank of Mongolia LLC</v>
          </cell>
          <cell r="D904" t="str">
            <v>Mongolia</v>
          </cell>
          <cell r="E904" t="str">
            <v>E+</v>
          </cell>
        </row>
        <row r="905">
          <cell r="C905" t="str">
            <v>TranscapitalBank JSC Bank</v>
          </cell>
          <cell r="D905" t="str">
            <v>Russia</v>
          </cell>
          <cell r="E905" t="str">
            <v>E+</v>
          </cell>
        </row>
        <row r="906">
          <cell r="C906" t="str">
            <v>Trasta Komercbanka</v>
          </cell>
          <cell r="D906" t="str">
            <v>Latvia</v>
          </cell>
          <cell r="E906" t="str">
            <v>E+</v>
          </cell>
        </row>
        <row r="907">
          <cell r="C907" t="str">
            <v>Trust &amp; Custody Services Bank, Ltd.</v>
          </cell>
          <cell r="D907" t="str">
            <v>Japan</v>
          </cell>
          <cell r="E907" t="str">
            <v>C</v>
          </cell>
        </row>
        <row r="908">
          <cell r="C908" t="str">
            <v>Trustmark National Bank</v>
          </cell>
          <cell r="D908" t="str">
            <v>United States</v>
          </cell>
          <cell r="E908" t="str">
            <v>C</v>
          </cell>
        </row>
        <row r="909">
          <cell r="C909" t="str">
            <v>Turk Ekonomi Bankasi AS</v>
          </cell>
          <cell r="D909" t="str">
            <v>Turkey</v>
          </cell>
          <cell r="E909" t="str">
            <v>D</v>
          </cell>
        </row>
        <row r="910">
          <cell r="C910" t="str">
            <v>Turkiye Garanti Bankasi AS</v>
          </cell>
          <cell r="D910" t="str">
            <v>Turkey</v>
          </cell>
          <cell r="E910" t="str">
            <v>D+</v>
          </cell>
        </row>
        <row r="911">
          <cell r="C911" t="str">
            <v>Turkiye Halk Bankasi A.S.</v>
          </cell>
          <cell r="D911" t="str">
            <v>Turkey</v>
          </cell>
          <cell r="E911" t="str">
            <v>D+</v>
          </cell>
        </row>
        <row r="912">
          <cell r="C912" t="str">
            <v>Turkiye Is Bankasi AS</v>
          </cell>
          <cell r="D912" t="str">
            <v>Turkey</v>
          </cell>
          <cell r="E912" t="str">
            <v>D+</v>
          </cell>
        </row>
        <row r="913">
          <cell r="C913" t="str">
            <v>Turkiye Sinai Kalkinma Bankasi A.S.</v>
          </cell>
          <cell r="D913" t="str">
            <v>Turkey</v>
          </cell>
          <cell r="E913" t="str">
            <v>D+</v>
          </cell>
        </row>
        <row r="914">
          <cell r="C914" t="str">
            <v>Turkiye Vakiflar Bankasi TAO</v>
          </cell>
          <cell r="D914" t="str">
            <v>Turkey</v>
          </cell>
          <cell r="E914" t="str">
            <v>D+</v>
          </cell>
        </row>
        <row r="915">
          <cell r="C915" t="str">
            <v>U.S. Bank National Association</v>
          </cell>
          <cell r="D915" t="str">
            <v>United States</v>
          </cell>
          <cell r="E915" t="str">
            <v>B</v>
          </cell>
        </row>
        <row r="916">
          <cell r="C916" t="str">
            <v>UBS AG</v>
          </cell>
          <cell r="D916" t="str">
            <v>Switzerland</v>
          </cell>
          <cell r="E916" t="str">
            <v>C-</v>
          </cell>
        </row>
        <row r="917">
          <cell r="C917" t="str">
            <v>Ukreximbank</v>
          </cell>
          <cell r="D917" t="str">
            <v>Ukraine</v>
          </cell>
          <cell r="E917" t="str">
            <v>E</v>
          </cell>
        </row>
        <row r="918">
          <cell r="C918" t="str">
            <v>Ulster Bank Ireland Limited</v>
          </cell>
          <cell r="D918" t="str">
            <v>Ireland</v>
          </cell>
          <cell r="E918" t="str">
            <v>E+</v>
          </cell>
        </row>
        <row r="919">
          <cell r="C919" t="str">
            <v>Ulster Bank Limited</v>
          </cell>
          <cell r="D919" t="str">
            <v>United Kingdom</v>
          </cell>
          <cell r="E919" t="str">
            <v>E+</v>
          </cell>
        </row>
        <row r="920">
          <cell r="C920" t="str">
            <v>Unibank CJSC</v>
          </cell>
          <cell r="D920" t="str">
            <v>Armenia</v>
          </cell>
          <cell r="E920" t="str">
            <v>E+</v>
          </cell>
        </row>
        <row r="921">
          <cell r="C921" t="str">
            <v>UniBank Commercial Bank</v>
          </cell>
          <cell r="D921" t="str">
            <v>Azerbaijan</v>
          </cell>
          <cell r="E921" t="str">
            <v>E+</v>
          </cell>
        </row>
        <row r="922">
          <cell r="C922" t="str">
            <v>Unicaja Banco</v>
          </cell>
          <cell r="D922" t="str">
            <v>Spain</v>
          </cell>
          <cell r="E922" t="str">
            <v>E+</v>
          </cell>
        </row>
        <row r="923">
          <cell r="C923" t="str">
            <v>UniCredit Bank AG</v>
          </cell>
          <cell r="D923" t="str">
            <v>Germany</v>
          </cell>
          <cell r="E923" t="str">
            <v>D+</v>
          </cell>
        </row>
        <row r="924">
          <cell r="C924" t="str">
            <v>UniCredit Bank Austria AG</v>
          </cell>
          <cell r="D924" t="str">
            <v>Austria</v>
          </cell>
          <cell r="E924" t="str">
            <v>D+</v>
          </cell>
        </row>
        <row r="925">
          <cell r="C925" t="str">
            <v>UniCredit Bank Czech Republic and Slovakia</v>
          </cell>
          <cell r="D925" t="str">
            <v>Czech Republic</v>
          </cell>
          <cell r="E925" t="str">
            <v>D+</v>
          </cell>
        </row>
        <row r="926">
          <cell r="C926" t="str">
            <v>UniCredit Luxembourg S.A.</v>
          </cell>
          <cell r="D926" t="str">
            <v>Luxembourg</v>
          </cell>
          <cell r="E926" t="str">
            <v>D+</v>
          </cell>
        </row>
        <row r="927">
          <cell r="C927" t="str">
            <v>UniCredit SpA</v>
          </cell>
          <cell r="D927" t="str">
            <v>Italy</v>
          </cell>
          <cell r="E927" t="str">
            <v>D+</v>
          </cell>
        </row>
        <row r="928">
          <cell r="C928" t="str">
            <v>UNIFIN</v>
          </cell>
          <cell r="D928" t="str">
            <v>Russia</v>
          </cell>
          <cell r="E928" t="str">
            <v>E+</v>
          </cell>
        </row>
        <row r="929">
          <cell r="C929" t="str">
            <v>Union Bank of India</v>
          </cell>
          <cell r="D929" t="str">
            <v>India</v>
          </cell>
          <cell r="E929" t="str">
            <v>D</v>
          </cell>
        </row>
        <row r="930">
          <cell r="C930" t="str">
            <v>Union National Bank PJSC</v>
          </cell>
          <cell r="D930" t="str">
            <v>United Arab Emirates</v>
          </cell>
          <cell r="E930" t="str">
            <v>D+</v>
          </cell>
        </row>
        <row r="931">
          <cell r="C931" t="str">
            <v>Unione di Banche Italiane S.c.p.A.</v>
          </cell>
          <cell r="D931" t="str">
            <v>Italy</v>
          </cell>
          <cell r="E931" t="str">
            <v>D+</v>
          </cell>
        </row>
        <row r="932">
          <cell r="C932" t="str">
            <v>Unipol Banca</v>
          </cell>
          <cell r="D932" t="str">
            <v>Italy</v>
          </cell>
          <cell r="E932" t="str">
            <v>E</v>
          </cell>
        </row>
        <row r="933">
          <cell r="C933" t="str">
            <v>United Arab Bank PJSC</v>
          </cell>
          <cell r="D933" t="str">
            <v>United Arab Emirates</v>
          </cell>
          <cell r="E933" t="str">
            <v>D+</v>
          </cell>
        </row>
        <row r="934">
          <cell r="C934" t="str">
            <v>United Bank</v>
          </cell>
          <cell r="D934" t="str">
            <v>United States</v>
          </cell>
          <cell r="E934" t="str">
            <v>C</v>
          </cell>
        </row>
        <row r="935">
          <cell r="C935" t="str">
            <v>United Bank Ltd.</v>
          </cell>
          <cell r="D935" t="str">
            <v>Pakistan</v>
          </cell>
          <cell r="E935" t="str">
            <v>E</v>
          </cell>
        </row>
        <row r="936">
          <cell r="C936" t="str">
            <v>United Bank, Inc.</v>
          </cell>
          <cell r="D936" t="str">
            <v>United States</v>
          </cell>
          <cell r="E936" t="str">
            <v>C</v>
          </cell>
        </row>
        <row r="937">
          <cell r="C937" t="str">
            <v>United Coconut Planters Bank</v>
          </cell>
          <cell r="D937" t="str">
            <v>Philippines</v>
          </cell>
          <cell r="E937" t="str">
            <v>E</v>
          </cell>
        </row>
        <row r="938">
          <cell r="C938" t="str">
            <v>United Overseas Bank (Thai) Public Co Ltd</v>
          </cell>
          <cell r="D938" t="str">
            <v>Thailand</v>
          </cell>
          <cell r="E938" t="str">
            <v>D</v>
          </cell>
        </row>
        <row r="939">
          <cell r="C939" t="str">
            <v>United Overseas Bank Limited</v>
          </cell>
          <cell r="D939" t="str">
            <v>Singapore</v>
          </cell>
          <cell r="E939" t="str">
            <v>B</v>
          </cell>
        </row>
        <row r="940">
          <cell r="C940" t="str">
            <v>Uzbek-Turkish Bank</v>
          </cell>
          <cell r="D940" t="str">
            <v>Uzbekistan</v>
          </cell>
          <cell r="E940" t="str">
            <v>E+</v>
          </cell>
        </row>
        <row r="941">
          <cell r="C941" t="str">
            <v>VAB Bank</v>
          </cell>
          <cell r="D941" t="str">
            <v>Ukraine</v>
          </cell>
          <cell r="E941" t="str">
            <v>E</v>
          </cell>
        </row>
        <row r="942">
          <cell r="C942" t="str">
            <v>Valiant Bank AG</v>
          </cell>
          <cell r="D942" t="str">
            <v>Switzerland</v>
          </cell>
          <cell r="E942" t="str">
            <v>C-</v>
          </cell>
        </row>
        <row r="943">
          <cell r="C943" t="str">
            <v>Victoria Teachers Mutual Bank</v>
          </cell>
          <cell r="D943" t="str">
            <v>Australia</v>
          </cell>
          <cell r="E943" t="str">
            <v>C-</v>
          </cell>
        </row>
        <row r="944">
          <cell r="C944" t="str">
            <v>Vietnam Bank for Industry and Trade</v>
          </cell>
          <cell r="D944" t="str">
            <v>Vietnam</v>
          </cell>
          <cell r="E944" t="str">
            <v>E+</v>
          </cell>
        </row>
        <row r="945">
          <cell r="C945" t="str">
            <v>Vietnam International Bank</v>
          </cell>
          <cell r="D945" t="str">
            <v>Vietnam</v>
          </cell>
          <cell r="E945" t="str">
            <v>E</v>
          </cell>
        </row>
        <row r="946">
          <cell r="C946" t="str">
            <v>Vietnam Prosperity Jt. Stk. Commercial Bank</v>
          </cell>
          <cell r="D946" t="str">
            <v>Vietnam</v>
          </cell>
          <cell r="E946" t="str">
            <v>E</v>
          </cell>
        </row>
        <row r="947">
          <cell r="C947" t="str">
            <v>Vietnam Technological and Comm'l JSB</v>
          </cell>
          <cell r="D947" t="str">
            <v>Vietnam</v>
          </cell>
          <cell r="E947" t="str">
            <v>E</v>
          </cell>
        </row>
        <row r="948">
          <cell r="C948" t="str">
            <v>Vneshprombank</v>
          </cell>
          <cell r="D948" t="str">
            <v>Russia</v>
          </cell>
          <cell r="E948" t="str">
            <v>E+</v>
          </cell>
        </row>
        <row r="949">
          <cell r="C949" t="str">
            <v>Volkswagen Bank GmbH</v>
          </cell>
          <cell r="D949" t="str">
            <v>Germany</v>
          </cell>
          <cell r="E949" t="str">
            <v>C-</v>
          </cell>
        </row>
        <row r="950">
          <cell r="C950" t="str">
            <v>Volkswagen Bank, S.A.</v>
          </cell>
          <cell r="D950" t="str">
            <v>Mexico</v>
          </cell>
          <cell r="E950" t="str">
            <v>E+</v>
          </cell>
        </row>
        <row r="951">
          <cell r="C951" t="str">
            <v>Volkswagen Financial Services AG</v>
          </cell>
          <cell r="D951" t="str">
            <v>Germany</v>
          </cell>
          <cell r="E951" t="str">
            <v>D+</v>
          </cell>
        </row>
        <row r="952">
          <cell r="C952" t="str">
            <v>Volvofinans Bank AB</v>
          </cell>
          <cell r="D952" t="str">
            <v>Sweden</v>
          </cell>
          <cell r="E952" t="str">
            <v>D+</v>
          </cell>
        </row>
        <row r="953">
          <cell r="C953" t="str">
            <v>Vorarlberger Landes- und Hypothekenbank AG</v>
          </cell>
          <cell r="D953" t="str">
            <v>Austria</v>
          </cell>
          <cell r="E953" t="str">
            <v>D+</v>
          </cell>
        </row>
        <row r="954">
          <cell r="C954" t="str">
            <v>Vostochny Express Bank</v>
          </cell>
          <cell r="D954" t="str">
            <v>Russia</v>
          </cell>
          <cell r="E954" t="str">
            <v>E+</v>
          </cell>
        </row>
        <row r="955">
          <cell r="C955" t="str">
            <v>Vozrozhdenie Bank</v>
          </cell>
          <cell r="D955" t="str">
            <v>Russia</v>
          </cell>
          <cell r="E955" t="str">
            <v>D-</v>
          </cell>
        </row>
        <row r="956">
          <cell r="C956" t="str">
            <v>Vseobecna uverova banka, a.s.</v>
          </cell>
          <cell r="D956" t="str">
            <v>Slovak Republic</v>
          </cell>
          <cell r="E956" t="str">
            <v>C-</v>
          </cell>
        </row>
        <row r="957">
          <cell r="C957" t="str">
            <v>VTB Bank (Armenia)</v>
          </cell>
          <cell r="D957" t="str">
            <v>Armenia</v>
          </cell>
          <cell r="E957" t="str">
            <v>D-</v>
          </cell>
        </row>
        <row r="958">
          <cell r="C958" t="str">
            <v>VTB Bank (Austria) AG</v>
          </cell>
          <cell r="D958" t="str">
            <v>Austria</v>
          </cell>
          <cell r="E958" t="str">
            <v>D-</v>
          </cell>
        </row>
        <row r="959">
          <cell r="C959" t="str">
            <v>VTB Bank (Deutschland) AG</v>
          </cell>
          <cell r="D959" t="str">
            <v>Germany</v>
          </cell>
          <cell r="E959" t="str">
            <v>D-</v>
          </cell>
        </row>
        <row r="960">
          <cell r="C960" t="str">
            <v>VTB Capital plc</v>
          </cell>
          <cell r="D960" t="str">
            <v>United Kingdom</v>
          </cell>
          <cell r="E960" t="str">
            <v>D-</v>
          </cell>
        </row>
        <row r="961">
          <cell r="C961" t="str">
            <v>VTB24</v>
          </cell>
          <cell r="D961" t="str">
            <v>Russia</v>
          </cell>
          <cell r="E961" t="str">
            <v>D-</v>
          </cell>
        </row>
        <row r="962">
          <cell r="C962" t="str">
            <v>Webster Bank N.A.</v>
          </cell>
          <cell r="D962" t="str">
            <v>United States</v>
          </cell>
          <cell r="E962" t="str">
            <v>C</v>
          </cell>
        </row>
        <row r="963">
          <cell r="C963" t="str">
            <v>Wells Fargo Bank Northwest, N.A.</v>
          </cell>
          <cell r="D963" t="str">
            <v>United States</v>
          </cell>
          <cell r="E963" t="str">
            <v>C+</v>
          </cell>
        </row>
        <row r="964">
          <cell r="C964" t="str">
            <v>Wells Fargo Bank, N.A.</v>
          </cell>
          <cell r="D964" t="str">
            <v>United States</v>
          </cell>
          <cell r="E964" t="str">
            <v>C+</v>
          </cell>
        </row>
        <row r="965">
          <cell r="C965" t="str">
            <v>West Bromwich Building Society</v>
          </cell>
          <cell r="D965" t="str">
            <v>United Kingdom</v>
          </cell>
          <cell r="E965" t="str">
            <v>E+</v>
          </cell>
        </row>
        <row r="966">
          <cell r="C966" t="str">
            <v>Westpac Banking Corporation</v>
          </cell>
          <cell r="D966" t="str">
            <v>Australia</v>
          </cell>
          <cell r="E966" t="str">
            <v>B-</v>
          </cell>
        </row>
        <row r="967">
          <cell r="C967" t="str">
            <v>Westpac New Zealand Limited</v>
          </cell>
          <cell r="D967" t="str">
            <v>New Zealand</v>
          </cell>
          <cell r="E967" t="str">
            <v>C</v>
          </cell>
        </row>
        <row r="968">
          <cell r="C968" t="str">
            <v>WGZ BANK AG</v>
          </cell>
          <cell r="D968" t="str">
            <v>Germany</v>
          </cell>
          <cell r="E968" t="str">
            <v>C-</v>
          </cell>
        </row>
        <row r="969">
          <cell r="C969" t="str">
            <v>WGZ Bank Ireland Plc</v>
          </cell>
          <cell r="D969" t="str">
            <v>Ireland</v>
          </cell>
          <cell r="E969" t="str">
            <v>C-</v>
          </cell>
        </row>
        <row r="970">
          <cell r="C970" t="str">
            <v>Whitney Bank</v>
          </cell>
          <cell r="D970" t="str">
            <v>United States</v>
          </cell>
          <cell r="E970" t="str">
            <v>C</v>
          </cell>
        </row>
        <row r="971">
          <cell r="C971" t="str">
            <v>Wilmington Trust, National Association</v>
          </cell>
          <cell r="D971" t="str">
            <v>United States</v>
          </cell>
          <cell r="E971" t="str">
            <v>C+</v>
          </cell>
        </row>
        <row r="972">
          <cell r="C972" t="str">
            <v>Wing Hang Bank, Limited</v>
          </cell>
          <cell r="D972" t="str">
            <v>Hong Kong</v>
          </cell>
          <cell r="E972" t="str">
            <v>C+</v>
          </cell>
        </row>
        <row r="973">
          <cell r="C973" t="str">
            <v>Wing Lung Bank Limited</v>
          </cell>
          <cell r="D973" t="str">
            <v>Hong Kong</v>
          </cell>
          <cell r="E973" t="str">
            <v>C-</v>
          </cell>
        </row>
        <row r="974">
          <cell r="C974" t="str">
            <v>Woori Bank</v>
          </cell>
          <cell r="D974" t="str">
            <v>Korea</v>
          </cell>
          <cell r="E974" t="str">
            <v>C-</v>
          </cell>
        </row>
        <row r="975">
          <cell r="C975" t="str">
            <v>XacBank LLC</v>
          </cell>
          <cell r="D975" t="str">
            <v>Mongolia</v>
          </cell>
          <cell r="E975" t="str">
            <v>E+</v>
          </cell>
        </row>
        <row r="976">
          <cell r="C976" t="str">
            <v>Yapi ve Kredi Bankasi AS</v>
          </cell>
          <cell r="D976" t="str">
            <v>Turkey</v>
          </cell>
          <cell r="E976" t="str">
            <v>D+</v>
          </cell>
        </row>
        <row r="977">
          <cell r="C977" t="str">
            <v>Yes Bank Limited</v>
          </cell>
          <cell r="D977" t="str">
            <v>India</v>
          </cell>
          <cell r="E977" t="str">
            <v>D+</v>
          </cell>
        </row>
        <row r="978">
          <cell r="C978" t="str">
            <v>Yorkshire Building Society</v>
          </cell>
          <cell r="D978" t="str">
            <v>United Kingdom</v>
          </cell>
          <cell r="E978" t="str">
            <v>C-</v>
          </cell>
        </row>
        <row r="979">
          <cell r="C979" t="str">
            <v>ZAO Raiffeisenbank</v>
          </cell>
          <cell r="D979" t="str">
            <v>Russia</v>
          </cell>
          <cell r="E979" t="str">
            <v>D+</v>
          </cell>
        </row>
        <row r="980">
          <cell r="C980" t="str">
            <v>Zenit Bank</v>
          </cell>
          <cell r="D980" t="str">
            <v>Russia</v>
          </cell>
          <cell r="E980" t="str">
            <v>D-</v>
          </cell>
        </row>
        <row r="981">
          <cell r="C981" t="str">
            <v>Zions First National Bank</v>
          </cell>
          <cell r="D981" t="str">
            <v>United States</v>
          </cell>
          <cell r="E981" t="str">
            <v>D+</v>
          </cell>
        </row>
        <row r="982">
          <cell r="C982" t="str">
            <v>Zuercher Kantonalbank</v>
          </cell>
          <cell r="D982" t="str">
            <v>Switzerland</v>
          </cell>
          <cell r="E982" t="str">
            <v>C+</v>
          </cell>
        </row>
      </sheetData>
      <sheetData sheetId="1">
        <row r="1">
          <cell r="C1" t="str">
            <v>Organization</v>
          </cell>
          <cell r="D1" t="str">
            <v>Domicile</v>
          </cell>
          <cell r="E1" t="str">
            <v>BCA</v>
          </cell>
        </row>
        <row r="2">
          <cell r="C2" t="str">
            <v>3i Group plc</v>
          </cell>
          <cell r="D2" t="str">
            <v>UNITED KINGDOM</v>
          </cell>
          <cell r="E2" t="str">
            <v>aa3</v>
          </cell>
        </row>
        <row r="3">
          <cell r="C3" t="str">
            <v>77 Bank, Ltd., The</v>
          </cell>
          <cell r="D3" t="str">
            <v>JAPAN</v>
          </cell>
          <cell r="E3" t="str">
            <v>a2</v>
          </cell>
        </row>
        <row r="4">
          <cell r="C4" t="str">
            <v>AB Bankas SNORAS</v>
          </cell>
          <cell r="D4" t="str">
            <v>LITHUANIA</v>
          </cell>
          <cell r="E4" t="str">
            <v>b2</v>
          </cell>
        </row>
        <row r="5">
          <cell r="C5" t="str">
            <v>AB Finance</v>
          </cell>
          <cell r="D5" t="str">
            <v>RUSSIA</v>
          </cell>
          <cell r="E5" t="str">
            <v>b3</v>
          </cell>
        </row>
        <row r="6">
          <cell r="C6" t="str">
            <v>AB Ukio Bankas</v>
          </cell>
          <cell r="D6" t="str">
            <v>LITHUANIA</v>
          </cell>
          <cell r="E6" t="str">
            <v>b2</v>
          </cell>
        </row>
        <row r="7">
          <cell r="C7" t="str">
            <v>Abanka Vipa d.d.</v>
          </cell>
          <cell r="D7" t="str">
            <v>SLOVENIA</v>
          </cell>
          <cell r="E7" t="str">
            <v>caa3</v>
          </cell>
        </row>
        <row r="8">
          <cell r="C8" t="str">
            <v>ABN AMRO (Magyar) Bank Rt.</v>
          </cell>
          <cell r="D8" t="str">
            <v>HUNGARY</v>
          </cell>
          <cell r="E8" t="str">
            <v>ba1</v>
          </cell>
        </row>
        <row r="9">
          <cell r="C9" t="str">
            <v>ABN AMRO Bank N.V.</v>
          </cell>
          <cell r="D9" t="str">
            <v>NETHERLANDS</v>
          </cell>
          <cell r="E9" t="str">
            <v>baa2</v>
          </cell>
        </row>
        <row r="10">
          <cell r="C10" t="str">
            <v>ABSA Bank Limited</v>
          </cell>
          <cell r="D10" t="str">
            <v>SOUTH AFRICA</v>
          </cell>
          <cell r="E10" t="str">
            <v>baa1</v>
          </cell>
        </row>
        <row r="11">
          <cell r="C11" t="str">
            <v>Absolut Bank</v>
          </cell>
          <cell r="D11" t="str">
            <v>RUSSIA</v>
          </cell>
          <cell r="E11" t="str">
            <v>b1</v>
          </cell>
        </row>
        <row r="12">
          <cell r="C12" t="str">
            <v>Abu Dhabi Commercial Bank</v>
          </cell>
          <cell r="D12" t="str">
            <v>UNITED ARAB EMIRATES</v>
          </cell>
          <cell r="E12" t="str">
            <v>ba1</v>
          </cell>
        </row>
        <row r="13">
          <cell r="C13" t="str">
            <v>Abu Dhabi Islamic Bank</v>
          </cell>
          <cell r="D13" t="str">
            <v>UNITED ARAB EMIRATES</v>
          </cell>
          <cell r="E13" t="str">
            <v>ba2</v>
          </cell>
        </row>
        <row r="14">
          <cell r="C14" t="str">
            <v>ACBA - Credit Agricole</v>
          </cell>
          <cell r="D14" t="str">
            <v>ARMENIA</v>
          </cell>
          <cell r="E14" t="str">
            <v>ba3</v>
          </cell>
        </row>
        <row r="15">
          <cell r="C15" t="str">
            <v>ACLEDA Bank Plc</v>
          </cell>
          <cell r="D15" t="str">
            <v>CAMBODIA</v>
          </cell>
          <cell r="E15" t="str">
            <v>b1</v>
          </cell>
        </row>
        <row r="16">
          <cell r="C16" t="str">
            <v>Active-Bank</v>
          </cell>
          <cell r="D16" t="str">
            <v>UKRAINE</v>
          </cell>
          <cell r="E16" t="str">
            <v>b2</v>
          </cell>
        </row>
        <row r="17">
          <cell r="C17" t="str">
            <v>Adelaide Bank Limited</v>
          </cell>
          <cell r="D17" t="str">
            <v>AUSTRALIA</v>
          </cell>
          <cell r="E17" t="str">
            <v>baa2</v>
          </cell>
        </row>
        <row r="18">
          <cell r="C18" t="str">
            <v>Advance Bank Australia Limited</v>
          </cell>
          <cell r="D18" t="str">
            <v>AUSTRALIA</v>
          </cell>
          <cell r="E18" t="str">
            <v>a3</v>
          </cell>
        </row>
        <row r="19">
          <cell r="C19" t="str">
            <v>Advanta National Bank</v>
          </cell>
          <cell r="D19" t="str">
            <v>UNITED STATES</v>
          </cell>
          <cell r="E19" t="str">
            <v>b2</v>
          </cell>
        </row>
        <row r="20">
          <cell r="C20" t="str">
            <v>Advanta National Bank (Old)</v>
          </cell>
          <cell r="D20" t="str">
            <v>UNITED STATES</v>
          </cell>
          <cell r="E20" t="str">
            <v>ba2</v>
          </cell>
        </row>
        <row r="21">
          <cell r="C21" t="str">
            <v>AfrAsia Bank Limited</v>
          </cell>
          <cell r="D21" t="str">
            <v>MAURITIUS</v>
          </cell>
          <cell r="E21" t="str">
            <v>ba3</v>
          </cell>
        </row>
        <row r="22">
          <cell r="C22" t="str">
            <v>African Bank Limited</v>
          </cell>
          <cell r="D22" t="str">
            <v>SOUTH AFRICA</v>
          </cell>
          <cell r="E22" t="str">
            <v>ca</v>
          </cell>
        </row>
        <row r="23">
          <cell r="C23" t="str">
            <v>African Export-Import Bank</v>
          </cell>
          <cell r="D23" t="str">
            <v>SUPRANATIONAL</v>
          </cell>
          <cell r="E23" t="str">
            <v>baa2</v>
          </cell>
        </row>
        <row r="24">
          <cell r="C24" t="str">
            <v>AgriBank, FCB</v>
          </cell>
          <cell r="D24" t="str">
            <v>UNITED STATES</v>
          </cell>
          <cell r="E24" t="str">
            <v>a1</v>
          </cell>
        </row>
        <row r="25">
          <cell r="C25" t="str">
            <v>Agricultural Bank of China Limited</v>
          </cell>
          <cell r="D25" t="str">
            <v>CHINA</v>
          </cell>
          <cell r="E25" t="str">
            <v>baa3</v>
          </cell>
        </row>
        <row r="26">
          <cell r="C26" t="str">
            <v>Agricultural Bank of Greece S.A.</v>
          </cell>
          <cell r="D26" t="str">
            <v>GREECE</v>
          </cell>
          <cell r="E26" t="str">
            <v>caa3</v>
          </cell>
        </row>
        <row r="27">
          <cell r="C27" t="str">
            <v>Agrobank</v>
          </cell>
          <cell r="D27" t="str">
            <v>UZBEKISTAN</v>
          </cell>
          <cell r="E27" t="str">
            <v>ca</v>
          </cell>
        </row>
        <row r="28">
          <cell r="C28" t="str">
            <v>Agrobanka Praha, a.s.</v>
          </cell>
          <cell r="D28" t="str">
            <v>CZECH REPUBLIC</v>
          </cell>
          <cell r="E28" t="str">
            <v>b2</v>
          </cell>
        </row>
        <row r="29">
          <cell r="C29" t="str">
            <v>Ahli Bank S.A.O.G.</v>
          </cell>
          <cell r="D29" t="str">
            <v>OMAN</v>
          </cell>
          <cell r="E29" t="str">
            <v>ba2</v>
          </cell>
        </row>
        <row r="30">
          <cell r="C30" t="str">
            <v>Ahli United Bank K.S.C.</v>
          </cell>
          <cell r="D30" t="str">
            <v>KUWAIT</v>
          </cell>
          <cell r="E30" t="str">
            <v>baa3</v>
          </cell>
        </row>
        <row r="31">
          <cell r="C31" t="str">
            <v>Ak Bars Bank</v>
          </cell>
          <cell r="D31" t="str">
            <v>RUSSIA</v>
          </cell>
          <cell r="E31" t="str">
            <v>b3</v>
          </cell>
        </row>
        <row r="32">
          <cell r="C32" t="str">
            <v>Akbank TAS</v>
          </cell>
          <cell r="D32" t="str">
            <v>TURKEY</v>
          </cell>
          <cell r="E32" t="str">
            <v>ba1</v>
          </cell>
        </row>
        <row r="33">
          <cell r="C33" t="str">
            <v>Akibank</v>
          </cell>
          <cell r="D33" t="str">
            <v>RUSSIA</v>
          </cell>
          <cell r="E33" t="str">
            <v>b2</v>
          </cell>
        </row>
        <row r="34">
          <cell r="C34" t="str">
            <v>Akibank</v>
          </cell>
          <cell r="D34" t="str">
            <v>RUSSIA</v>
          </cell>
          <cell r="E34" t="str">
            <v>b3</v>
          </cell>
        </row>
        <row r="35">
          <cell r="C35" t="str">
            <v>Aktia Bank p.l.c.</v>
          </cell>
          <cell r="D35" t="str">
            <v>FINLAND</v>
          </cell>
          <cell r="E35" t="str">
            <v>baa2</v>
          </cell>
        </row>
        <row r="36">
          <cell r="C36" t="str">
            <v>Al Ahli Bank of Kuwait K.S.C</v>
          </cell>
          <cell r="D36" t="str">
            <v>KUWAIT</v>
          </cell>
          <cell r="E36" t="str">
            <v>baa3</v>
          </cell>
        </row>
        <row r="37">
          <cell r="C37" t="str">
            <v>Al Hilal Bank PJSC</v>
          </cell>
          <cell r="D37" t="str">
            <v>UNITED ARAB EMIRATES</v>
          </cell>
          <cell r="E37" t="str">
            <v>ba2</v>
          </cell>
        </row>
        <row r="38">
          <cell r="C38" t="str">
            <v>Al Hilal Bank PJSC</v>
          </cell>
          <cell r="D38" t="str">
            <v>UNITED ARAB EMIRATES</v>
          </cell>
          <cell r="E38" t="str">
            <v>ba2</v>
          </cell>
        </row>
        <row r="39">
          <cell r="C39" t="str">
            <v>Al Khalij Commercial Bank (al khaliji) Q.S.C</v>
          </cell>
          <cell r="D39" t="str">
            <v>QATAR</v>
          </cell>
          <cell r="E39" t="str">
            <v>ba2</v>
          </cell>
        </row>
        <row r="40">
          <cell r="C40" t="str">
            <v>Al Rajhi Bank</v>
          </cell>
          <cell r="D40" t="str">
            <v>SAUDI ARABIA</v>
          </cell>
          <cell r="E40" t="str">
            <v>a3</v>
          </cell>
        </row>
        <row r="41">
          <cell r="C41" t="str">
            <v>Alandsbanken Abp</v>
          </cell>
          <cell r="D41" t="str">
            <v>FINLAND</v>
          </cell>
          <cell r="E41" t="str">
            <v>ba2</v>
          </cell>
        </row>
        <row r="42">
          <cell r="C42" t="str">
            <v>Alfa Bank Ukraine</v>
          </cell>
          <cell r="D42" t="str">
            <v>UKRAINE</v>
          </cell>
          <cell r="E42" t="str">
            <v>caa3</v>
          </cell>
        </row>
        <row r="43">
          <cell r="C43" t="str">
            <v>Alfa-Bank</v>
          </cell>
          <cell r="D43" t="str">
            <v>RUSSIA</v>
          </cell>
          <cell r="E43" t="str">
            <v>ba2</v>
          </cell>
        </row>
        <row r="44">
          <cell r="C44" t="str">
            <v>Alfa-Bank Kazakhstan</v>
          </cell>
          <cell r="D44" t="str">
            <v>KAZAKHSTAN</v>
          </cell>
          <cell r="E44" t="str">
            <v>b2</v>
          </cell>
        </row>
        <row r="45">
          <cell r="C45" t="str">
            <v>Aljba Alliance Commercial Bank</v>
          </cell>
          <cell r="D45" t="str">
            <v>RUSSIA</v>
          </cell>
          <cell r="E45" t="str">
            <v>b3</v>
          </cell>
        </row>
        <row r="46">
          <cell r="C46" t="str">
            <v>Allfirst Bank</v>
          </cell>
          <cell r="D46" t="str">
            <v>UNITED STATES</v>
          </cell>
          <cell r="E46" t="str">
            <v>ba1</v>
          </cell>
        </row>
        <row r="47">
          <cell r="C47" t="str">
            <v>Allfirst Financial Center, N.A.</v>
          </cell>
          <cell r="D47" t="str">
            <v>UNITED STATES</v>
          </cell>
          <cell r="E47" t="str">
            <v>a2</v>
          </cell>
        </row>
        <row r="48">
          <cell r="C48" t="str">
            <v>Allgemeine Hypothekenbank Rheinboden AG</v>
          </cell>
          <cell r="D48" t="str">
            <v>GERMANY</v>
          </cell>
          <cell r="E48" t="str">
            <v>b2</v>
          </cell>
        </row>
        <row r="49">
          <cell r="C49" t="str">
            <v>Alliance &amp; Leicester plc</v>
          </cell>
          <cell r="D49" t="str">
            <v>UNITED KINGDOM</v>
          </cell>
          <cell r="E49" t="str">
            <v>b2</v>
          </cell>
        </row>
        <row r="50">
          <cell r="C50" t="str">
            <v>Alliance Bank</v>
          </cell>
          <cell r="D50" t="str">
            <v>KAZAKHSTAN</v>
          </cell>
          <cell r="E50" t="str">
            <v>c</v>
          </cell>
        </row>
        <row r="51">
          <cell r="C51" t="str">
            <v>Allied Bank Limited</v>
          </cell>
          <cell r="D51" t="str">
            <v>PAKISTAN</v>
          </cell>
          <cell r="E51" t="str">
            <v>caa1</v>
          </cell>
        </row>
        <row r="52">
          <cell r="C52" t="str">
            <v>Allied Banking Corporation</v>
          </cell>
          <cell r="D52" t="str">
            <v>PHILIPPINES</v>
          </cell>
          <cell r="E52" t="str">
            <v>b1</v>
          </cell>
        </row>
        <row r="53">
          <cell r="C53" t="str">
            <v>Allied Irish Banks, p.l.c.</v>
          </cell>
          <cell r="D53" t="str">
            <v>IRELAND</v>
          </cell>
          <cell r="E53" t="str">
            <v>b2</v>
          </cell>
        </row>
        <row r="54">
          <cell r="C54" t="str">
            <v>Alokabank Joint-Stock Commercial Bank</v>
          </cell>
          <cell r="D54" t="str">
            <v>UZBEKISTAN</v>
          </cell>
          <cell r="E54" t="str">
            <v>b2</v>
          </cell>
        </row>
        <row r="55">
          <cell r="C55" t="str">
            <v>Alpha Bank AE</v>
          </cell>
          <cell r="D55" t="str">
            <v>GREECE</v>
          </cell>
          <cell r="E55" t="str">
            <v>caa2</v>
          </cell>
        </row>
        <row r="56">
          <cell r="C56" t="str">
            <v>Alta-Bank</v>
          </cell>
          <cell r="D56" t="str">
            <v>RUSSIA</v>
          </cell>
          <cell r="E56" t="str">
            <v>b2</v>
          </cell>
        </row>
        <row r="57">
          <cell r="C57" t="str">
            <v>Amarillo National Bank</v>
          </cell>
          <cell r="D57" t="str">
            <v>UNITED STATES</v>
          </cell>
          <cell r="E57" t="str">
            <v>a3</v>
          </cell>
        </row>
        <row r="58">
          <cell r="C58" t="str">
            <v>AmBank (M) Berhad</v>
          </cell>
          <cell r="D58" t="str">
            <v>MALAYSIA</v>
          </cell>
          <cell r="E58" t="str">
            <v>ba1</v>
          </cell>
        </row>
        <row r="59">
          <cell r="C59" t="str">
            <v>Amegy Bank National Association</v>
          </cell>
          <cell r="D59" t="str">
            <v>UNITED STATES</v>
          </cell>
          <cell r="E59" t="str">
            <v>baa3</v>
          </cell>
        </row>
        <row r="60">
          <cell r="C60" t="str">
            <v>Amen Bank</v>
          </cell>
          <cell r="D60" t="str">
            <v>TUNISIA</v>
          </cell>
          <cell r="E60" t="str">
            <v>b3</v>
          </cell>
        </row>
        <row r="61">
          <cell r="C61" t="str">
            <v>Ameriabank</v>
          </cell>
          <cell r="D61" t="str">
            <v>ARMENIA</v>
          </cell>
          <cell r="E61" t="str">
            <v>b2</v>
          </cell>
        </row>
        <row r="62">
          <cell r="C62" t="str">
            <v>American Express Bank, FSB</v>
          </cell>
          <cell r="D62" t="str">
            <v>UNITED STATES</v>
          </cell>
          <cell r="E62" t="str">
            <v>a2</v>
          </cell>
        </row>
        <row r="63">
          <cell r="C63" t="str">
            <v>American Express Centurion Bank</v>
          </cell>
          <cell r="D63" t="str">
            <v>UNITED STATES</v>
          </cell>
          <cell r="E63" t="str">
            <v>a2</v>
          </cell>
        </row>
        <row r="64">
          <cell r="C64" t="str">
            <v>American Natl. Bank and Trust Co. of Chicago</v>
          </cell>
          <cell r="D64" t="str">
            <v>UNITED STATES</v>
          </cell>
          <cell r="E64" t="str">
            <v>aa2</v>
          </cell>
        </row>
        <row r="65">
          <cell r="C65" t="str">
            <v>American Savings Bank, FSB</v>
          </cell>
          <cell r="D65" t="str">
            <v>UNITED STATES</v>
          </cell>
          <cell r="E65" t="str">
            <v>a3</v>
          </cell>
        </row>
        <row r="66">
          <cell r="C66" t="str">
            <v>AMP Bank Limited</v>
          </cell>
          <cell r="D66" t="str">
            <v>AUSTRALIA</v>
          </cell>
          <cell r="E66" t="str">
            <v>baa3</v>
          </cell>
        </row>
        <row r="67">
          <cell r="C67" t="str">
            <v>AmSouth Bank</v>
          </cell>
          <cell r="D67" t="str">
            <v>UNITED STATES</v>
          </cell>
          <cell r="E67" t="str">
            <v>aa3</v>
          </cell>
        </row>
        <row r="68">
          <cell r="C68" t="str">
            <v>Amsterdam Trade Bank N.V.</v>
          </cell>
          <cell r="D68" t="str">
            <v>NETHERLANDS</v>
          </cell>
          <cell r="E68" t="str">
            <v>ba2</v>
          </cell>
        </row>
        <row r="69">
          <cell r="C69" t="str">
            <v>Amsterdam Trade Bank N.V.</v>
          </cell>
          <cell r="D69" t="str">
            <v>NETHERLANDS</v>
          </cell>
          <cell r="E69" t="str">
            <v>ba2</v>
          </cell>
        </row>
        <row r="70">
          <cell r="C70" t="str">
            <v>AMT BANK</v>
          </cell>
          <cell r="D70" t="str">
            <v>RUSSIA</v>
          </cell>
          <cell r="E70" t="str">
            <v>caa2</v>
          </cell>
        </row>
        <row r="71">
          <cell r="C71" t="str">
            <v>Anadolubank AS</v>
          </cell>
          <cell r="D71" t="str">
            <v>TURKEY</v>
          </cell>
          <cell r="E71" t="str">
            <v>ba1</v>
          </cell>
        </row>
        <row r="72">
          <cell r="C72" t="str">
            <v>Anelik Bank CJSCo.</v>
          </cell>
          <cell r="D72" t="str">
            <v>ARMENIA</v>
          </cell>
          <cell r="E72" t="str">
            <v>ba3</v>
          </cell>
        </row>
        <row r="73">
          <cell r="C73" t="str">
            <v>Anelik Bank CJSCo.</v>
          </cell>
          <cell r="D73" t="str">
            <v>ARMENIA</v>
          </cell>
          <cell r="E73" t="str">
            <v>b2</v>
          </cell>
        </row>
        <row r="74">
          <cell r="C74" t="str">
            <v>Anod Bank</v>
          </cell>
          <cell r="D74" t="str">
            <v>MONGOLIA</v>
          </cell>
          <cell r="E74" t="str">
            <v>b2</v>
          </cell>
        </row>
        <row r="75">
          <cell r="C75" t="str">
            <v>ANZ BANK NEW ZEALAND LIMITED</v>
          </cell>
          <cell r="D75" t="str">
            <v>NEW ZEALAND</v>
          </cell>
          <cell r="E75" t="str">
            <v>a3</v>
          </cell>
        </row>
        <row r="76">
          <cell r="C76" t="str">
            <v>ANZ Banking Group (New Zealand) Ltd.</v>
          </cell>
          <cell r="D76" t="str">
            <v>NEW ZEALAND</v>
          </cell>
          <cell r="E76" t="str">
            <v>a2</v>
          </cell>
        </row>
        <row r="77">
          <cell r="C77" t="str">
            <v>Aozora Bank, Ltd.</v>
          </cell>
          <cell r="D77" t="str">
            <v>JAPAN</v>
          </cell>
          <cell r="E77" t="str">
            <v>ba1</v>
          </cell>
        </row>
        <row r="78">
          <cell r="C78" t="str">
            <v>Apple Bank for Savings</v>
          </cell>
          <cell r="D78" t="str">
            <v>UNITED STATES</v>
          </cell>
          <cell r="E78" t="str">
            <v>baa2</v>
          </cell>
        </row>
        <row r="79">
          <cell r="C79" t="str">
            <v>Arab Bank Australia Limited</v>
          </cell>
          <cell r="D79" t="str">
            <v>AUSTRALIA</v>
          </cell>
          <cell r="E79" t="str">
            <v>ba2</v>
          </cell>
        </row>
        <row r="80">
          <cell r="C80" t="str">
            <v>Arab Bank PLC</v>
          </cell>
          <cell r="D80" t="str">
            <v>JORDAN</v>
          </cell>
          <cell r="E80" t="str">
            <v>ba2</v>
          </cell>
        </row>
        <row r="81">
          <cell r="C81" t="str">
            <v>Arab Banking Corporation B.S.C.</v>
          </cell>
          <cell r="D81" t="str">
            <v>BAHRAIN</v>
          </cell>
          <cell r="E81" t="str">
            <v>ba2</v>
          </cell>
        </row>
        <row r="82">
          <cell r="C82" t="str">
            <v>Arab National Bank</v>
          </cell>
          <cell r="D82" t="str">
            <v>SAUDI ARABIA</v>
          </cell>
          <cell r="E82" t="str">
            <v>a3</v>
          </cell>
        </row>
        <row r="83">
          <cell r="C83" t="str">
            <v>Arab Tunisian Bank</v>
          </cell>
          <cell r="D83" t="str">
            <v>TUNISIA</v>
          </cell>
          <cell r="E83" t="str">
            <v>b1</v>
          </cell>
        </row>
        <row r="84">
          <cell r="C84" t="str">
            <v>Ardshininvestbank CJSC</v>
          </cell>
          <cell r="D84" t="str">
            <v>ARMENIA</v>
          </cell>
          <cell r="E84" t="str">
            <v>ba3</v>
          </cell>
        </row>
        <row r="85">
          <cell r="C85" t="str">
            <v>Argentaria, Caja Postal y Banco Hipotecario</v>
          </cell>
          <cell r="D85" t="str">
            <v>SPAIN</v>
          </cell>
          <cell r="E85" t="str">
            <v>aa2</v>
          </cell>
        </row>
        <row r="86">
          <cell r="C86" t="str">
            <v>Armeconombank (Armenian Economy Devt Bank)</v>
          </cell>
          <cell r="D86" t="str">
            <v>ARMENIA</v>
          </cell>
          <cell r="E86" t="str">
            <v>b1</v>
          </cell>
        </row>
        <row r="87">
          <cell r="C87" t="str">
            <v>Artesia Banking Corporation</v>
          </cell>
          <cell r="D87" t="str">
            <v>BELGIUM</v>
          </cell>
          <cell r="E87" t="str">
            <v>aa3</v>
          </cell>
        </row>
        <row r="88">
          <cell r="C88" t="str">
            <v>AS Expobank</v>
          </cell>
          <cell r="D88" t="str">
            <v>LATVIA</v>
          </cell>
          <cell r="E88" t="str">
            <v>b1</v>
          </cell>
        </row>
        <row r="89">
          <cell r="C89" t="str">
            <v>AS Expobank</v>
          </cell>
          <cell r="D89" t="str">
            <v>LATVIA</v>
          </cell>
          <cell r="E89" t="str">
            <v>b1</v>
          </cell>
        </row>
        <row r="90">
          <cell r="C90" t="str">
            <v>AS Sampo Pank</v>
          </cell>
          <cell r="D90" t="str">
            <v>ESTONIA</v>
          </cell>
          <cell r="E90" t="str">
            <v>aa3</v>
          </cell>
        </row>
        <row r="91">
          <cell r="C91" t="str">
            <v>Asahi Bank, Ltd.</v>
          </cell>
          <cell r="D91" t="str">
            <v>JAPAN</v>
          </cell>
          <cell r="E91" t="str">
            <v>caa3</v>
          </cell>
        </row>
        <row r="92">
          <cell r="C92" t="str">
            <v>Asaka Bank</v>
          </cell>
          <cell r="D92" t="str">
            <v>UZBEKISTAN</v>
          </cell>
          <cell r="E92" t="str">
            <v>b2</v>
          </cell>
        </row>
        <row r="93">
          <cell r="C93" t="str">
            <v>ASB Bank Limited</v>
          </cell>
          <cell r="D93" t="str">
            <v>NEW ZEALAND</v>
          </cell>
          <cell r="E93" t="str">
            <v>a2</v>
          </cell>
        </row>
        <row r="94">
          <cell r="C94" t="str">
            <v>Ashikaga Bank, Ltd.</v>
          </cell>
          <cell r="D94" t="str">
            <v>JAPAN</v>
          </cell>
          <cell r="E94" t="str">
            <v>caa3</v>
          </cell>
        </row>
        <row r="95">
          <cell r="C95" t="str">
            <v>Asia Alliance Bank</v>
          </cell>
          <cell r="D95" t="str">
            <v>UZBEKISTAN</v>
          </cell>
          <cell r="E95" t="str">
            <v>b3</v>
          </cell>
        </row>
        <row r="96">
          <cell r="C96" t="str">
            <v>Asia Commercial Bank</v>
          </cell>
          <cell r="D96" t="str">
            <v>VIETNAM</v>
          </cell>
          <cell r="E96" t="str">
            <v>ba2</v>
          </cell>
        </row>
        <row r="97">
          <cell r="C97" t="str">
            <v>Asia Commercial Bank</v>
          </cell>
          <cell r="D97" t="str">
            <v>VIETNAM</v>
          </cell>
          <cell r="E97" t="str">
            <v>caa1</v>
          </cell>
        </row>
        <row r="98">
          <cell r="C98" t="str">
            <v>Asia United Bank</v>
          </cell>
          <cell r="D98" t="str">
            <v>PHILIPPINES</v>
          </cell>
          <cell r="E98" t="str">
            <v>b2</v>
          </cell>
        </row>
        <row r="99">
          <cell r="C99" t="str">
            <v>Asian - Pacific Bank</v>
          </cell>
          <cell r="D99" t="str">
            <v>RUSSIA</v>
          </cell>
          <cell r="E99" t="str">
            <v>b2</v>
          </cell>
        </row>
        <row r="100">
          <cell r="C100" t="str">
            <v>AsiaUniversalBank JSC</v>
          </cell>
          <cell r="D100" t="str">
            <v>KYRGYZSTAN</v>
          </cell>
          <cell r="E100" t="str">
            <v>caa3</v>
          </cell>
        </row>
        <row r="101">
          <cell r="C101" t="str">
            <v>ASLK-CGER Bank N.V.</v>
          </cell>
          <cell r="D101" t="str">
            <v>BELGIUM</v>
          </cell>
          <cell r="E101" t="str">
            <v>a2</v>
          </cell>
        </row>
        <row r="102">
          <cell r="C102" t="str">
            <v>Associated Bank Illinois, N.A.</v>
          </cell>
          <cell r="D102" t="str">
            <v>UNITED STATES</v>
          </cell>
          <cell r="E102" t="str">
            <v>a2</v>
          </cell>
        </row>
        <row r="103">
          <cell r="C103" t="str">
            <v>Associated Bank Milwaukee Bank</v>
          </cell>
          <cell r="D103" t="str">
            <v>UNITED STATES</v>
          </cell>
          <cell r="E103" t="str">
            <v>a2</v>
          </cell>
        </row>
        <row r="104">
          <cell r="C104" t="str">
            <v>Associated Bank Minnesota, N.A.</v>
          </cell>
          <cell r="D104" t="str">
            <v>UNITED STATES</v>
          </cell>
          <cell r="E104" t="str">
            <v>a2</v>
          </cell>
        </row>
        <row r="105">
          <cell r="C105" t="str">
            <v>Associated Bank North</v>
          </cell>
          <cell r="D105" t="str">
            <v>UNITED STATES</v>
          </cell>
          <cell r="E105" t="str">
            <v>a2</v>
          </cell>
        </row>
        <row r="106">
          <cell r="C106" t="str">
            <v>Associated Bank, N.A.</v>
          </cell>
          <cell r="D106" t="str">
            <v>UNITED STATES</v>
          </cell>
          <cell r="E106" t="str">
            <v>a3</v>
          </cell>
        </row>
        <row r="107">
          <cell r="C107" t="str">
            <v>Astoria Bank</v>
          </cell>
          <cell r="D107" t="str">
            <v>UNITED STATES</v>
          </cell>
          <cell r="E107" t="str">
            <v>baa1</v>
          </cell>
        </row>
        <row r="108">
          <cell r="C108" t="str">
            <v>Asya Katilim Bankasi A.S.</v>
          </cell>
          <cell r="D108" t="str">
            <v>TURKEY</v>
          </cell>
          <cell r="E108" t="str">
            <v>caa3</v>
          </cell>
        </row>
        <row r="109">
          <cell r="C109" t="str">
            <v>ATF Bank</v>
          </cell>
          <cell r="D109" t="str">
            <v>KAZAKHSTAN</v>
          </cell>
          <cell r="E109" t="str">
            <v>caa2</v>
          </cell>
        </row>
        <row r="110">
          <cell r="C110" t="str">
            <v>Atlantic Bank of New York</v>
          </cell>
          <cell r="D110" t="str">
            <v>UNITED STATES</v>
          </cell>
          <cell r="E110" t="str">
            <v>baa2</v>
          </cell>
        </row>
        <row r="111">
          <cell r="C111" t="str">
            <v>Atlantic Security Bank</v>
          </cell>
          <cell r="D111" t="str">
            <v>CAYMAN ISLANDS</v>
          </cell>
          <cell r="E111" t="str">
            <v>b1</v>
          </cell>
        </row>
        <row r="112">
          <cell r="C112" t="str">
            <v>Atlas Bank AD Podgorica</v>
          </cell>
          <cell r="D112" t="str">
            <v>MONTENEGRO</v>
          </cell>
          <cell r="E112" t="str">
            <v>b3</v>
          </cell>
        </row>
        <row r="113">
          <cell r="C113" t="str">
            <v>Attica Bank S.A.</v>
          </cell>
          <cell r="D113" t="str">
            <v>GREECE</v>
          </cell>
          <cell r="E113" t="str">
            <v>caa3</v>
          </cell>
        </row>
        <row r="114">
          <cell r="C114" t="str">
            <v>Attijariwafa Bank</v>
          </cell>
          <cell r="D114" t="str">
            <v>MOROCCO</v>
          </cell>
          <cell r="E114" t="str">
            <v>ba1</v>
          </cell>
        </row>
        <row r="115">
          <cell r="C115" t="str">
            <v>Australia and New Zealand Banking Grp. Ltd.</v>
          </cell>
          <cell r="D115" t="str">
            <v>AUSTRALIA</v>
          </cell>
          <cell r="E115" t="str">
            <v>a1</v>
          </cell>
        </row>
        <row r="116">
          <cell r="C116" t="str">
            <v>Autotorgbank</v>
          </cell>
          <cell r="D116" t="str">
            <v>RUSSIA</v>
          </cell>
          <cell r="E116" t="str">
            <v>b3</v>
          </cell>
        </row>
        <row r="117">
          <cell r="C117" t="str">
            <v>Autotorgbank</v>
          </cell>
          <cell r="D117" t="str">
            <v>RUSSIA</v>
          </cell>
          <cell r="E117" t="str">
            <v>b3</v>
          </cell>
        </row>
        <row r="118">
          <cell r="C118" t="str">
            <v>Avtobank</v>
          </cell>
          <cell r="D118" t="str">
            <v>RUSSIA</v>
          </cell>
          <cell r="E118" t="str">
            <v>caa3</v>
          </cell>
        </row>
        <row r="119">
          <cell r="C119" t="str">
            <v>Avtovazbank</v>
          </cell>
          <cell r="D119" t="str">
            <v>RUSSIA</v>
          </cell>
          <cell r="E119" t="str">
            <v>caa3</v>
          </cell>
        </row>
        <row r="120">
          <cell r="C120" t="str">
            <v>Axa Bank Europe</v>
          </cell>
          <cell r="D120" t="str">
            <v>BELGIUM</v>
          </cell>
          <cell r="E120" t="str">
            <v>baa3</v>
          </cell>
        </row>
        <row r="121">
          <cell r="C121" t="str">
            <v>Axis Bank Ltd</v>
          </cell>
          <cell r="D121" t="str">
            <v>INDIA</v>
          </cell>
          <cell r="E121" t="str">
            <v>baa3</v>
          </cell>
        </row>
        <row r="122">
          <cell r="C122" t="str">
            <v>B&amp;N Bank</v>
          </cell>
          <cell r="D122" t="str">
            <v>RUSSIA</v>
          </cell>
          <cell r="E122" t="str">
            <v>caa1</v>
          </cell>
        </row>
        <row r="123">
          <cell r="C123" t="str">
            <v>B&amp;N Bank</v>
          </cell>
          <cell r="D123" t="str">
            <v>RUSSIA</v>
          </cell>
          <cell r="E123" t="str">
            <v>b2</v>
          </cell>
        </row>
        <row r="124">
          <cell r="C124" t="str">
            <v>BAC International Bank, Inc</v>
          </cell>
          <cell r="D124" t="str">
            <v>PANAMA</v>
          </cell>
          <cell r="E124" t="str">
            <v>ba1</v>
          </cell>
        </row>
        <row r="125">
          <cell r="C125" t="str">
            <v>BAC International Bank, Inc</v>
          </cell>
          <cell r="D125" t="str">
            <v>PANAMA</v>
          </cell>
          <cell r="E125" t="str">
            <v>baa3</v>
          </cell>
        </row>
        <row r="126">
          <cell r="C126" t="str">
            <v>BACOB Bank S.C.</v>
          </cell>
          <cell r="D126" t="str">
            <v>BELGIUM</v>
          </cell>
          <cell r="E126" t="str">
            <v>a3</v>
          </cell>
        </row>
        <row r="127">
          <cell r="C127" t="str">
            <v>Bahrain International Bank EC</v>
          </cell>
          <cell r="D127" t="str">
            <v>BAHRAIN - OFF SHORE</v>
          </cell>
          <cell r="E127" t="str">
            <v>caa3</v>
          </cell>
        </row>
        <row r="128">
          <cell r="C128" t="str">
            <v>Bahrain Islamic Bank</v>
          </cell>
          <cell r="D128" t="str">
            <v>BAHRAIN</v>
          </cell>
          <cell r="E128" t="str">
            <v>caa1</v>
          </cell>
        </row>
        <row r="129">
          <cell r="C129" t="str">
            <v>Bahraini Saudi Bank B.S.C.</v>
          </cell>
          <cell r="D129" t="str">
            <v>BAHRAIN</v>
          </cell>
          <cell r="E129" t="str">
            <v>ba2</v>
          </cell>
        </row>
        <row r="130">
          <cell r="C130" t="str">
            <v>Baltic International Bank</v>
          </cell>
          <cell r="D130" t="str">
            <v>LATVIA</v>
          </cell>
          <cell r="E130" t="str">
            <v>b3</v>
          </cell>
        </row>
        <row r="131">
          <cell r="C131" t="str">
            <v>Baltic Trust Bank</v>
          </cell>
          <cell r="D131" t="str">
            <v>LATVIA</v>
          </cell>
          <cell r="E131" t="str">
            <v>ba3</v>
          </cell>
        </row>
        <row r="132">
          <cell r="C132" t="str">
            <v>Baltinvestbank</v>
          </cell>
          <cell r="D132" t="str">
            <v>RUSSIA</v>
          </cell>
          <cell r="E132" t="str">
            <v>b3</v>
          </cell>
        </row>
        <row r="133">
          <cell r="C133" t="str">
            <v>Baltiyskiy Bank</v>
          </cell>
          <cell r="D133" t="str">
            <v>RUSSIA</v>
          </cell>
          <cell r="E133" t="str">
            <v>caa3</v>
          </cell>
        </row>
        <row r="134">
          <cell r="C134" t="str">
            <v>Banca 121 S.p.A.</v>
          </cell>
          <cell r="D134" t="str">
            <v>ITALY</v>
          </cell>
          <cell r="E134" t="str">
            <v>baa2</v>
          </cell>
        </row>
        <row r="135">
          <cell r="C135" t="str">
            <v>Banca Antonveneta</v>
          </cell>
          <cell r="D135" t="str">
            <v>ITALY</v>
          </cell>
          <cell r="E135" t="str">
            <v>baa2</v>
          </cell>
        </row>
        <row r="136">
          <cell r="C136" t="str">
            <v>Banca Carige S.p.A.</v>
          </cell>
          <cell r="D136" t="str">
            <v>ITALY</v>
          </cell>
          <cell r="E136" t="str">
            <v>caa3</v>
          </cell>
        </row>
        <row r="137">
          <cell r="C137" t="str">
            <v>Banca Cassa di Risparmio di Torino</v>
          </cell>
          <cell r="D137" t="str">
            <v>ITALY</v>
          </cell>
          <cell r="E137" t="str">
            <v>aa3</v>
          </cell>
        </row>
        <row r="138">
          <cell r="C138" t="str">
            <v>Banca Civica S.A.</v>
          </cell>
          <cell r="D138" t="str">
            <v>SPAIN</v>
          </cell>
          <cell r="E138" t="str">
            <v>ba3</v>
          </cell>
        </row>
        <row r="139">
          <cell r="C139" t="str">
            <v>Banca Comerciala Carpatica S.A.</v>
          </cell>
          <cell r="D139" t="str">
            <v>ROMANIA</v>
          </cell>
          <cell r="E139" t="str">
            <v>ba3</v>
          </cell>
        </row>
        <row r="140">
          <cell r="C140" t="str">
            <v>Banca Comerciala Romana S.A.</v>
          </cell>
          <cell r="D140" t="str">
            <v>ROMANIA</v>
          </cell>
          <cell r="E140" t="str">
            <v>b3</v>
          </cell>
        </row>
        <row r="141">
          <cell r="C141" t="str">
            <v>Banca Commerciale Italiana S.p.A.</v>
          </cell>
          <cell r="D141" t="str">
            <v>ITALY</v>
          </cell>
          <cell r="E141" t="str">
            <v>a1</v>
          </cell>
        </row>
        <row r="142">
          <cell r="C142" t="str">
            <v>Banca CR Firenze S.p.A.</v>
          </cell>
          <cell r="D142" t="str">
            <v>ITALY</v>
          </cell>
          <cell r="E142" t="str">
            <v>baa3</v>
          </cell>
        </row>
        <row r="143">
          <cell r="C143" t="str">
            <v>Banca del Mezzogiorno - MedioCredito Centrale</v>
          </cell>
          <cell r="D143" t="str">
            <v>ITALY</v>
          </cell>
          <cell r="E143" t="str">
            <v>ba3</v>
          </cell>
        </row>
        <row r="144">
          <cell r="C144" t="str">
            <v>Banca della Marca Credito Cooperativo</v>
          </cell>
          <cell r="D144" t="str">
            <v>ITALY</v>
          </cell>
          <cell r="E144" t="str">
            <v>ba1</v>
          </cell>
        </row>
        <row r="145">
          <cell r="C145" t="str">
            <v>Banca Delle Marche S.p.A.</v>
          </cell>
          <cell r="D145" t="str">
            <v>ITALY</v>
          </cell>
          <cell r="E145" t="str">
            <v>ca</v>
          </cell>
        </row>
        <row r="146">
          <cell r="C146" t="str">
            <v>Banca di Monastier e del Sile</v>
          </cell>
          <cell r="D146" t="str">
            <v>ITALY</v>
          </cell>
          <cell r="E146" t="str">
            <v>b3</v>
          </cell>
        </row>
        <row r="147">
          <cell r="C147" t="str">
            <v>Banca IMI Spa</v>
          </cell>
          <cell r="D147" t="str">
            <v>ITALY</v>
          </cell>
          <cell r="E147" t="str">
            <v>baa3</v>
          </cell>
        </row>
        <row r="148">
          <cell r="C148" t="str">
            <v>Banca Infrastrutture Innovazione e Sviluppo</v>
          </cell>
          <cell r="D148" t="str">
            <v>ITALY</v>
          </cell>
          <cell r="E148" t="str">
            <v>baa2</v>
          </cell>
        </row>
        <row r="149">
          <cell r="C149" t="str">
            <v>Banca Intesa (Russia)</v>
          </cell>
          <cell r="D149" t="str">
            <v>RUSSIA</v>
          </cell>
          <cell r="E149" t="str">
            <v>ba3</v>
          </cell>
        </row>
        <row r="150">
          <cell r="C150" t="str">
            <v>Banca Italease S.p.A.</v>
          </cell>
          <cell r="D150" t="str">
            <v>ITALY</v>
          </cell>
          <cell r="E150" t="str">
            <v>b3</v>
          </cell>
        </row>
        <row r="151">
          <cell r="C151" t="str">
            <v>Banca Lombarda e Piemontese S.P.A.</v>
          </cell>
          <cell r="D151" t="str">
            <v>ITALY</v>
          </cell>
          <cell r="E151" t="str">
            <v>a2</v>
          </cell>
        </row>
        <row r="152">
          <cell r="C152" t="str">
            <v>Banca March S.A.</v>
          </cell>
          <cell r="D152" t="str">
            <v>SPAIN</v>
          </cell>
          <cell r="E152" t="str">
            <v>baa3</v>
          </cell>
        </row>
        <row r="153">
          <cell r="C153" t="str">
            <v>Banca Monte dei Paschi di Siena S.p.A.</v>
          </cell>
          <cell r="D153" t="str">
            <v>ITALY</v>
          </cell>
          <cell r="E153" t="str">
            <v>caa2</v>
          </cell>
        </row>
        <row r="154">
          <cell r="C154" t="str">
            <v>Banca Monte Parma S.p.A.</v>
          </cell>
          <cell r="D154" t="str">
            <v>ITALY</v>
          </cell>
          <cell r="E154" t="str">
            <v>baa3</v>
          </cell>
        </row>
        <row r="155">
          <cell r="C155" t="str">
            <v>Banca Nazionale del Lavoro S.A. (Uruguay)</v>
          </cell>
          <cell r="D155" t="str">
            <v>URUGUAY</v>
          </cell>
          <cell r="E155" t="str">
            <v>caa3</v>
          </cell>
        </row>
        <row r="156">
          <cell r="C156" t="str">
            <v>Banca Nazionale Del Lavoro S.P.A.</v>
          </cell>
          <cell r="D156" t="str">
            <v>ITALY</v>
          </cell>
          <cell r="E156" t="str">
            <v>ba2</v>
          </cell>
        </row>
        <row r="157">
          <cell r="C157" t="str">
            <v>Banca OPI</v>
          </cell>
          <cell r="D157" t="str">
            <v>ITALY</v>
          </cell>
          <cell r="E157" t="str">
            <v>a2</v>
          </cell>
        </row>
        <row r="158">
          <cell r="C158" t="str">
            <v>Banca Padovana Credito Cooperativo</v>
          </cell>
          <cell r="D158" t="str">
            <v>ITALY</v>
          </cell>
          <cell r="E158" t="str">
            <v>ca</v>
          </cell>
        </row>
        <row r="159">
          <cell r="C159" t="str">
            <v>Banca Popolare dell'Alto Adige-Suedtir.Volksb</v>
          </cell>
          <cell r="D159" t="str">
            <v>ITALY</v>
          </cell>
          <cell r="E159" t="str">
            <v>ba1</v>
          </cell>
        </row>
        <row r="160">
          <cell r="C160" t="str">
            <v>Banca Popolare dell'Emilia Romagna s.c.a.r.l.</v>
          </cell>
          <cell r="D160" t="str">
            <v>ITALY</v>
          </cell>
          <cell r="E160" t="str">
            <v>b1</v>
          </cell>
        </row>
        <row r="161">
          <cell r="C161" t="str">
            <v>Banca Popolare di Cividale ScpA</v>
          </cell>
          <cell r="D161" t="str">
            <v>ITALY</v>
          </cell>
          <cell r="E161" t="str">
            <v>ba2</v>
          </cell>
        </row>
        <row r="162">
          <cell r="C162" t="str">
            <v>Banca Popolare di Marostica Scpaarl</v>
          </cell>
          <cell r="D162" t="str">
            <v>ITALY</v>
          </cell>
          <cell r="E162" t="str">
            <v>ba2</v>
          </cell>
        </row>
        <row r="163">
          <cell r="C163" t="str">
            <v>Banca Popolare di Milano S.C.a r.l.</v>
          </cell>
          <cell r="D163" t="str">
            <v>ITALY</v>
          </cell>
          <cell r="E163" t="str">
            <v>b2</v>
          </cell>
        </row>
        <row r="164">
          <cell r="C164" t="str">
            <v>Banca Popolare di Spoleto</v>
          </cell>
          <cell r="D164" t="str">
            <v>ITALY</v>
          </cell>
          <cell r="E164" t="str">
            <v>ca</v>
          </cell>
        </row>
        <row r="165">
          <cell r="C165" t="str">
            <v>Banca Popolare di Vicenza S.c.p.a.</v>
          </cell>
          <cell r="D165" t="str">
            <v>ITALY</v>
          </cell>
          <cell r="E165" t="str">
            <v>ba3</v>
          </cell>
        </row>
        <row r="166">
          <cell r="C166" t="str">
            <v>Banca Popolare Friuladria</v>
          </cell>
          <cell r="D166" t="str">
            <v>ITALY</v>
          </cell>
          <cell r="E166" t="str">
            <v>baa3</v>
          </cell>
        </row>
        <row r="167">
          <cell r="C167" t="str">
            <v>Banca Popolare Italiana Soc.Coop.</v>
          </cell>
          <cell r="D167" t="str">
            <v>ITALY</v>
          </cell>
          <cell r="E167" t="str">
            <v>baa2</v>
          </cell>
        </row>
        <row r="168">
          <cell r="C168" t="str">
            <v>Banca Romana de Comert Exterior S.A.</v>
          </cell>
          <cell r="D168" t="str">
            <v>ROMANIA</v>
          </cell>
          <cell r="E168" t="str">
            <v>b2</v>
          </cell>
        </row>
        <row r="169">
          <cell r="C169" t="str">
            <v>Banca Sella Holding</v>
          </cell>
          <cell r="D169" t="str">
            <v>ITALY</v>
          </cell>
          <cell r="E169" t="str">
            <v>ba2</v>
          </cell>
        </row>
        <row r="170">
          <cell r="C170" t="str">
            <v>Banca Serfin S.A.</v>
          </cell>
          <cell r="D170" t="str">
            <v>MEXICO</v>
          </cell>
          <cell r="E170" t="str">
            <v>baa2</v>
          </cell>
        </row>
        <row r="171">
          <cell r="C171" t="str">
            <v>Banca Tercas</v>
          </cell>
          <cell r="D171" t="str">
            <v>ITALY</v>
          </cell>
          <cell r="E171" t="str">
            <v>b3</v>
          </cell>
        </row>
        <row r="172">
          <cell r="C172" t="str">
            <v>Banca Toscana S.p.A.</v>
          </cell>
          <cell r="D172" t="str">
            <v>ITALY</v>
          </cell>
          <cell r="E172" t="str">
            <v>a3</v>
          </cell>
        </row>
        <row r="173">
          <cell r="C173" t="str">
            <v>Bancaperta S.P.A.</v>
          </cell>
          <cell r="D173" t="str">
            <v>ITALY</v>
          </cell>
          <cell r="E173" t="str">
            <v>baa2</v>
          </cell>
        </row>
        <row r="174">
          <cell r="C174" t="str">
            <v>BancApulia S.p.A.</v>
          </cell>
          <cell r="D174" t="str">
            <v>ITALY</v>
          </cell>
          <cell r="E174" t="str">
            <v>b1</v>
          </cell>
        </row>
        <row r="175">
          <cell r="C175" t="str">
            <v>Banche di Credito Cooperativo - BCC</v>
          </cell>
          <cell r="D175" t="str">
            <v>ITALY</v>
          </cell>
          <cell r="E175" t="str">
            <v>baa3</v>
          </cell>
        </row>
        <row r="176">
          <cell r="C176" t="str">
            <v>Banco ABC Brasil S.A.</v>
          </cell>
          <cell r="D176" t="str">
            <v>BRAZIL</v>
          </cell>
          <cell r="E176" t="str">
            <v>baa3</v>
          </cell>
        </row>
        <row r="177">
          <cell r="C177" t="str">
            <v>Banco ABN AMRO Real S.A.</v>
          </cell>
          <cell r="D177" t="str">
            <v>BRAZIL</v>
          </cell>
          <cell r="E177" t="str">
            <v>a3</v>
          </cell>
        </row>
        <row r="178">
          <cell r="C178" t="str">
            <v>Banco Actinver, S.A.</v>
          </cell>
          <cell r="D178" t="str">
            <v>MEXICO</v>
          </cell>
          <cell r="E178" t="str">
            <v>b2</v>
          </cell>
        </row>
        <row r="179">
          <cell r="C179" t="str">
            <v>Banco AGF Braseg S.A.</v>
          </cell>
          <cell r="D179" t="str">
            <v>BRAZIL</v>
          </cell>
          <cell r="E179" t="str">
            <v>ba2</v>
          </cell>
        </row>
        <row r="180">
          <cell r="C180" t="str">
            <v>Banco Agricola, S.A.</v>
          </cell>
          <cell r="D180" t="str">
            <v>EL SALVADOR</v>
          </cell>
          <cell r="E180" t="str">
            <v>ba2</v>
          </cell>
        </row>
        <row r="181">
          <cell r="C181" t="str">
            <v>Banco Agromercantil de Guatemala, S.A.</v>
          </cell>
          <cell r="D181" t="str">
            <v>GUATEMALA</v>
          </cell>
          <cell r="E181" t="str">
            <v>ba3</v>
          </cell>
        </row>
        <row r="182">
          <cell r="C182" t="str">
            <v>Banco Alfa de Investimento S.A.</v>
          </cell>
          <cell r="D182" t="str">
            <v>BRAZIL</v>
          </cell>
          <cell r="E182" t="str">
            <v>baa2</v>
          </cell>
        </row>
        <row r="183">
          <cell r="C183" t="str">
            <v>Banco Amambay S.A.</v>
          </cell>
          <cell r="D183" t="str">
            <v>PARAGUAY</v>
          </cell>
          <cell r="E183" t="str">
            <v>b2</v>
          </cell>
        </row>
        <row r="184">
          <cell r="C184" t="str">
            <v>Banco Angolano de Investimentos, S.A.</v>
          </cell>
          <cell r="D184" t="str">
            <v>ANGOLA</v>
          </cell>
          <cell r="E184" t="str">
            <v>b1</v>
          </cell>
        </row>
        <row r="185">
          <cell r="C185" t="str">
            <v>Banco Angolano de Investimentos, S.A.</v>
          </cell>
          <cell r="D185" t="str">
            <v>ANGOLA</v>
          </cell>
          <cell r="E185" t="str">
            <v>b1</v>
          </cell>
        </row>
        <row r="186">
          <cell r="C186" t="str">
            <v>Banco Autofin Mexico, S.A.</v>
          </cell>
          <cell r="D186" t="str">
            <v>MEXICO</v>
          </cell>
          <cell r="E186" t="str">
            <v>b3</v>
          </cell>
        </row>
        <row r="187">
          <cell r="C187" t="str">
            <v>Banco Azteca, S.A.</v>
          </cell>
          <cell r="D187" t="str">
            <v>MEXICO</v>
          </cell>
          <cell r="E187" t="str">
            <v>ba3</v>
          </cell>
        </row>
        <row r="188">
          <cell r="C188" t="str">
            <v>Banco Azteca, S.A.</v>
          </cell>
          <cell r="D188" t="str">
            <v>MEXICO</v>
          </cell>
          <cell r="E188" t="str">
            <v>ba3</v>
          </cell>
        </row>
        <row r="189">
          <cell r="C189" t="str">
            <v>Banco Bandes Uruguay S.A.</v>
          </cell>
          <cell r="D189" t="str">
            <v>URUGUAY</v>
          </cell>
          <cell r="E189" t="str">
            <v>b3</v>
          </cell>
        </row>
        <row r="190">
          <cell r="C190" t="str">
            <v>Banco Banex S.A. (Argentina)</v>
          </cell>
          <cell r="D190" t="str">
            <v>ARGENTINA</v>
          </cell>
          <cell r="E190" t="str">
            <v>caa3</v>
          </cell>
        </row>
        <row r="191">
          <cell r="C191" t="str">
            <v>Banco Banex S.A. (Argentina)</v>
          </cell>
          <cell r="D191" t="str">
            <v>ARGENTINA</v>
          </cell>
          <cell r="E191" t="str">
            <v>ba3</v>
          </cell>
        </row>
        <row r="192">
          <cell r="C192" t="str">
            <v>Banco Barclays S.A.</v>
          </cell>
          <cell r="D192" t="str">
            <v>BRAZIL</v>
          </cell>
          <cell r="E192" t="str">
            <v>ba3</v>
          </cell>
        </row>
        <row r="193">
          <cell r="C193" t="str">
            <v>Banco BBM S.A.</v>
          </cell>
          <cell r="D193" t="str">
            <v>BRAZIL</v>
          </cell>
          <cell r="E193" t="str">
            <v>ba1</v>
          </cell>
        </row>
        <row r="194">
          <cell r="C194" t="str">
            <v>Banco BBM S.A.</v>
          </cell>
          <cell r="D194" t="str">
            <v>BRAZIL</v>
          </cell>
          <cell r="E194" t="str">
            <v>ba3</v>
          </cell>
        </row>
        <row r="195">
          <cell r="C195" t="str">
            <v>Banco BICE</v>
          </cell>
          <cell r="D195" t="str">
            <v>CHILE</v>
          </cell>
          <cell r="E195" t="str">
            <v>baa2</v>
          </cell>
        </row>
        <row r="196">
          <cell r="C196" t="str">
            <v>Banco Bilbao Vizcaya Argentaria Paraguay</v>
          </cell>
          <cell r="D196" t="str">
            <v>PARAGUAY</v>
          </cell>
          <cell r="E196" t="str">
            <v>ba2</v>
          </cell>
        </row>
        <row r="197">
          <cell r="C197" t="str">
            <v>Banco Bilbao Vizcaya Argentaria Puerto Rico</v>
          </cell>
          <cell r="D197" t="str">
            <v>UNITED STATES</v>
          </cell>
          <cell r="E197" t="str">
            <v>ba2</v>
          </cell>
        </row>
        <row r="198">
          <cell r="C198" t="str">
            <v>Banco Bilbao Vizcaya Argentaria, S.A.</v>
          </cell>
          <cell r="D198" t="str">
            <v>SPAIN</v>
          </cell>
          <cell r="E198" t="str">
            <v>baa2</v>
          </cell>
        </row>
        <row r="199">
          <cell r="C199" t="str">
            <v>Banco Bilbao Vizcaya Brazil S.A.</v>
          </cell>
          <cell r="D199" t="str">
            <v>BRAZIL</v>
          </cell>
          <cell r="E199" t="str">
            <v>ba3</v>
          </cell>
        </row>
        <row r="200">
          <cell r="C200" t="str">
            <v>Banco BISA S.A.</v>
          </cell>
          <cell r="D200" t="str">
            <v>BOLIVIA</v>
          </cell>
          <cell r="E200" t="str">
            <v>ba3</v>
          </cell>
        </row>
        <row r="201">
          <cell r="C201" t="str">
            <v>Banco BMC S.A.</v>
          </cell>
          <cell r="D201" t="str">
            <v>BRAZIL</v>
          </cell>
          <cell r="E201" t="str">
            <v>a1</v>
          </cell>
        </row>
        <row r="202">
          <cell r="C202" t="str">
            <v>Banco BMG S.A.</v>
          </cell>
          <cell r="D202" t="str">
            <v>BRAZIL</v>
          </cell>
          <cell r="E202" t="str">
            <v>b1</v>
          </cell>
        </row>
        <row r="203">
          <cell r="C203" t="str">
            <v>Banco BNL do Brasil S.A.</v>
          </cell>
          <cell r="D203" t="str">
            <v>BRAZIL</v>
          </cell>
          <cell r="E203" t="str">
            <v>ba1</v>
          </cell>
        </row>
        <row r="204">
          <cell r="C204" t="str">
            <v>Banco Boavista Inter-Atlantico S.A.</v>
          </cell>
          <cell r="D204" t="str">
            <v>BRAZIL</v>
          </cell>
          <cell r="E204" t="str">
            <v>b2</v>
          </cell>
        </row>
        <row r="205">
          <cell r="C205" t="str">
            <v>Banco Boavista S.A.</v>
          </cell>
          <cell r="D205" t="str">
            <v>BRAZIL</v>
          </cell>
          <cell r="E205" t="str">
            <v>ba2</v>
          </cell>
        </row>
        <row r="206">
          <cell r="C206" t="str">
            <v>Banco Bonsucesso S.A.</v>
          </cell>
          <cell r="D206" t="str">
            <v>BRAZIL</v>
          </cell>
          <cell r="E206" t="str">
            <v>b2</v>
          </cell>
        </row>
        <row r="207">
          <cell r="C207" t="str">
            <v>Banco Bozano, Simonsen S.A.</v>
          </cell>
          <cell r="D207" t="str">
            <v>BRAZIL</v>
          </cell>
          <cell r="E207" t="str">
            <v>ba1</v>
          </cell>
        </row>
        <row r="208">
          <cell r="C208" t="str">
            <v>Banco BPI S.A.</v>
          </cell>
          <cell r="D208" t="str">
            <v>PORTUGAL</v>
          </cell>
          <cell r="E208" t="str">
            <v>b1</v>
          </cell>
        </row>
        <row r="209">
          <cell r="C209" t="str">
            <v>Banco Bradesco Europa S.A.</v>
          </cell>
          <cell r="D209" t="str">
            <v>LUXEMBOURG</v>
          </cell>
          <cell r="E209" t="str">
            <v>baa1</v>
          </cell>
        </row>
        <row r="210">
          <cell r="C210" t="str">
            <v>Banco Bradesco S.A.</v>
          </cell>
          <cell r="D210" t="str">
            <v>BRAZIL</v>
          </cell>
          <cell r="E210" t="str">
            <v>baa1</v>
          </cell>
        </row>
        <row r="211">
          <cell r="C211" t="str">
            <v>Banco BTG Pactual S.A.</v>
          </cell>
          <cell r="D211" t="str">
            <v>BRAZIL</v>
          </cell>
          <cell r="E211" t="str">
            <v>baa3</v>
          </cell>
        </row>
        <row r="212">
          <cell r="C212" t="str">
            <v>Banco BVA S.A.</v>
          </cell>
          <cell r="D212" t="str">
            <v>BRAZIL</v>
          </cell>
          <cell r="E212" t="str">
            <v>c</v>
          </cell>
        </row>
        <row r="213">
          <cell r="C213" t="str">
            <v>Banco CAM</v>
          </cell>
          <cell r="D213" t="str">
            <v>SPAIN</v>
          </cell>
          <cell r="E213" t="str">
            <v>b3</v>
          </cell>
        </row>
        <row r="214">
          <cell r="C214" t="str">
            <v>Banco Caminos, S.A.</v>
          </cell>
          <cell r="D214" t="str">
            <v>SPAIN</v>
          </cell>
          <cell r="E214" t="str">
            <v>ba1</v>
          </cell>
        </row>
        <row r="215">
          <cell r="C215" t="str">
            <v>Banco CEISS</v>
          </cell>
          <cell r="D215" t="str">
            <v>SPAIN</v>
          </cell>
          <cell r="E215" t="str">
            <v>caa1</v>
          </cell>
        </row>
        <row r="216">
          <cell r="C216" t="str">
            <v>Banco Central Hispanoamericano, S.A.</v>
          </cell>
          <cell r="D216" t="str">
            <v>SPAIN</v>
          </cell>
          <cell r="E216" t="str">
            <v>a2</v>
          </cell>
        </row>
        <row r="217">
          <cell r="C217" t="str">
            <v>Banco Cetelem Argentina S.A.</v>
          </cell>
          <cell r="D217" t="str">
            <v>ARGENTINA</v>
          </cell>
          <cell r="E217" t="str">
            <v>caa1</v>
          </cell>
        </row>
        <row r="218">
          <cell r="C218" t="str">
            <v>Banco Cetelem S.A.</v>
          </cell>
          <cell r="D218" t="str">
            <v>BRAZIL</v>
          </cell>
          <cell r="E218" t="str">
            <v>ba3</v>
          </cell>
        </row>
        <row r="219">
          <cell r="C219" t="str">
            <v>Banco Cidade S.A.</v>
          </cell>
          <cell r="D219" t="str">
            <v>BRAZIL</v>
          </cell>
          <cell r="E219" t="str">
            <v>ba2</v>
          </cell>
        </row>
        <row r="220">
          <cell r="C220" t="str">
            <v>Banco Citibank de El Salvador, S.A.</v>
          </cell>
          <cell r="D220" t="str">
            <v>EL SALVADOR</v>
          </cell>
          <cell r="E220" t="str">
            <v>ba2</v>
          </cell>
        </row>
        <row r="221">
          <cell r="C221" t="str">
            <v>Banco Citibank S.A.</v>
          </cell>
          <cell r="D221" t="str">
            <v>BRAZIL</v>
          </cell>
          <cell r="E221" t="str">
            <v>baa2</v>
          </cell>
        </row>
        <row r="222">
          <cell r="C222" t="str">
            <v>Banco Columbia S.A.</v>
          </cell>
          <cell r="D222" t="str">
            <v>ARGENTINA</v>
          </cell>
          <cell r="E222" t="str">
            <v>caa2</v>
          </cell>
        </row>
        <row r="223">
          <cell r="C223" t="str">
            <v>Banco Comafi S.A.</v>
          </cell>
          <cell r="D223" t="str">
            <v>ARGENTINA</v>
          </cell>
          <cell r="E223" t="str">
            <v>caa1</v>
          </cell>
        </row>
        <row r="224">
          <cell r="C224" t="str">
            <v>Banco Comafi S.A.</v>
          </cell>
          <cell r="D224" t="str">
            <v>ARGENTINA</v>
          </cell>
          <cell r="E224" t="str">
            <v>caa3</v>
          </cell>
        </row>
        <row r="225">
          <cell r="C225" t="str">
            <v>Banco Comercial Portugues, S.A.</v>
          </cell>
          <cell r="D225" t="str">
            <v>PORTUGAL</v>
          </cell>
          <cell r="E225" t="str">
            <v>caa2</v>
          </cell>
        </row>
        <row r="226">
          <cell r="C226" t="str">
            <v>Banco Comercial S.A.</v>
          </cell>
          <cell r="D226" t="str">
            <v>URUGUAY</v>
          </cell>
          <cell r="E226" t="str">
            <v>caa3</v>
          </cell>
        </row>
        <row r="227">
          <cell r="C227" t="str">
            <v>Banco Continental S.A.E.C.A.</v>
          </cell>
          <cell r="D227" t="str">
            <v>PARAGUAY</v>
          </cell>
          <cell r="E227" t="str">
            <v>ba2</v>
          </cell>
        </row>
        <row r="228">
          <cell r="C228" t="str">
            <v>Banco Cooperativo Espanol, S.A.</v>
          </cell>
          <cell r="D228" t="str">
            <v>SPAIN</v>
          </cell>
          <cell r="E228" t="str">
            <v>ba3</v>
          </cell>
        </row>
        <row r="229">
          <cell r="C229" t="str">
            <v>Banco Credibanco S.A.</v>
          </cell>
          <cell r="D229" t="str">
            <v>BRAZIL</v>
          </cell>
          <cell r="E229" t="str">
            <v>ba1</v>
          </cell>
        </row>
        <row r="230">
          <cell r="C230" t="str">
            <v>Banco Credicoop Cooperativo Limitado</v>
          </cell>
          <cell r="D230" t="str">
            <v>ARGENTINA</v>
          </cell>
          <cell r="E230" t="str">
            <v>caa3</v>
          </cell>
        </row>
        <row r="231">
          <cell r="C231" t="str">
            <v>Banco Credicoop Cooperativo Limitado</v>
          </cell>
          <cell r="D231" t="str">
            <v>ARGENTINA</v>
          </cell>
          <cell r="E231" t="str">
            <v>caa1</v>
          </cell>
        </row>
        <row r="232">
          <cell r="C232" t="str">
            <v>Banco Credit Suisse Mexico, S.A.</v>
          </cell>
          <cell r="D232" t="str">
            <v>MEXICO</v>
          </cell>
          <cell r="E232" t="str">
            <v>ba1</v>
          </cell>
        </row>
        <row r="233">
          <cell r="C233" t="str">
            <v>Banco Cruzeiro do Sul S.A.</v>
          </cell>
          <cell r="D233" t="str">
            <v>BRAZIL</v>
          </cell>
          <cell r="E233" t="str">
            <v>b2</v>
          </cell>
        </row>
        <row r="234">
          <cell r="C234" t="str">
            <v>Banco Cruzeiro do Sul S.A.</v>
          </cell>
          <cell r="D234" t="str">
            <v>BRAZIL</v>
          </cell>
          <cell r="E234" t="str">
            <v>ca</v>
          </cell>
        </row>
        <row r="235">
          <cell r="C235" t="str">
            <v>Banco Davivienda S.A.</v>
          </cell>
          <cell r="D235" t="str">
            <v>COLOMBIA</v>
          </cell>
          <cell r="E235" t="str">
            <v>ba1</v>
          </cell>
        </row>
        <row r="236">
          <cell r="C236" t="str">
            <v>Banco Davivienda S.A.</v>
          </cell>
          <cell r="D236" t="str">
            <v>COLOMBIA</v>
          </cell>
          <cell r="E236" t="str">
            <v>ba1</v>
          </cell>
        </row>
        <row r="237">
          <cell r="C237" t="str">
            <v>Banco Daycoval S.A.</v>
          </cell>
          <cell r="D237" t="str">
            <v>BRAZIL</v>
          </cell>
          <cell r="E237" t="str">
            <v>baa3</v>
          </cell>
        </row>
        <row r="238">
          <cell r="C238" t="str">
            <v>Banco de Bogota S.A.</v>
          </cell>
          <cell r="D238" t="str">
            <v>COLOMBIA</v>
          </cell>
          <cell r="E238" t="str">
            <v>baa2</v>
          </cell>
        </row>
        <row r="239">
          <cell r="C239" t="str">
            <v>Banco de Caracas, S.A.</v>
          </cell>
          <cell r="D239" t="str">
            <v>VENEZUELA</v>
          </cell>
          <cell r="E239" t="str">
            <v>ba2</v>
          </cell>
        </row>
        <row r="240">
          <cell r="C240" t="str">
            <v>Banco de Chile</v>
          </cell>
          <cell r="D240" t="str">
            <v>CHILE</v>
          </cell>
          <cell r="E240" t="str">
            <v>a1</v>
          </cell>
        </row>
        <row r="241">
          <cell r="C241" t="str">
            <v>Banco de Colombia, S.A.</v>
          </cell>
          <cell r="D241" t="str">
            <v>COLOMBIA</v>
          </cell>
          <cell r="E241" t="str">
            <v>a3</v>
          </cell>
        </row>
        <row r="242">
          <cell r="C242" t="str">
            <v>Banco de Corrientes S.A.</v>
          </cell>
          <cell r="D242" t="str">
            <v>ARGENTINA</v>
          </cell>
          <cell r="E242" t="str">
            <v>caa1</v>
          </cell>
        </row>
        <row r="243">
          <cell r="C243" t="str">
            <v>Banco de Costa Rica</v>
          </cell>
          <cell r="D243" t="str">
            <v>COSTA RICA</v>
          </cell>
          <cell r="E243" t="str">
            <v>ba1</v>
          </cell>
        </row>
        <row r="244">
          <cell r="C244" t="str">
            <v>Banco de Costa Rica</v>
          </cell>
          <cell r="D244" t="str">
            <v>COSTA RICA</v>
          </cell>
          <cell r="E244" t="str">
            <v>baa3</v>
          </cell>
        </row>
        <row r="245">
          <cell r="C245" t="str">
            <v>Banco de Credito Argentino S.A.</v>
          </cell>
          <cell r="D245" t="str">
            <v>ARGENTINA</v>
          </cell>
          <cell r="E245" t="str">
            <v>ba2</v>
          </cell>
        </row>
        <row r="246">
          <cell r="C246" t="str">
            <v>Banco de Credito de Bolivia S.A.</v>
          </cell>
          <cell r="D246" t="str">
            <v>BOLIVIA</v>
          </cell>
          <cell r="E246" t="str">
            <v>ba3</v>
          </cell>
        </row>
        <row r="247">
          <cell r="C247" t="str">
            <v>Banco de Credito del Peru</v>
          </cell>
          <cell r="D247" t="str">
            <v>PERU</v>
          </cell>
          <cell r="E247" t="str">
            <v>baa2</v>
          </cell>
        </row>
        <row r="248">
          <cell r="C248" t="str">
            <v>Banco de Credito e Inversiones</v>
          </cell>
          <cell r="D248" t="str">
            <v>CHILE</v>
          </cell>
          <cell r="E248" t="str">
            <v>a3</v>
          </cell>
        </row>
        <row r="249">
          <cell r="C249" t="str">
            <v>Banco de Credito e Varejo S.A.</v>
          </cell>
          <cell r="D249" t="str">
            <v>BRAZIL</v>
          </cell>
          <cell r="E249" t="str">
            <v>b2</v>
          </cell>
        </row>
        <row r="250">
          <cell r="C250" t="str">
            <v>Banco de Credito Local de Espana, S.A.</v>
          </cell>
          <cell r="D250" t="str">
            <v>SPAIN</v>
          </cell>
          <cell r="E250" t="str">
            <v>aa3</v>
          </cell>
        </row>
        <row r="251">
          <cell r="C251" t="str">
            <v>Banco de Desarrollo de El Salvador</v>
          </cell>
          <cell r="D251" t="str">
            <v>EL SALVADOR</v>
          </cell>
          <cell r="E251" t="str">
            <v>ba3</v>
          </cell>
        </row>
        <row r="252">
          <cell r="C252" t="str">
            <v>Banco de Galicia y Buenos Aires S.A.</v>
          </cell>
          <cell r="D252" t="str">
            <v>ARGENTINA</v>
          </cell>
          <cell r="E252" t="str">
            <v>caa1</v>
          </cell>
        </row>
        <row r="253">
          <cell r="C253" t="str">
            <v>Banco de Inv Credit Suisse Brasil S.A.</v>
          </cell>
          <cell r="D253" t="str">
            <v>BRAZIL</v>
          </cell>
          <cell r="E253" t="str">
            <v>ba3</v>
          </cell>
        </row>
        <row r="254">
          <cell r="C254" t="str">
            <v>Banco de Inversion y Comercio Exterior S.A.</v>
          </cell>
          <cell r="D254" t="str">
            <v>ARGENTINA</v>
          </cell>
          <cell r="E254" t="str">
            <v>b3</v>
          </cell>
        </row>
        <row r="255">
          <cell r="C255" t="str">
            <v>Banco de la Ciudad de Buenos Aires</v>
          </cell>
          <cell r="D255" t="str">
            <v>ARGENTINA</v>
          </cell>
          <cell r="E255" t="str">
            <v>caa1</v>
          </cell>
        </row>
        <row r="256">
          <cell r="C256" t="str">
            <v>Banco de la Nacion Argentina</v>
          </cell>
          <cell r="D256" t="str">
            <v>ARGENTINA</v>
          </cell>
          <cell r="E256" t="str">
            <v>caa3</v>
          </cell>
        </row>
        <row r="257">
          <cell r="C257" t="str">
            <v>Banco de la Nacion Argentina</v>
          </cell>
          <cell r="D257" t="str">
            <v>ARGENTINA</v>
          </cell>
          <cell r="E257" t="str">
            <v>caa1</v>
          </cell>
        </row>
        <row r="258">
          <cell r="C258" t="str">
            <v>Banco de la Provincia de Buenos Aires</v>
          </cell>
          <cell r="D258" t="str">
            <v>ARGENTINA</v>
          </cell>
          <cell r="E258" t="str">
            <v>b2</v>
          </cell>
        </row>
        <row r="259">
          <cell r="C259" t="str">
            <v>Banco de la Provincia de Cordoba S.A.</v>
          </cell>
          <cell r="D259" t="str">
            <v>ARGENTINA</v>
          </cell>
          <cell r="E259" t="str">
            <v>caa1</v>
          </cell>
        </row>
        <row r="260">
          <cell r="C260" t="str">
            <v>Banco de la Republica Oriental del Uruguay</v>
          </cell>
          <cell r="D260" t="str">
            <v>URUGUAY</v>
          </cell>
          <cell r="E260" t="str">
            <v>baa3</v>
          </cell>
        </row>
        <row r="261">
          <cell r="C261" t="str">
            <v>Banco de los Trabajadores</v>
          </cell>
          <cell r="D261" t="str">
            <v>GUATEMALA</v>
          </cell>
          <cell r="E261" t="str">
            <v>b1</v>
          </cell>
        </row>
        <row r="262">
          <cell r="C262" t="str">
            <v>Banco de los Trabajadores</v>
          </cell>
          <cell r="D262" t="str">
            <v>GUATEMALA</v>
          </cell>
          <cell r="E262" t="str">
            <v>b1</v>
          </cell>
        </row>
        <row r="263">
          <cell r="C263" t="str">
            <v>Banco de Montevideo S.A.</v>
          </cell>
          <cell r="D263" t="str">
            <v>URUGUAY</v>
          </cell>
          <cell r="E263" t="str">
            <v>caa3</v>
          </cell>
        </row>
        <row r="264">
          <cell r="C264" t="str">
            <v>Banco de Reservas de la Republica Dominicana</v>
          </cell>
          <cell r="D264" t="str">
            <v>DOMINICAN REPUBLIC</v>
          </cell>
          <cell r="E264" t="str">
            <v>b2</v>
          </cell>
        </row>
        <row r="265">
          <cell r="C265" t="str">
            <v>Banco de Reservas de la Republica Dominicana</v>
          </cell>
          <cell r="D265" t="str">
            <v>DOMINICAN REPUBLIC</v>
          </cell>
          <cell r="E265" t="str">
            <v>b3</v>
          </cell>
        </row>
        <row r="266">
          <cell r="C266" t="str">
            <v>Banco de Santiago del Estero S.A.</v>
          </cell>
          <cell r="D266" t="str">
            <v>ARGENTINA</v>
          </cell>
          <cell r="E266" t="str">
            <v>caa1</v>
          </cell>
        </row>
        <row r="267">
          <cell r="C267" t="str">
            <v>Banco de Santiago del Estero S.A.</v>
          </cell>
          <cell r="D267" t="str">
            <v>ARGENTINA</v>
          </cell>
          <cell r="E267" t="str">
            <v>caa3</v>
          </cell>
        </row>
        <row r="268">
          <cell r="C268" t="str">
            <v>Banco de Servicios Financieros S.A.</v>
          </cell>
          <cell r="D268" t="str">
            <v>ARGENTINA</v>
          </cell>
          <cell r="E268" t="str">
            <v>caa1</v>
          </cell>
        </row>
        <row r="269">
          <cell r="C269" t="str">
            <v>Banco de Servicios y Transacciones S.A.</v>
          </cell>
          <cell r="D269" t="str">
            <v>ARGENTINA</v>
          </cell>
          <cell r="E269" t="str">
            <v>caa1</v>
          </cell>
        </row>
        <row r="270">
          <cell r="C270" t="str">
            <v>Banco De Valencia S.A.</v>
          </cell>
          <cell r="D270" t="str">
            <v>SPAIN</v>
          </cell>
          <cell r="E270" t="str">
            <v>ca</v>
          </cell>
        </row>
        <row r="271">
          <cell r="C271" t="str">
            <v>Banco de Valores S.A.</v>
          </cell>
          <cell r="D271" t="str">
            <v>ARGENTINA</v>
          </cell>
          <cell r="E271" t="str">
            <v>caa3</v>
          </cell>
        </row>
        <row r="272">
          <cell r="C272" t="str">
            <v>Banco de Valores S.A.</v>
          </cell>
          <cell r="D272" t="str">
            <v>ARGENTINA</v>
          </cell>
          <cell r="E272" t="str">
            <v>caa1</v>
          </cell>
        </row>
        <row r="273">
          <cell r="C273" t="str">
            <v>Banco de Venezuela</v>
          </cell>
          <cell r="D273" t="str">
            <v>VENEZUELA</v>
          </cell>
          <cell r="E273" t="str">
            <v>b2</v>
          </cell>
        </row>
        <row r="274">
          <cell r="C274" t="str">
            <v>Banco del Atlantico</v>
          </cell>
          <cell r="D274" t="str">
            <v>MEXICO</v>
          </cell>
          <cell r="E274" t="str">
            <v>b2</v>
          </cell>
        </row>
        <row r="275">
          <cell r="C275" t="str">
            <v>Banco del Bajio, S.A.</v>
          </cell>
          <cell r="D275" t="str">
            <v>MEXICO</v>
          </cell>
          <cell r="E275" t="str">
            <v>ba1</v>
          </cell>
        </row>
        <row r="276">
          <cell r="C276" t="str">
            <v>Banco del Caribe, S.A., Banco Universal</v>
          </cell>
          <cell r="D276" t="str">
            <v>VENEZUELA</v>
          </cell>
          <cell r="E276" t="str">
            <v>b2</v>
          </cell>
        </row>
        <row r="277">
          <cell r="C277" t="str">
            <v>Banco del Chubut S.A.</v>
          </cell>
          <cell r="D277" t="str">
            <v>ARGENTINA</v>
          </cell>
          <cell r="E277" t="str">
            <v>caa1</v>
          </cell>
        </row>
        <row r="278">
          <cell r="C278" t="str">
            <v>Banco del Estado de Chile</v>
          </cell>
          <cell r="D278" t="str">
            <v>CHILE</v>
          </cell>
          <cell r="E278" t="str">
            <v>a3</v>
          </cell>
        </row>
        <row r="279">
          <cell r="C279" t="str">
            <v>Banco del Progreso, S.A.</v>
          </cell>
          <cell r="D279" t="str">
            <v>ECUADOR</v>
          </cell>
          <cell r="E279" t="str">
            <v>caa3</v>
          </cell>
        </row>
        <row r="280">
          <cell r="C280" t="str">
            <v>Banco del Tucuman S.A.</v>
          </cell>
          <cell r="D280" t="str">
            <v>ARGENTINA</v>
          </cell>
          <cell r="E280" t="str">
            <v>caa1</v>
          </cell>
        </row>
        <row r="281">
          <cell r="C281" t="str">
            <v>Banco del Tucuman S.A.</v>
          </cell>
          <cell r="D281" t="str">
            <v>ARGENTINA</v>
          </cell>
          <cell r="E281" t="str">
            <v>caa3</v>
          </cell>
        </row>
        <row r="282">
          <cell r="C282" t="str">
            <v>Banco di Napoli S.p.A.</v>
          </cell>
          <cell r="D282" t="str">
            <v>ITALY</v>
          </cell>
          <cell r="E282" t="str">
            <v>baa2</v>
          </cell>
        </row>
        <row r="283">
          <cell r="C283" t="str">
            <v>Banco di Sicilia S.p.A.</v>
          </cell>
          <cell r="D283" t="str">
            <v>ITALY</v>
          </cell>
          <cell r="E283" t="str">
            <v>baa2</v>
          </cell>
        </row>
        <row r="284">
          <cell r="C284" t="str">
            <v>Banco do Brasil S.A.</v>
          </cell>
          <cell r="D284" t="str">
            <v>BRAZIL</v>
          </cell>
          <cell r="E284" t="str">
            <v>baa2</v>
          </cell>
        </row>
        <row r="285">
          <cell r="C285" t="str">
            <v>Banco do Estado de Sao Paulo S.A.</v>
          </cell>
          <cell r="D285" t="str">
            <v>BRAZIL</v>
          </cell>
          <cell r="E285" t="str">
            <v>ba1</v>
          </cell>
        </row>
        <row r="286">
          <cell r="C286" t="str">
            <v>Banco do Estado de Sergipe S.A.</v>
          </cell>
          <cell r="D286" t="str">
            <v>BRAZIL</v>
          </cell>
          <cell r="E286" t="str">
            <v>ba2</v>
          </cell>
        </row>
        <row r="287">
          <cell r="C287" t="str">
            <v>Banco do Estado do Para S.A.</v>
          </cell>
          <cell r="D287" t="str">
            <v>BRAZIL</v>
          </cell>
          <cell r="E287" t="str">
            <v>ba3</v>
          </cell>
        </row>
        <row r="288">
          <cell r="C288" t="str">
            <v>Banco do Estado do Para S.A.</v>
          </cell>
          <cell r="D288" t="str">
            <v>BRAZIL</v>
          </cell>
          <cell r="E288" t="str">
            <v>ba3</v>
          </cell>
        </row>
        <row r="289">
          <cell r="C289" t="str">
            <v>Banco do Estado do Rio Grande do Sul S.A.</v>
          </cell>
          <cell r="D289" t="str">
            <v>BRAZIL</v>
          </cell>
          <cell r="E289" t="str">
            <v>ba1</v>
          </cell>
        </row>
        <row r="290">
          <cell r="C290" t="str">
            <v>Banco do Estado do Rio Grande do Sul S.A.</v>
          </cell>
          <cell r="D290" t="str">
            <v>BRAZIL</v>
          </cell>
          <cell r="E290" t="str">
            <v>baa3</v>
          </cell>
        </row>
        <row r="291">
          <cell r="C291" t="str">
            <v>Banco do Nordeste do Brasil S.A.</v>
          </cell>
          <cell r="D291" t="str">
            <v>BRAZIL</v>
          </cell>
          <cell r="E291" t="str">
            <v>ba2</v>
          </cell>
        </row>
        <row r="292">
          <cell r="C292" t="str">
            <v>Banco Economico S.A. (Bolivia)</v>
          </cell>
          <cell r="D292" t="str">
            <v>BOLIVIA</v>
          </cell>
          <cell r="E292" t="str">
            <v>b1</v>
          </cell>
        </row>
        <row r="293">
          <cell r="C293" t="str">
            <v>Banco Economico, S.A.</v>
          </cell>
          <cell r="D293" t="str">
            <v>BRAZIL</v>
          </cell>
          <cell r="E293" t="str">
            <v>caa3</v>
          </cell>
        </row>
        <row r="294">
          <cell r="C294" t="str">
            <v>Banco Edwards</v>
          </cell>
          <cell r="D294" t="str">
            <v>CHILE</v>
          </cell>
          <cell r="E294" t="str">
            <v>ba1</v>
          </cell>
        </row>
        <row r="295">
          <cell r="C295" t="str">
            <v>Banco Espanol de Credito, S.A. (Banesto)</v>
          </cell>
          <cell r="D295" t="str">
            <v>SPAIN</v>
          </cell>
          <cell r="E295" t="str">
            <v>ba2</v>
          </cell>
        </row>
        <row r="296">
          <cell r="C296" t="str">
            <v>Banco Espirito Santo, S.A.</v>
          </cell>
          <cell r="D296" t="str">
            <v>PORTUGAL</v>
          </cell>
          <cell r="E296" t="str">
            <v>ca</v>
          </cell>
        </row>
        <row r="297">
          <cell r="C297" t="str">
            <v>Banco Exterior de Espana, S.A.</v>
          </cell>
          <cell r="D297" t="str">
            <v>SPAIN</v>
          </cell>
          <cell r="E297" t="str">
            <v>a3</v>
          </cell>
        </row>
        <row r="298">
          <cell r="C298" t="str">
            <v>Banco Fassil S.A.</v>
          </cell>
          <cell r="D298" t="str">
            <v>BOLIVIA</v>
          </cell>
          <cell r="E298" t="str">
            <v>b2</v>
          </cell>
        </row>
        <row r="299">
          <cell r="C299" t="str">
            <v>Banco Fibra S.A.</v>
          </cell>
          <cell r="D299" t="str">
            <v>BRAZIL</v>
          </cell>
          <cell r="E299" t="str">
            <v>b1</v>
          </cell>
        </row>
        <row r="300">
          <cell r="C300" t="str">
            <v>Banco Fibra S.A.</v>
          </cell>
          <cell r="D300" t="str">
            <v>BRAZIL</v>
          </cell>
          <cell r="E300" t="str">
            <v>b2</v>
          </cell>
        </row>
        <row r="301">
          <cell r="C301" t="str">
            <v>Banco FIE S.A.</v>
          </cell>
          <cell r="D301" t="str">
            <v>BOLIVIA</v>
          </cell>
          <cell r="E301" t="str">
            <v>b1</v>
          </cell>
        </row>
        <row r="302">
          <cell r="C302" t="str">
            <v>Banco Finansur S.A.</v>
          </cell>
          <cell r="D302" t="str">
            <v>ARGENTINA</v>
          </cell>
          <cell r="E302" t="str">
            <v>caa1</v>
          </cell>
        </row>
        <row r="303">
          <cell r="C303" t="str">
            <v>Banco Ford S.A.</v>
          </cell>
          <cell r="D303" t="str">
            <v>BRAZIL</v>
          </cell>
          <cell r="E303" t="str">
            <v>ba3</v>
          </cell>
        </row>
        <row r="304">
          <cell r="C304" t="str">
            <v>Banco Fortaleza S.A.</v>
          </cell>
          <cell r="D304" t="str">
            <v>BOLIVIA</v>
          </cell>
          <cell r="E304" t="str">
            <v>b2</v>
          </cell>
        </row>
        <row r="305">
          <cell r="C305" t="str">
            <v>Banco Gallego, S.A.</v>
          </cell>
          <cell r="D305" t="str">
            <v>SPAIN</v>
          </cell>
          <cell r="E305" t="str">
            <v>ca</v>
          </cell>
        </row>
        <row r="306">
          <cell r="C306" t="str">
            <v>Banco Ganadero S.A.</v>
          </cell>
          <cell r="D306" t="str">
            <v>BOLIVIA</v>
          </cell>
          <cell r="E306" t="str">
            <v>b1</v>
          </cell>
        </row>
        <row r="307">
          <cell r="C307" t="str">
            <v>Banco General, S.A.</v>
          </cell>
          <cell r="D307" t="str">
            <v>PANAMA</v>
          </cell>
          <cell r="E307" t="str">
            <v>ba2</v>
          </cell>
        </row>
        <row r="308">
          <cell r="C308" t="str">
            <v>Banco GMAC S.A.</v>
          </cell>
          <cell r="D308" t="str">
            <v>BRAZIL</v>
          </cell>
          <cell r="E308" t="str">
            <v>ba3</v>
          </cell>
        </row>
        <row r="309">
          <cell r="C309" t="str">
            <v>Banco GMAC S.A.</v>
          </cell>
          <cell r="D309" t="str">
            <v>BRAZIL</v>
          </cell>
          <cell r="E309" t="str">
            <v>ba3</v>
          </cell>
        </row>
        <row r="310">
          <cell r="C310" t="str">
            <v>Banco GNB Sudameris S.A.</v>
          </cell>
          <cell r="D310" t="str">
            <v>COLOMBIA</v>
          </cell>
          <cell r="E310" t="str">
            <v>ba2</v>
          </cell>
        </row>
        <row r="311">
          <cell r="C311" t="str">
            <v>Banco GNB Sudameris S.A.</v>
          </cell>
          <cell r="D311" t="str">
            <v>COLOMBIA</v>
          </cell>
          <cell r="E311" t="str">
            <v>ba3</v>
          </cell>
        </row>
        <row r="312">
          <cell r="C312" t="str">
            <v>Banco Guipuzcoano</v>
          </cell>
          <cell r="D312" t="str">
            <v>SPAIN</v>
          </cell>
          <cell r="E312" t="str">
            <v>ba1</v>
          </cell>
        </row>
        <row r="313">
          <cell r="C313" t="str">
            <v>Banco Hipotecario de Espana, S.A.</v>
          </cell>
          <cell r="D313" t="str">
            <v>SPAIN</v>
          </cell>
          <cell r="E313" t="str">
            <v>aa3</v>
          </cell>
        </row>
        <row r="314">
          <cell r="C314" t="str">
            <v>Banco Hipotecario del Uruguay</v>
          </cell>
          <cell r="D314" t="str">
            <v>URUGUAY</v>
          </cell>
          <cell r="E314" t="str">
            <v>b3</v>
          </cell>
        </row>
        <row r="315">
          <cell r="C315" t="str">
            <v>Banco Hipotecario S.A.</v>
          </cell>
          <cell r="D315" t="str">
            <v>ARGENTINA</v>
          </cell>
          <cell r="E315" t="str">
            <v>ba2</v>
          </cell>
        </row>
        <row r="316">
          <cell r="C316" t="str">
            <v>Banco Ibi S.A. - Banco Multiplo</v>
          </cell>
          <cell r="D316" t="str">
            <v>BRAZIL</v>
          </cell>
          <cell r="E316" t="str">
            <v>a1</v>
          </cell>
        </row>
        <row r="317">
          <cell r="C317" t="str">
            <v>Banco Icatu S.A.</v>
          </cell>
          <cell r="D317" t="str">
            <v>BRAZIL</v>
          </cell>
          <cell r="E317" t="str">
            <v>ba1</v>
          </cell>
        </row>
        <row r="318">
          <cell r="C318" t="str">
            <v>Banco Inbursa, S.A.</v>
          </cell>
          <cell r="D318" t="str">
            <v>MEXICO</v>
          </cell>
          <cell r="E318" t="str">
            <v>baa1</v>
          </cell>
        </row>
        <row r="319">
          <cell r="C319" t="str">
            <v>Banco Industrial do Brasil S.A.</v>
          </cell>
          <cell r="D319" t="str">
            <v>BRAZIL</v>
          </cell>
          <cell r="E319" t="str">
            <v>ba2</v>
          </cell>
        </row>
        <row r="320">
          <cell r="C320" t="str">
            <v>Banco Industrial e Comercial S.A. (Bicbanco)</v>
          </cell>
          <cell r="D320" t="str">
            <v>BRAZIL</v>
          </cell>
          <cell r="E320" t="str">
            <v>ba1</v>
          </cell>
        </row>
        <row r="321">
          <cell r="C321" t="str">
            <v>Banco Industrial S.A.</v>
          </cell>
          <cell r="D321" t="str">
            <v>GUATEMALA</v>
          </cell>
          <cell r="E321" t="str">
            <v>ba1</v>
          </cell>
        </row>
        <row r="322">
          <cell r="C322" t="str">
            <v>Banco Industrial S.A. (Argentina)</v>
          </cell>
          <cell r="D322" t="str">
            <v>ARGENTINA</v>
          </cell>
          <cell r="E322" t="str">
            <v>b3</v>
          </cell>
        </row>
        <row r="323">
          <cell r="C323" t="str">
            <v>Banco Indusval S.A. (BI&amp;P)</v>
          </cell>
          <cell r="D323" t="str">
            <v>BRAZIL</v>
          </cell>
          <cell r="E323" t="str">
            <v>b1</v>
          </cell>
        </row>
        <row r="324">
          <cell r="C324" t="str">
            <v>Banco Interacciones, S.A.</v>
          </cell>
          <cell r="D324" t="str">
            <v>MEXICO</v>
          </cell>
          <cell r="E324" t="str">
            <v>ba3</v>
          </cell>
        </row>
        <row r="325">
          <cell r="C325" t="str">
            <v>Banco Interacciones, S.A.</v>
          </cell>
          <cell r="D325" t="str">
            <v>MEXICO</v>
          </cell>
          <cell r="E325" t="str">
            <v>ba3</v>
          </cell>
        </row>
        <row r="326">
          <cell r="C326" t="str">
            <v>Banco Internacional de Costa Rica, S.A.</v>
          </cell>
          <cell r="D326" t="str">
            <v>PANAMA</v>
          </cell>
          <cell r="E326" t="str">
            <v>ba1</v>
          </cell>
        </row>
        <row r="327">
          <cell r="C327" t="str">
            <v>Banco Internacional del Peru - Interbank</v>
          </cell>
          <cell r="D327" t="str">
            <v>PERU</v>
          </cell>
          <cell r="E327" t="str">
            <v>baa3</v>
          </cell>
        </row>
        <row r="328">
          <cell r="C328" t="str">
            <v>Banco Itamarati S.A.</v>
          </cell>
          <cell r="D328" t="str">
            <v>BRAZIL</v>
          </cell>
          <cell r="E328" t="str">
            <v>ba1</v>
          </cell>
        </row>
        <row r="329">
          <cell r="C329" t="str">
            <v>Banco Itau Argentina S.A.</v>
          </cell>
          <cell r="D329" t="str">
            <v>ARGENTINA</v>
          </cell>
          <cell r="E329" t="str">
            <v>caa1</v>
          </cell>
        </row>
        <row r="330">
          <cell r="C330" t="str">
            <v>Banco Itau Argentina S.A.</v>
          </cell>
          <cell r="D330" t="str">
            <v>ARGENTINA</v>
          </cell>
          <cell r="E330" t="str">
            <v>caa3</v>
          </cell>
        </row>
        <row r="331">
          <cell r="C331" t="str">
            <v>Banco Itau BBA International, S.A.</v>
          </cell>
          <cell r="D331" t="str">
            <v>PORTUGAL</v>
          </cell>
          <cell r="E331" t="str">
            <v>baa3</v>
          </cell>
        </row>
        <row r="332">
          <cell r="C332" t="str">
            <v>Banco Itau BBA S.A.</v>
          </cell>
          <cell r="D332" t="str">
            <v>BRAZIL</v>
          </cell>
          <cell r="E332" t="str">
            <v>ba1</v>
          </cell>
        </row>
        <row r="333">
          <cell r="C333" t="str">
            <v>Banco Itau BBA S.A.</v>
          </cell>
          <cell r="D333" t="str">
            <v>BRAZIL</v>
          </cell>
          <cell r="E333" t="str">
            <v>baa1</v>
          </cell>
        </row>
        <row r="334">
          <cell r="C334" t="str">
            <v>Banco Itau Chile</v>
          </cell>
          <cell r="D334" t="str">
            <v>CHILE</v>
          </cell>
          <cell r="E334" t="str">
            <v>baa2</v>
          </cell>
        </row>
        <row r="335">
          <cell r="C335" t="str">
            <v>Banco Itau Uruguay S.A.</v>
          </cell>
          <cell r="D335" t="str">
            <v>URUGUAY</v>
          </cell>
          <cell r="E335" t="str">
            <v>ba2</v>
          </cell>
        </row>
        <row r="336">
          <cell r="C336" t="str">
            <v>Banco JP Morgan, S.A. (Mexico)</v>
          </cell>
          <cell r="D336" t="str">
            <v>MEXICO</v>
          </cell>
          <cell r="E336" t="str">
            <v>ba1</v>
          </cell>
        </row>
        <row r="337">
          <cell r="C337" t="str">
            <v>Banco JP Morgan, S.A. (Mexico)</v>
          </cell>
          <cell r="D337" t="str">
            <v>MEXICO</v>
          </cell>
          <cell r="E337" t="str">
            <v>ba1</v>
          </cell>
        </row>
        <row r="338">
          <cell r="C338" t="str">
            <v>Banco Latinoamericano de Comercio Exterior</v>
          </cell>
          <cell r="D338" t="str">
            <v>PANAMA</v>
          </cell>
          <cell r="E338" t="str">
            <v>baa2</v>
          </cell>
        </row>
        <row r="339">
          <cell r="C339" t="str">
            <v>Banco Macro S.A.</v>
          </cell>
          <cell r="D339" t="str">
            <v>ARGENTINA</v>
          </cell>
          <cell r="E339" t="str">
            <v>caa1</v>
          </cell>
        </row>
        <row r="340">
          <cell r="C340" t="str">
            <v>Banco Maxima S.A.</v>
          </cell>
          <cell r="D340" t="str">
            <v>BRAZIL</v>
          </cell>
          <cell r="E340" t="str">
            <v>b3</v>
          </cell>
        </row>
        <row r="341">
          <cell r="C341" t="str">
            <v>Banco Mello, S.A.</v>
          </cell>
          <cell r="D341" t="str">
            <v>PORTUGAL</v>
          </cell>
          <cell r="E341" t="str">
            <v>ba1</v>
          </cell>
        </row>
        <row r="342">
          <cell r="C342" t="str">
            <v>Banco Mercantil del Norte, S.A.</v>
          </cell>
          <cell r="D342" t="str">
            <v>MEXICO</v>
          </cell>
          <cell r="E342" t="str">
            <v>baa1</v>
          </cell>
        </row>
        <row r="343">
          <cell r="C343" t="str">
            <v>Banco Mercantil do Brasil S.A.</v>
          </cell>
          <cell r="D343" t="str">
            <v>BRAZIL</v>
          </cell>
          <cell r="E343" t="str">
            <v>b1</v>
          </cell>
        </row>
        <row r="344">
          <cell r="C344" t="str">
            <v>Banco Mercantil Santa Cruz S.A.</v>
          </cell>
          <cell r="D344" t="str">
            <v>BOLIVIA</v>
          </cell>
          <cell r="E344" t="str">
            <v>ba3</v>
          </cell>
        </row>
        <row r="345">
          <cell r="C345" t="str">
            <v>Banco Mizuho do Brasil S.A.</v>
          </cell>
          <cell r="D345" t="str">
            <v>BRAZIL</v>
          </cell>
          <cell r="E345" t="str">
            <v>ba3</v>
          </cell>
        </row>
        <row r="346">
          <cell r="C346" t="str">
            <v>Banco Modal S.A.</v>
          </cell>
          <cell r="D346" t="str">
            <v>BRAZIL</v>
          </cell>
          <cell r="E346" t="str">
            <v>b1</v>
          </cell>
        </row>
        <row r="347">
          <cell r="C347" t="str">
            <v>Banco Multiva, S.A.</v>
          </cell>
          <cell r="D347" t="str">
            <v>MEXICO</v>
          </cell>
          <cell r="E347" t="str">
            <v>b3</v>
          </cell>
        </row>
        <row r="348">
          <cell r="C348" t="str">
            <v>Banco Nacional de Bolivia S.A.</v>
          </cell>
          <cell r="D348" t="str">
            <v>BOLIVIA</v>
          </cell>
          <cell r="E348" t="str">
            <v>ba3</v>
          </cell>
        </row>
        <row r="349">
          <cell r="C349" t="str">
            <v>Banco Nacional de Comercio Exterior, S.N.C.</v>
          </cell>
          <cell r="D349" t="str">
            <v>MEXICO</v>
          </cell>
          <cell r="E349" t="str">
            <v>ba3</v>
          </cell>
        </row>
        <row r="350">
          <cell r="C350" t="str">
            <v>Banco Nacional de Costa Rica</v>
          </cell>
          <cell r="D350" t="str">
            <v>COSTA RICA</v>
          </cell>
          <cell r="E350" t="str">
            <v>ba1</v>
          </cell>
        </row>
        <row r="351">
          <cell r="C351" t="str">
            <v>Banco Nacional de Costa Rica</v>
          </cell>
          <cell r="D351" t="str">
            <v>COSTA RICA</v>
          </cell>
          <cell r="E351" t="str">
            <v>ba1</v>
          </cell>
        </row>
        <row r="352">
          <cell r="C352" t="str">
            <v>Banco Nacional de Mexico, S.A.</v>
          </cell>
          <cell r="D352" t="str">
            <v>MEXICO</v>
          </cell>
          <cell r="E352" t="str">
            <v>baa2</v>
          </cell>
        </row>
        <row r="353">
          <cell r="C353" t="str">
            <v>Banco Nacional de Obras y Servicios Publicos</v>
          </cell>
          <cell r="D353" t="str">
            <v>MEXICO</v>
          </cell>
          <cell r="E353" t="str">
            <v>ba3</v>
          </cell>
        </row>
        <row r="354">
          <cell r="C354" t="str">
            <v>Banco Nacional S.A.</v>
          </cell>
          <cell r="D354" t="str">
            <v>BRAZIL</v>
          </cell>
          <cell r="E354" t="str">
            <v>ba1</v>
          </cell>
        </row>
        <row r="355">
          <cell r="C355" t="str">
            <v>Banco Nossa Caixa S.A.</v>
          </cell>
          <cell r="D355" t="str">
            <v>BRAZIL</v>
          </cell>
          <cell r="E355" t="str">
            <v>a2</v>
          </cell>
        </row>
        <row r="356">
          <cell r="C356" t="str">
            <v>Banco O'Higgins</v>
          </cell>
          <cell r="D356" t="str">
            <v>CHILE</v>
          </cell>
          <cell r="E356" t="str">
            <v>a2</v>
          </cell>
        </row>
        <row r="357">
          <cell r="C357" t="str">
            <v>Banco Original do Agronegocio S.A.</v>
          </cell>
          <cell r="D357" t="str">
            <v>BRAZIL</v>
          </cell>
          <cell r="E357" t="str">
            <v>b1</v>
          </cell>
        </row>
        <row r="358">
          <cell r="C358" t="str">
            <v>Banco Original S.A.</v>
          </cell>
          <cell r="D358" t="str">
            <v>BRAZIL</v>
          </cell>
          <cell r="E358" t="str">
            <v>b1</v>
          </cell>
        </row>
        <row r="359">
          <cell r="C359" t="str">
            <v>Banco Osorno y La Union</v>
          </cell>
          <cell r="D359" t="str">
            <v>CHILE</v>
          </cell>
          <cell r="E359" t="str">
            <v>a3</v>
          </cell>
        </row>
        <row r="360">
          <cell r="C360" t="str">
            <v>Banco Pan S.A.</v>
          </cell>
          <cell r="D360" t="str">
            <v>BRAZIL</v>
          </cell>
          <cell r="E360" t="str">
            <v>b1</v>
          </cell>
        </row>
        <row r="361">
          <cell r="C361" t="str">
            <v>Banco Pastor, S.A.</v>
          </cell>
          <cell r="D361" t="str">
            <v>SPAIN</v>
          </cell>
          <cell r="E361" t="str">
            <v>ba2</v>
          </cell>
        </row>
        <row r="362">
          <cell r="C362" t="str">
            <v>Banco Patagonia S.A.</v>
          </cell>
          <cell r="D362" t="str">
            <v>ARGENTINA</v>
          </cell>
          <cell r="E362" t="str">
            <v>caa1</v>
          </cell>
        </row>
        <row r="363">
          <cell r="C363" t="str">
            <v>Banco Patagonia S.A.</v>
          </cell>
          <cell r="D363" t="str">
            <v>ARGENTINA</v>
          </cell>
          <cell r="E363" t="str">
            <v>caa3</v>
          </cell>
        </row>
        <row r="364">
          <cell r="C364" t="str">
            <v>Banco Paulista S.A.</v>
          </cell>
          <cell r="D364" t="str">
            <v>BRAZIL</v>
          </cell>
          <cell r="E364" t="str">
            <v>b2</v>
          </cell>
        </row>
        <row r="365">
          <cell r="C365" t="str">
            <v>Banco Piano S.A.</v>
          </cell>
          <cell r="D365" t="str">
            <v>ARGENTINA</v>
          </cell>
          <cell r="E365" t="str">
            <v>b2</v>
          </cell>
        </row>
        <row r="366">
          <cell r="C366" t="str">
            <v>Banco Piano S.A.</v>
          </cell>
          <cell r="D366" t="str">
            <v>ARGENTINA</v>
          </cell>
          <cell r="E366" t="str">
            <v>caa1</v>
          </cell>
        </row>
        <row r="367">
          <cell r="C367" t="str">
            <v>Banco Pichincha C.A.</v>
          </cell>
          <cell r="D367" t="str">
            <v>ECUADOR</v>
          </cell>
          <cell r="E367" t="str">
            <v>b2</v>
          </cell>
        </row>
        <row r="368">
          <cell r="C368" t="str">
            <v>Banco Pine S.A.</v>
          </cell>
          <cell r="D368" t="str">
            <v>BRAZIL</v>
          </cell>
          <cell r="E368" t="str">
            <v>ba1</v>
          </cell>
        </row>
        <row r="369">
          <cell r="C369" t="str">
            <v>Banco Pontual S.A.</v>
          </cell>
          <cell r="D369" t="str">
            <v>BRAZIL</v>
          </cell>
          <cell r="E369" t="str">
            <v>ba2</v>
          </cell>
        </row>
        <row r="370">
          <cell r="C370" t="str">
            <v>Banco Popolare Societa Cooperativa</v>
          </cell>
          <cell r="D370" t="str">
            <v>ITALY</v>
          </cell>
          <cell r="E370" t="str">
            <v>b3</v>
          </cell>
        </row>
        <row r="371">
          <cell r="C371" t="str">
            <v>Banco Popular de Puerto Rico</v>
          </cell>
          <cell r="D371" t="str">
            <v>UNITED STATES</v>
          </cell>
          <cell r="E371" t="str">
            <v>ba3</v>
          </cell>
        </row>
        <row r="372">
          <cell r="C372" t="str">
            <v>Banco Popular Dominicano, C. por A.</v>
          </cell>
          <cell r="D372" t="str">
            <v>DOMINICAN REPUBLIC</v>
          </cell>
          <cell r="E372" t="str">
            <v>b2</v>
          </cell>
        </row>
        <row r="373">
          <cell r="C373" t="str">
            <v>Banco Popular Dominicano, C. por A.</v>
          </cell>
          <cell r="D373" t="str">
            <v>DOMINICAN REPUBLIC</v>
          </cell>
          <cell r="E373" t="str">
            <v>ba2</v>
          </cell>
        </row>
        <row r="374">
          <cell r="C374" t="str">
            <v>Banco Popular Espanol, S.A.</v>
          </cell>
          <cell r="D374" t="str">
            <v>SPAIN</v>
          </cell>
          <cell r="E374" t="str">
            <v>b1</v>
          </cell>
        </row>
        <row r="375">
          <cell r="C375" t="str">
            <v>Banco Popular S.A.</v>
          </cell>
          <cell r="D375" t="str">
            <v>COLOMBIA</v>
          </cell>
          <cell r="E375" t="str">
            <v>ba2</v>
          </cell>
        </row>
        <row r="376">
          <cell r="C376" t="str">
            <v>Banco Portugues do Atlantico</v>
          </cell>
          <cell r="D376" t="str">
            <v>PORTUGAL</v>
          </cell>
          <cell r="E376" t="str">
            <v>a3</v>
          </cell>
        </row>
        <row r="377">
          <cell r="C377" t="str">
            <v>Banco Privado de Andorra</v>
          </cell>
          <cell r="D377" t="str">
            <v>ANDORRA</v>
          </cell>
          <cell r="E377" t="str">
            <v>ba1</v>
          </cell>
        </row>
        <row r="378">
          <cell r="C378" t="str">
            <v>Banco Privado Portugues S.A.</v>
          </cell>
          <cell r="D378" t="str">
            <v>PORTUGAL</v>
          </cell>
          <cell r="E378" t="str">
            <v>caa3</v>
          </cell>
        </row>
        <row r="379">
          <cell r="C379" t="str">
            <v>Banco Prosper S.A.</v>
          </cell>
          <cell r="D379" t="str">
            <v>BRAZIL</v>
          </cell>
          <cell r="E379" t="str">
            <v>b2</v>
          </cell>
        </row>
        <row r="380">
          <cell r="C380" t="str">
            <v>Banco Psa Finance Brasil S.A.</v>
          </cell>
          <cell r="D380" t="str">
            <v>BRAZIL</v>
          </cell>
          <cell r="E380" t="str">
            <v>ba3</v>
          </cell>
        </row>
        <row r="381">
          <cell r="C381" t="str">
            <v>Banco Pyme Ecofuturo S.A.</v>
          </cell>
          <cell r="D381" t="str">
            <v>BOLIVIA</v>
          </cell>
          <cell r="E381" t="str">
            <v>b2</v>
          </cell>
        </row>
        <row r="382">
          <cell r="C382" t="str">
            <v>Banco Pyme Los Andes Procredit. S.A.</v>
          </cell>
          <cell r="D382" t="str">
            <v>BOLIVIA</v>
          </cell>
          <cell r="E382" t="str">
            <v>ba3</v>
          </cell>
        </row>
        <row r="383">
          <cell r="C383" t="str">
            <v>Banco Regional de Cuyo S.A.</v>
          </cell>
          <cell r="D383" t="str">
            <v>ARGENTINA</v>
          </cell>
          <cell r="E383" t="str">
            <v>ba3</v>
          </cell>
        </row>
        <row r="384">
          <cell r="C384" t="str">
            <v>Banco Regional de Monterrey, S.A.</v>
          </cell>
          <cell r="D384" t="str">
            <v>MEXICO</v>
          </cell>
          <cell r="E384" t="str">
            <v>baa3</v>
          </cell>
        </row>
        <row r="385">
          <cell r="C385" t="str">
            <v>Banco Regional S.A.E.C.A.</v>
          </cell>
          <cell r="D385" t="str">
            <v>PARAGUAY</v>
          </cell>
          <cell r="E385" t="str">
            <v>ba2</v>
          </cell>
        </row>
        <row r="386">
          <cell r="C386" t="str">
            <v>Banco Ribeirao Preto S.A. (BRP)</v>
          </cell>
          <cell r="D386" t="str">
            <v>BRAZIL</v>
          </cell>
          <cell r="E386" t="str">
            <v>ba2</v>
          </cell>
        </row>
        <row r="387">
          <cell r="C387" t="str">
            <v>Banco Rural S.A.</v>
          </cell>
          <cell r="D387" t="str">
            <v>BRAZIL</v>
          </cell>
          <cell r="E387" t="str">
            <v>c</v>
          </cell>
        </row>
        <row r="388">
          <cell r="C388" t="str">
            <v>Banco Sabadell, S.A.</v>
          </cell>
          <cell r="D388" t="str">
            <v>SPAIN</v>
          </cell>
          <cell r="E388" t="str">
            <v>ba3</v>
          </cell>
        </row>
        <row r="389">
          <cell r="C389" t="str">
            <v>Banco Saenz S.A.</v>
          </cell>
          <cell r="D389" t="str">
            <v>ARGENTINA</v>
          </cell>
          <cell r="E389" t="str">
            <v>caa1</v>
          </cell>
        </row>
        <row r="390">
          <cell r="C390" t="str">
            <v>Banco Saenz S.A.</v>
          </cell>
          <cell r="D390" t="str">
            <v>ARGENTINA</v>
          </cell>
          <cell r="E390" t="str">
            <v>caa3</v>
          </cell>
        </row>
        <row r="391">
          <cell r="C391" t="str">
            <v>Banco Safra S.A.</v>
          </cell>
          <cell r="D391" t="str">
            <v>BRAZIL</v>
          </cell>
          <cell r="E391" t="str">
            <v>baa2</v>
          </cell>
        </row>
        <row r="392">
          <cell r="C392" t="str">
            <v>Banco Santander (Brasil) S.A.</v>
          </cell>
          <cell r="D392" t="str">
            <v>BRAZIL</v>
          </cell>
          <cell r="E392" t="str">
            <v>baa2</v>
          </cell>
        </row>
        <row r="393">
          <cell r="C393" t="str">
            <v>Banco Santander (Chile) (Old)</v>
          </cell>
          <cell r="D393" t="str">
            <v>CHILE</v>
          </cell>
          <cell r="E393" t="str">
            <v>a2</v>
          </cell>
        </row>
        <row r="394">
          <cell r="C394" t="str">
            <v>Banco Santander (Mexico), S.A.</v>
          </cell>
          <cell r="D394" t="str">
            <v>MEXICO</v>
          </cell>
          <cell r="E394" t="str">
            <v>baa1</v>
          </cell>
        </row>
        <row r="395">
          <cell r="C395" t="str">
            <v>Banco Santander Brasil S.A.</v>
          </cell>
          <cell r="D395" t="str">
            <v>BRAZIL</v>
          </cell>
          <cell r="E395" t="str">
            <v>ba1</v>
          </cell>
        </row>
        <row r="396">
          <cell r="C396" t="str">
            <v>Banco Santander Puerto Rico</v>
          </cell>
          <cell r="D396" t="str">
            <v>UNITED STATES</v>
          </cell>
          <cell r="E396" t="str">
            <v>ba2</v>
          </cell>
        </row>
        <row r="397">
          <cell r="C397" t="str">
            <v>Banco Santander Rio S.A.</v>
          </cell>
          <cell r="D397" t="str">
            <v>ARGENTINA</v>
          </cell>
          <cell r="E397" t="str">
            <v>caa1</v>
          </cell>
        </row>
        <row r="398">
          <cell r="C398" t="str">
            <v>Banco Santander S.A. (Spain)</v>
          </cell>
          <cell r="D398" t="str">
            <v>SPAIN</v>
          </cell>
          <cell r="E398" t="str">
            <v>baa1</v>
          </cell>
        </row>
        <row r="399">
          <cell r="C399" t="str">
            <v>Banco Santander Totta S.A.</v>
          </cell>
          <cell r="D399" t="str">
            <v>PORTUGAL</v>
          </cell>
          <cell r="E399" t="str">
            <v>ba3</v>
          </cell>
        </row>
        <row r="400">
          <cell r="C400" t="str">
            <v>Banco Santander, S.A. (Uruguay)</v>
          </cell>
          <cell r="D400" t="str">
            <v>URUGUAY</v>
          </cell>
          <cell r="E400" t="str">
            <v>ba1</v>
          </cell>
        </row>
        <row r="401">
          <cell r="C401" t="str">
            <v>Banco Santander-Chile</v>
          </cell>
          <cell r="D401" t="str">
            <v>CHILE</v>
          </cell>
          <cell r="E401" t="str">
            <v>a2</v>
          </cell>
        </row>
        <row r="402">
          <cell r="C402" t="str">
            <v>Banco Santos S.A.</v>
          </cell>
          <cell r="D402" t="str">
            <v>BRAZIL</v>
          </cell>
          <cell r="E402" t="str">
            <v>caa3</v>
          </cell>
        </row>
        <row r="403">
          <cell r="C403" t="str">
            <v>Banco Sofisa S.A.</v>
          </cell>
          <cell r="D403" t="str">
            <v>BRAZIL</v>
          </cell>
          <cell r="E403" t="str">
            <v>ba2</v>
          </cell>
        </row>
        <row r="404">
          <cell r="C404" t="str">
            <v>Banco Solidario S.A. (Bolivia)</v>
          </cell>
          <cell r="D404" t="str">
            <v>BOLIVIA</v>
          </cell>
          <cell r="E404" t="str">
            <v>ba3</v>
          </cell>
        </row>
        <row r="405">
          <cell r="C405" t="str">
            <v>Banco Sudameris Brasil S.A.</v>
          </cell>
          <cell r="D405" t="str">
            <v>BRAZIL</v>
          </cell>
          <cell r="E405" t="str">
            <v>ba1</v>
          </cell>
        </row>
        <row r="406">
          <cell r="C406" t="str">
            <v>Banco Sumitomo Mitsui Brasileiro S.A.</v>
          </cell>
          <cell r="D406" t="str">
            <v>BRAZIL</v>
          </cell>
          <cell r="E406" t="str">
            <v>ba1</v>
          </cell>
        </row>
        <row r="407">
          <cell r="C407" t="str">
            <v>Banco Supervielle S.A.</v>
          </cell>
          <cell r="D407" t="str">
            <v>ARGENTINA</v>
          </cell>
          <cell r="E407" t="str">
            <v>caa1</v>
          </cell>
        </row>
        <row r="408">
          <cell r="C408" t="str">
            <v>Banco Union S.A. (Bolivia)</v>
          </cell>
          <cell r="D408" t="str">
            <v>BOLIVIA</v>
          </cell>
          <cell r="E408" t="str">
            <v>b1</v>
          </cell>
        </row>
        <row r="409">
          <cell r="C409" t="str">
            <v>Banco Ve por Mas, S.A.</v>
          </cell>
          <cell r="D409" t="str">
            <v>MEXICO</v>
          </cell>
          <cell r="E409" t="str">
            <v>ba3</v>
          </cell>
        </row>
        <row r="410">
          <cell r="C410" t="str">
            <v>Banco Votorantim S.A.</v>
          </cell>
          <cell r="D410" t="str">
            <v>BRAZIL</v>
          </cell>
          <cell r="E410" t="str">
            <v>baa3</v>
          </cell>
        </row>
        <row r="411">
          <cell r="C411" t="str">
            <v>Bancolombia S.A.</v>
          </cell>
          <cell r="D411" t="str">
            <v>COLOMBIA</v>
          </cell>
          <cell r="E411" t="str">
            <v>baa3</v>
          </cell>
        </row>
        <row r="412">
          <cell r="C412" t="str">
            <v>BanCoppel, S.A.</v>
          </cell>
          <cell r="D412" t="str">
            <v>MEXICO</v>
          </cell>
          <cell r="E412" t="str">
            <v>caa1</v>
          </cell>
        </row>
        <row r="413">
          <cell r="C413" t="str">
            <v>BancorpSouth Bank</v>
          </cell>
          <cell r="D413" t="str">
            <v>UNITED STATES</v>
          </cell>
          <cell r="E413" t="str">
            <v>baa1</v>
          </cell>
        </row>
        <row r="414">
          <cell r="C414" t="str">
            <v>Banesco Banco Universal, C.A.</v>
          </cell>
          <cell r="D414" t="str">
            <v>VENEZUELA</v>
          </cell>
          <cell r="E414" t="str">
            <v>b2</v>
          </cell>
        </row>
        <row r="415">
          <cell r="C415" t="str">
            <v>Bangkok Bank Public Company Limited</v>
          </cell>
          <cell r="D415" t="str">
            <v>THAILAND</v>
          </cell>
          <cell r="E415" t="str">
            <v>baa2</v>
          </cell>
        </row>
        <row r="416">
          <cell r="C416" t="str">
            <v>Bangkok Metropolitan Bank</v>
          </cell>
          <cell r="D416" t="str">
            <v>THAILAND</v>
          </cell>
          <cell r="E416" t="str">
            <v>caa3</v>
          </cell>
        </row>
        <row r="417">
          <cell r="C417" t="str">
            <v>Banif - Banco Int. do Funchal (Brasil), S.A.</v>
          </cell>
          <cell r="D417" t="str">
            <v>BRAZIL</v>
          </cell>
          <cell r="E417" t="str">
            <v>ba3</v>
          </cell>
        </row>
        <row r="418">
          <cell r="C418" t="str">
            <v>Banif - Banco Int. do Funchal (Brasil), S.A.</v>
          </cell>
          <cell r="D418" t="str">
            <v>BRAZIL</v>
          </cell>
          <cell r="E418" t="str">
            <v>b3</v>
          </cell>
        </row>
        <row r="419">
          <cell r="C419" t="str">
            <v>Banif Banco de Investimento (Brasil) S.A.</v>
          </cell>
          <cell r="D419" t="str">
            <v>BRAZIL</v>
          </cell>
          <cell r="E419" t="str">
            <v>caa2</v>
          </cell>
        </row>
        <row r="420">
          <cell r="C420" t="str">
            <v>BANIF-Banco Internacional do Funchal, S.A.</v>
          </cell>
          <cell r="D420" t="str">
            <v>PORTUGAL</v>
          </cell>
          <cell r="E420" t="str">
            <v>ca</v>
          </cell>
        </row>
        <row r="421">
          <cell r="C421" t="str">
            <v>Banistmo, S.A.</v>
          </cell>
          <cell r="D421" t="str">
            <v>PANAMA</v>
          </cell>
          <cell r="E421" t="str">
            <v>baa2</v>
          </cell>
        </row>
        <row r="422">
          <cell r="C422" t="str">
            <v>Bank Al-Jazira</v>
          </cell>
          <cell r="D422" t="str">
            <v>SAUDI ARABIA</v>
          </cell>
          <cell r="E422" t="str">
            <v>baa3</v>
          </cell>
        </row>
        <row r="423">
          <cell r="C423" t="str">
            <v>Bank AlBilad</v>
          </cell>
          <cell r="D423" t="str">
            <v>SAUDI ARABIA</v>
          </cell>
          <cell r="E423" t="str">
            <v>baa2</v>
          </cell>
        </row>
        <row r="424">
          <cell r="C424" t="str">
            <v>Bank AlBilad</v>
          </cell>
          <cell r="D424" t="str">
            <v>SAUDI ARABIA</v>
          </cell>
          <cell r="E424" t="str">
            <v>baa2</v>
          </cell>
        </row>
        <row r="425">
          <cell r="C425" t="str">
            <v>Bank Audi S.A.L.</v>
          </cell>
          <cell r="D425" t="str">
            <v>LEBANON</v>
          </cell>
          <cell r="E425" t="str">
            <v>b1</v>
          </cell>
        </row>
        <row r="426">
          <cell r="C426" t="str">
            <v>Bank BPH S.A.</v>
          </cell>
          <cell r="D426" t="str">
            <v>POLAND</v>
          </cell>
          <cell r="E426" t="str">
            <v>ba2</v>
          </cell>
        </row>
        <row r="427">
          <cell r="C427" t="str">
            <v>Bank Bumi Daya (P.T.)</v>
          </cell>
          <cell r="D427" t="str">
            <v>INDONESIA</v>
          </cell>
          <cell r="E427" t="str">
            <v>caa3</v>
          </cell>
        </row>
        <row r="428">
          <cell r="C428" t="str">
            <v>Bank CenterCredit</v>
          </cell>
          <cell r="D428" t="str">
            <v>KAZAKHSTAN</v>
          </cell>
          <cell r="E428" t="str">
            <v>b3</v>
          </cell>
        </row>
        <row r="429">
          <cell r="C429" t="str">
            <v>Bank Central Asia Tbk (P.T.)</v>
          </cell>
          <cell r="D429" t="str">
            <v>INDONESIA</v>
          </cell>
          <cell r="E429" t="str">
            <v>baa3</v>
          </cell>
        </row>
        <row r="430">
          <cell r="C430" t="str">
            <v>Bank Dagang Nasional Indonesia (P.T.)</v>
          </cell>
          <cell r="D430" t="str">
            <v>INDONESIA</v>
          </cell>
          <cell r="E430" t="str">
            <v>caa3</v>
          </cell>
        </row>
        <row r="431">
          <cell r="C431" t="str">
            <v>Bank Dagang Negara (P.T.)</v>
          </cell>
          <cell r="D431" t="str">
            <v>INDONESIA</v>
          </cell>
          <cell r="E431" t="str">
            <v>caa3</v>
          </cell>
        </row>
        <row r="432">
          <cell r="C432" t="str">
            <v>Bank Danamon Indonesia TBK (P.T.)</v>
          </cell>
          <cell r="D432" t="str">
            <v>INDONESIA</v>
          </cell>
          <cell r="E432" t="str">
            <v>ba2</v>
          </cell>
        </row>
        <row r="433">
          <cell r="C433" t="str">
            <v>Bank Depozytowo-Kredytowy S.A. Grupa Pekao SA</v>
          </cell>
          <cell r="D433" t="str">
            <v>POLAND</v>
          </cell>
          <cell r="E433" t="str">
            <v>ba2</v>
          </cell>
        </row>
        <row r="434">
          <cell r="C434" t="str">
            <v>Bank Dhofar SAOG</v>
          </cell>
          <cell r="D434" t="str">
            <v>OMAN</v>
          </cell>
          <cell r="E434" t="str">
            <v>ba1</v>
          </cell>
        </row>
        <row r="435">
          <cell r="C435" t="str">
            <v>Bank Ekspor Impor Indonesia (P.T.)</v>
          </cell>
          <cell r="D435" t="str">
            <v>INDONESIA</v>
          </cell>
          <cell r="E435" t="str">
            <v>caa3</v>
          </cell>
        </row>
        <row r="436">
          <cell r="C436" t="str">
            <v>Bank Evropeyskiy</v>
          </cell>
          <cell r="D436" t="str">
            <v>UKRAINE</v>
          </cell>
          <cell r="E436" t="str">
            <v>caa3</v>
          </cell>
        </row>
        <row r="437">
          <cell r="C437" t="str">
            <v>Bank Finance and Credit JSC</v>
          </cell>
          <cell r="D437" t="str">
            <v>UKRAINE</v>
          </cell>
          <cell r="E437" t="str">
            <v>caa3</v>
          </cell>
        </row>
        <row r="438">
          <cell r="C438" t="str">
            <v>Bank for Investment &amp; Development of Vietnam</v>
          </cell>
          <cell r="D438" t="str">
            <v>VIETNAM</v>
          </cell>
          <cell r="E438" t="str">
            <v>caa1</v>
          </cell>
        </row>
        <row r="439">
          <cell r="C439" t="str">
            <v>Bank Gospodarki Zywnosciowej S.A.</v>
          </cell>
          <cell r="D439" t="str">
            <v>POLAND</v>
          </cell>
          <cell r="E439" t="str">
            <v>ba2</v>
          </cell>
        </row>
        <row r="440">
          <cell r="C440" t="str">
            <v>Bank Handlowy w Warszawie S.A.</v>
          </cell>
          <cell r="D440" t="str">
            <v>POLAND</v>
          </cell>
          <cell r="E440" t="str">
            <v>baa3</v>
          </cell>
        </row>
        <row r="441">
          <cell r="C441" t="str">
            <v>Bank Hapoalim B.M.</v>
          </cell>
          <cell r="D441" t="str">
            <v>ISRAEL</v>
          </cell>
          <cell r="E441" t="str">
            <v>baa2</v>
          </cell>
        </row>
        <row r="442">
          <cell r="C442" t="str">
            <v>Bank Internasional Indonesia (P.T.)</v>
          </cell>
          <cell r="D442" t="str">
            <v>INDONESIA</v>
          </cell>
          <cell r="E442" t="str">
            <v>ba2</v>
          </cell>
        </row>
        <row r="443">
          <cell r="C443" t="str">
            <v>Bank Julius Baer &amp; Co. Ltd.</v>
          </cell>
          <cell r="D443" t="str">
            <v>SWITZERLAND</v>
          </cell>
          <cell r="E443" t="str">
            <v>a2</v>
          </cell>
        </row>
        <row r="444">
          <cell r="C444" t="str">
            <v>Bank Leumi</v>
          </cell>
          <cell r="D444" t="str">
            <v>ISRAEL</v>
          </cell>
          <cell r="E444" t="str">
            <v>baa2</v>
          </cell>
        </row>
        <row r="445">
          <cell r="C445" t="str">
            <v>Bank Mandiri (P.T.)</v>
          </cell>
          <cell r="D445" t="str">
            <v>INDONESIA</v>
          </cell>
          <cell r="E445" t="str">
            <v>ba1</v>
          </cell>
        </row>
        <row r="446">
          <cell r="C446" t="str">
            <v>Bank Mayapada Internasional Tbk. (MAYA)</v>
          </cell>
          <cell r="D446" t="str">
            <v>INDONESIA</v>
          </cell>
          <cell r="E446" t="str">
            <v>b2</v>
          </cell>
        </row>
        <row r="447">
          <cell r="C447" t="str">
            <v>Bank MENATEP</v>
          </cell>
          <cell r="D447" t="str">
            <v>RUSSIA</v>
          </cell>
          <cell r="E447" t="str">
            <v>caa3</v>
          </cell>
        </row>
        <row r="448">
          <cell r="C448" t="str">
            <v>Bank Millennium S.A.</v>
          </cell>
          <cell r="D448" t="str">
            <v>POLAND</v>
          </cell>
          <cell r="E448" t="str">
            <v>b1</v>
          </cell>
        </row>
        <row r="449">
          <cell r="C449" t="str">
            <v>Bank Morgan Stanley AG</v>
          </cell>
          <cell r="D449" t="str">
            <v>SWITZERLAND</v>
          </cell>
          <cell r="E449" t="str">
            <v>baa3</v>
          </cell>
        </row>
        <row r="450">
          <cell r="C450" t="str">
            <v>Bank Moscow-Minsk</v>
          </cell>
          <cell r="D450" t="str">
            <v>BELARUS</v>
          </cell>
          <cell r="E450" t="str">
            <v>b3</v>
          </cell>
        </row>
        <row r="451">
          <cell r="C451" t="str">
            <v>Bank Nadra</v>
          </cell>
          <cell r="D451" t="str">
            <v>UKRAINE</v>
          </cell>
          <cell r="E451" t="str">
            <v>caa3</v>
          </cell>
        </row>
        <row r="452">
          <cell r="C452" t="str">
            <v>Bank Nederlandse Gemeenten N.V.</v>
          </cell>
          <cell r="D452" t="str">
            <v>NETHERLANDS</v>
          </cell>
          <cell r="E452" t="str">
            <v>a1</v>
          </cell>
        </row>
        <row r="453">
          <cell r="C453" t="str">
            <v>Bank Negara Indonesia TBK (P.T.)</v>
          </cell>
          <cell r="D453" t="str">
            <v>INDONESIA</v>
          </cell>
          <cell r="E453" t="str">
            <v>ba1</v>
          </cell>
        </row>
        <row r="454">
          <cell r="C454" t="str">
            <v>Bank Ochrony Srodowiska, S.A., Group</v>
          </cell>
          <cell r="D454" t="str">
            <v>POLAND</v>
          </cell>
          <cell r="E454" t="str">
            <v>b2</v>
          </cell>
        </row>
        <row r="455">
          <cell r="C455" t="str">
            <v>Bank of Alexandria SAE</v>
          </cell>
          <cell r="D455" t="str">
            <v>EGYPT</v>
          </cell>
          <cell r="E455" t="str">
            <v>caa1</v>
          </cell>
        </row>
        <row r="456">
          <cell r="C456" t="str">
            <v>Bank of America Arizona</v>
          </cell>
          <cell r="D456" t="str">
            <v>UNITED STATES</v>
          </cell>
          <cell r="E456" t="str">
            <v>aa3</v>
          </cell>
        </row>
        <row r="457">
          <cell r="C457" t="str">
            <v>Bank of America Illinois</v>
          </cell>
          <cell r="D457" t="str">
            <v>UNITED STATES</v>
          </cell>
          <cell r="E457" t="str">
            <v>a2</v>
          </cell>
        </row>
        <row r="458">
          <cell r="C458" t="str">
            <v>Bank of America Mexico, S.A.</v>
          </cell>
          <cell r="D458" t="str">
            <v>MEXICO</v>
          </cell>
          <cell r="E458" t="str">
            <v>ba1</v>
          </cell>
        </row>
        <row r="459">
          <cell r="C459" t="str">
            <v>Bank of America Mexico, S.A.</v>
          </cell>
          <cell r="D459" t="str">
            <v>MEXICO</v>
          </cell>
          <cell r="E459" t="str">
            <v>ba1</v>
          </cell>
        </row>
        <row r="460">
          <cell r="C460" t="str">
            <v>Bank of America National Association (USA)</v>
          </cell>
          <cell r="D460" t="str">
            <v>UNITED STATES</v>
          </cell>
          <cell r="E460" t="str">
            <v>aa3</v>
          </cell>
        </row>
        <row r="461">
          <cell r="C461" t="str">
            <v>Bank of America National Trust &amp; Savings Assn</v>
          </cell>
          <cell r="D461" t="str">
            <v>UNITED STATES</v>
          </cell>
          <cell r="E461" t="str">
            <v>aa2</v>
          </cell>
        </row>
        <row r="462">
          <cell r="C462" t="str">
            <v>Bank of America Nevada</v>
          </cell>
          <cell r="D462" t="str">
            <v>UNITED STATES</v>
          </cell>
          <cell r="E462" t="str">
            <v>aa3</v>
          </cell>
        </row>
        <row r="463">
          <cell r="C463" t="str">
            <v>Bank of America NW</v>
          </cell>
          <cell r="D463" t="str">
            <v>UNITED STATES</v>
          </cell>
          <cell r="E463" t="str">
            <v>aa3</v>
          </cell>
        </row>
        <row r="464">
          <cell r="C464" t="str">
            <v>Bank of America Oregon</v>
          </cell>
          <cell r="D464" t="str">
            <v>UNITED STATES</v>
          </cell>
          <cell r="E464" t="str">
            <v>aa3</v>
          </cell>
        </row>
        <row r="465">
          <cell r="C465" t="str">
            <v>Bank of America Texas, N.A.</v>
          </cell>
          <cell r="D465" t="str">
            <v>UNITED STATES</v>
          </cell>
          <cell r="E465" t="str">
            <v>a3</v>
          </cell>
        </row>
        <row r="466">
          <cell r="C466" t="str">
            <v>Bank of America, N.A.</v>
          </cell>
          <cell r="D466" t="str">
            <v>UNITED STATES</v>
          </cell>
          <cell r="E466" t="str">
            <v>baa2</v>
          </cell>
        </row>
        <row r="467">
          <cell r="C467" t="str">
            <v>Bank of Ayudhya</v>
          </cell>
          <cell r="D467" t="str">
            <v>THAILAND</v>
          </cell>
          <cell r="E467" t="str">
            <v>ba1</v>
          </cell>
        </row>
        <row r="468">
          <cell r="C468" t="str">
            <v>Bank of Baroda</v>
          </cell>
          <cell r="D468" t="str">
            <v>INDIA</v>
          </cell>
          <cell r="E468" t="str">
            <v>ba2</v>
          </cell>
        </row>
        <row r="469">
          <cell r="C469" t="str">
            <v>Bank of Beirut</v>
          </cell>
          <cell r="D469" t="str">
            <v>LEBANON</v>
          </cell>
          <cell r="E469" t="str">
            <v>ba3</v>
          </cell>
        </row>
        <row r="470">
          <cell r="C470" t="str">
            <v>Bank of Bermuda Ltd. (The)</v>
          </cell>
          <cell r="D470" t="str">
            <v>BERMUDA</v>
          </cell>
          <cell r="E470" t="str">
            <v>a2</v>
          </cell>
        </row>
        <row r="471">
          <cell r="C471" t="str">
            <v>Bank of Boston Connecticut</v>
          </cell>
          <cell r="D471" t="str">
            <v>UNITED STATES</v>
          </cell>
          <cell r="E471" t="str">
            <v>a2</v>
          </cell>
        </row>
        <row r="472">
          <cell r="C472" t="str">
            <v>Bank of California, N.A.</v>
          </cell>
          <cell r="D472" t="str">
            <v>UNITED STATES</v>
          </cell>
          <cell r="E472" t="str">
            <v>a3</v>
          </cell>
        </row>
        <row r="473">
          <cell r="C473" t="str">
            <v>Bank of Ceylon</v>
          </cell>
          <cell r="D473" t="str">
            <v>SRI LANKA</v>
          </cell>
          <cell r="E473" t="str">
            <v>b2</v>
          </cell>
        </row>
        <row r="474">
          <cell r="C474" t="str">
            <v>Bank of China (Hong Kong) Limited</v>
          </cell>
          <cell r="D474" t="str">
            <v>HONG KONG</v>
          </cell>
          <cell r="E474" t="str">
            <v>a2</v>
          </cell>
        </row>
        <row r="475">
          <cell r="C475" t="str">
            <v>Bank of China Limited</v>
          </cell>
          <cell r="D475" t="str">
            <v>CHINA</v>
          </cell>
          <cell r="E475" t="str">
            <v>baa2</v>
          </cell>
        </row>
        <row r="476">
          <cell r="C476" t="str">
            <v>Bank of Communications Co., Ltd.</v>
          </cell>
          <cell r="D476" t="str">
            <v>CHINA</v>
          </cell>
          <cell r="E476" t="str">
            <v>baa3</v>
          </cell>
        </row>
        <row r="477">
          <cell r="C477" t="str">
            <v>BANK OF CYPRUS PUBLIC COMPANY LIMITED</v>
          </cell>
          <cell r="D477" t="str">
            <v>CYPRUS</v>
          </cell>
          <cell r="E477" t="str">
            <v>ca</v>
          </cell>
        </row>
        <row r="478">
          <cell r="C478" t="str">
            <v>Bank of East Asia, Limited</v>
          </cell>
          <cell r="D478" t="str">
            <v>HONG KONG</v>
          </cell>
          <cell r="E478" t="str">
            <v>baa2</v>
          </cell>
        </row>
        <row r="479">
          <cell r="C479" t="str">
            <v>Bank of Fukuoka, Ltd.</v>
          </cell>
          <cell r="D479" t="str">
            <v>JAPAN</v>
          </cell>
          <cell r="E479" t="str">
            <v>baa3</v>
          </cell>
        </row>
        <row r="480">
          <cell r="C480" t="str">
            <v>Bank of Georgia</v>
          </cell>
          <cell r="D480" t="str">
            <v>GEORGIA</v>
          </cell>
          <cell r="E480" t="str">
            <v>ba3</v>
          </cell>
        </row>
        <row r="481">
          <cell r="C481" t="str">
            <v>Bank of Hawaii</v>
          </cell>
          <cell r="D481" t="str">
            <v>UNITED STATES</v>
          </cell>
          <cell r="E481" t="str">
            <v>aa3</v>
          </cell>
        </row>
        <row r="482">
          <cell r="C482" t="str">
            <v>Bank of India</v>
          </cell>
          <cell r="D482" t="str">
            <v>INDIA</v>
          </cell>
          <cell r="E482" t="str">
            <v>ba2</v>
          </cell>
        </row>
        <row r="483">
          <cell r="C483" t="str">
            <v>Bank of Ireland</v>
          </cell>
          <cell r="D483" t="str">
            <v>IRELAND</v>
          </cell>
          <cell r="E483" t="str">
            <v>b1</v>
          </cell>
        </row>
        <row r="484">
          <cell r="C484" t="str">
            <v>Bank of Ireland (UK) Plc</v>
          </cell>
          <cell r="D484" t="str">
            <v>UNITED KINGDOM</v>
          </cell>
          <cell r="E484" t="str">
            <v>b1</v>
          </cell>
        </row>
        <row r="485">
          <cell r="C485" t="str">
            <v>Bank of Ireland (UK) Plc</v>
          </cell>
          <cell r="D485" t="str">
            <v>UNITED KINGDOM</v>
          </cell>
          <cell r="E485" t="str">
            <v>ba1</v>
          </cell>
        </row>
        <row r="486">
          <cell r="C486" t="str">
            <v>Bank of Khanty-Mansiysk, JSC</v>
          </cell>
          <cell r="D486" t="str">
            <v>RUSSIA</v>
          </cell>
          <cell r="E486" t="str">
            <v>b2</v>
          </cell>
        </row>
        <row r="487">
          <cell r="C487" t="str">
            <v>Bank of Khanty-Mansiysk, JSC</v>
          </cell>
          <cell r="D487" t="str">
            <v>RUSSIA</v>
          </cell>
          <cell r="E487" t="str">
            <v>b1</v>
          </cell>
        </row>
        <row r="488">
          <cell r="C488" t="str">
            <v>Bank of Kigali Ltd</v>
          </cell>
          <cell r="D488" t="str">
            <v>RWANDA</v>
          </cell>
          <cell r="E488" t="str">
            <v>b2</v>
          </cell>
        </row>
        <row r="489">
          <cell r="C489" t="str">
            <v>Bank of Kyoto, Ltd.</v>
          </cell>
          <cell r="D489" t="str">
            <v>JAPAN</v>
          </cell>
          <cell r="E489" t="str">
            <v>ba2</v>
          </cell>
        </row>
        <row r="490">
          <cell r="C490" t="str">
            <v>Bank of Melbourne Limited</v>
          </cell>
          <cell r="D490" t="str">
            <v>AUSTRALIA</v>
          </cell>
          <cell r="E490" t="str">
            <v>a2</v>
          </cell>
        </row>
        <row r="491">
          <cell r="C491" t="str">
            <v>Bank of Montreal</v>
          </cell>
          <cell r="D491" t="str">
            <v>CANADA</v>
          </cell>
          <cell r="E491" t="str">
            <v>a2</v>
          </cell>
        </row>
        <row r="492">
          <cell r="C492" t="str">
            <v>Bank of Moscow</v>
          </cell>
          <cell r="D492" t="str">
            <v>RUSSIA</v>
          </cell>
          <cell r="E492" t="str">
            <v>b2</v>
          </cell>
        </row>
        <row r="493">
          <cell r="C493" t="str">
            <v>Bank of N.T. Butterfield &amp; Son Ltd.(The)</v>
          </cell>
          <cell r="D493" t="str">
            <v>BERMUDA</v>
          </cell>
          <cell r="E493" t="str">
            <v>baa3</v>
          </cell>
        </row>
        <row r="494">
          <cell r="C494" t="str">
            <v>Bank of Nevada</v>
          </cell>
          <cell r="D494" t="str">
            <v>UNITED STATES</v>
          </cell>
          <cell r="E494" t="str">
            <v>ba1</v>
          </cell>
        </row>
        <row r="495">
          <cell r="C495" t="str">
            <v>Bank of New York (Luxembourg) S.A. (The)</v>
          </cell>
          <cell r="D495" t="str">
            <v>LUXEMBOURG</v>
          </cell>
          <cell r="E495" t="str">
            <v>a1</v>
          </cell>
        </row>
        <row r="496">
          <cell r="C496" t="str">
            <v>Bank of New York (NJ)</v>
          </cell>
          <cell r="D496" t="str">
            <v>UNITED STATES</v>
          </cell>
          <cell r="E496" t="str">
            <v>aa3</v>
          </cell>
        </row>
        <row r="497">
          <cell r="C497" t="str">
            <v>Bank of New York Mellon (Ireland) Ltd. (The)</v>
          </cell>
          <cell r="D497" t="str">
            <v>IRELAND</v>
          </cell>
          <cell r="E497" t="str">
            <v>aa3</v>
          </cell>
        </row>
        <row r="498">
          <cell r="C498" t="str">
            <v>Bank of New York Mellon (The)</v>
          </cell>
          <cell r="D498" t="str">
            <v>UNITED STATES</v>
          </cell>
          <cell r="E498" t="str">
            <v>a1</v>
          </cell>
        </row>
        <row r="499">
          <cell r="C499" t="str">
            <v>Bank of New York Mellon SA/NV (The)</v>
          </cell>
          <cell r="D499" t="str">
            <v>BELGIUM</v>
          </cell>
          <cell r="E499" t="str">
            <v>a1</v>
          </cell>
        </row>
        <row r="500">
          <cell r="C500" t="str">
            <v>Bank of New York Mellon Trust Company, N.A.</v>
          </cell>
          <cell r="D500" t="str">
            <v>UNITED STATES</v>
          </cell>
          <cell r="E500" t="str">
            <v>a1</v>
          </cell>
        </row>
        <row r="501">
          <cell r="C501" t="str">
            <v>Bank of New Zealand</v>
          </cell>
          <cell r="D501" t="str">
            <v>NEW ZEALAND</v>
          </cell>
          <cell r="E501" t="str">
            <v>a3</v>
          </cell>
        </row>
        <row r="502">
          <cell r="C502" t="str">
            <v>Bank of Nova Scotia</v>
          </cell>
          <cell r="D502" t="str">
            <v>CANADA</v>
          </cell>
          <cell r="E502" t="str">
            <v>a1</v>
          </cell>
        </row>
        <row r="503">
          <cell r="C503" t="str">
            <v>Bank of Nova Scotia Asia Limited (The)</v>
          </cell>
          <cell r="D503" t="str">
            <v>SINGAPORE</v>
          </cell>
          <cell r="E503" t="str">
            <v>baa2</v>
          </cell>
        </row>
        <row r="504">
          <cell r="C504" t="str">
            <v>Bank of Queensland Limited</v>
          </cell>
          <cell r="D504" t="str">
            <v>AUSTRALIA</v>
          </cell>
          <cell r="E504" t="str">
            <v>baa1</v>
          </cell>
        </row>
        <row r="505">
          <cell r="C505" t="str">
            <v>Bank of Scotland (Ireland) Limited</v>
          </cell>
          <cell r="D505" t="str">
            <v>IRELAND</v>
          </cell>
          <cell r="E505" t="str">
            <v>ba3</v>
          </cell>
        </row>
        <row r="506">
          <cell r="C506" t="str">
            <v>Bank of Scotland plc</v>
          </cell>
          <cell r="D506" t="str">
            <v>UNITED KINGDOM</v>
          </cell>
          <cell r="E506" t="str">
            <v>baa2</v>
          </cell>
        </row>
        <row r="507">
          <cell r="C507" t="str">
            <v>Bank of Shanghai Co., Ltd.</v>
          </cell>
          <cell r="D507" t="str">
            <v>CHINA</v>
          </cell>
          <cell r="E507" t="str">
            <v>ba2</v>
          </cell>
        </row>
        <row r="508">
          <cell r="C508" t="str">
            <v>Bank of Singapore Limited</v>
          </cell>
          <cell r="D508" t="str">
            <v>SINGAPORE</v>
          </cell>
          <cell r="E508" t="str">
            <v>a3</v>
          </cell>
        </row>
        <row r="509">
          <cell r="C509" t="str">
            <v>Bank of South Australia Limited</v>
          </cell>
          <cell r="D509" t="str">
            <v>AUSTRALIA</v>
          </cell>
          <cell r="E509" t="str">
            <v>a3</v>
          </cell>
        </row>
        <row r="510">
          <cell r="C510" t="str">
            <v>Bank of Taiwan</v>
          </cell>
          <cell r="D510" t="str">
            <v>TAIWAN</v>
          </cell>
          <cell r="E510" t="str">
            <v>baa2</v>
          </cell>
        </row>
        <row r="511">
          <cell r="C511" t="str">
            <v>Bank of the Philippine Islands</v>
          </cell>
          <cell r="D511" t="str">
            <v>PHILIPPINES</v>
          </cell>
          <cell r="E511" t="str">
            <v>baa3</v>
          </cell>
        </row>
        <row r="512">
          <cell r="C512" t="str">
            <v>Bank of the West</v>
          </cell>
          <cell r="D512" t="str">
            <v>UNITED STATES</v>
          </cell>
          <cell r="E512" t="str">
            <v>a2</v>
          </cell>
        </row>
        <row r="513">
          <cell r="C513" t="str">
            <v>Bank of Tokyo, Ltd.</v>
          </cell>
          <cell r="D513" t="str">
            <v>JAPAN</v>
          </cell>
          <cell r="E513" t="str">
            <v>a2</v>
          </cell>
        </row>
        <row r="514">
          <cell r="C514" t="str">
            <v>Bank of Tokyo-Mitsubishi (Luxembourg), S.A.</v>
          </cell>
          <cell r="D514" t="str">
            <v>LUXEMBOURG</v>
          </cell>
          <cell r="E514" t="str">
            <v>ba2</v>
          </cell>
        </row>
        <row r="515">
          <cell r="C515" t="str">
            <v>Bank of Tokyo-Mitsubishi UFJ (China) Ltd</v>
          </cell>
          <cell r="D515" t="str">
            <v>CHINA</v>
          </cell>
          <cell r="E515" t="str">
            <v>ba1</v>
          </cell>
        </row>
        <row r="516">
          <cell r="C516" t="str">
            <v>Bank of Tokyo-Mitsubishi UFJ (Mexico), S.A.</v>
          </cell>
          <cell r="D516" t="str">
            <v>MEXICO</v>
          </cell>
          <cell r="E516" t="str">
            <v>ba2</v>
          </cell>
        </row>
        <row r="517">
          <cell r="C517" t="str">
            <v>Bank of Tokyo-Mitsubishi UFJ (Mexico), S.A.</v>
          </cell>
          <cell r="D517" t="str">
            <v>MEXICO</v>
          </cell>
          <cell r="E517" t="str">
            <v>ba2</v>
          </cell>
        </row>
        <row r="518">
          <cell r="C518" t="str">
            <v>Bank of Tokyo-Mitsubishi UFJ Trust Company</v>
          </cell>
          <cell r="D518" t="str">
            <v>UNITED STATES</v>
          </cell>
          <cell r="E518" t="str">
            <v>baa2</v>
          </cell>
        </row>
        <row r="519">
          <cell r="C519" t="str">
            <v>Bank of Tokyo-Mitsubishi UFJ, Ltd. (The)</v>
          </cell>
          <cell r="D519" t="str">
            <v>JAPAN</v>
          </cell>
          <cell r="E519" t="str">
            <v>a3</v>
          </cell>
        </row>
        <row r="520">
          <cell r="C520" t="str">
            <v>Bank of Valletta</v>
          </cell>
          <cell r="D520" t="str">
            <v>MALTA</v>
          </cell>
          <cell r="E520" t="str">
            <v>ba1</v>
          </cell>
        </row>
        <row r="521">
          <cell r="C521" t="str">
            <v>Bank of Western Australia Ltd.</v>
          </cell>
          <cell r="D521" t="str">
            <v>AUSTRALIA</v>
          </cell>
          <cell r="E521" t="str">
            <v>baa2</v>
          </cell>
        </row>
        <row r="522">
          <cell r="C522" t="str">
            <v>Bank of Western Massachusetts</v>
          </cell>
          <cell r="D522" t="str">
            <v>UNITED STATES</v>
          </cell>
          <cell r="E522" t="str">
            <v>a2</v>
          </cell>
        </row>
        <row r="523">
          <cell r="C523" t="str">
            <v>Bank of Yokohama, Ltd.</v>
          </cell>
          <cell r="D523" t="str">
            <v>JAPAN</v>
          </cell>
          <cell r="E523" t="str">
            <v>a3</v>
          </cell>
        </row>
        <row r="524">
          <cell r="C524" t="str">
            <v>Bank One N.A. (Chicago)</v>
          </cell>
          <cell r="D524" t="str">
            <v>UNITED STATES</v>
          </cell>
          <cell r="E524" t="str">
            <v>aa2</v>
          </cell>
        </row>
        <row r="525">
          <cell r="C525" t="str">
            <v>Bank One, Akron, N.A.</v>
          </cell>
          <cell r="D525" t="str">
            <v>UNITED STATES</v>
          </cell>
          <cell r="E525" t="str">
            <v>aa3</v>
          </cell>
        </row>
        <row r="526">
          <cell r="C526" t="str">
            <v>Bank One, Arizona, N.A.</v>
          </cell>
          <cell r="D526" t="str">
            <v>UNITED STATES</v>
          </cell>
          <cell r="E526" t="str">
            <v>aa2</v>
          </cell>
        </row>
        <row r="527">
          <cell r="C527" t="str">
            <v>Bank One, Cleveland N.A.</v>
          </cell>
          <cell r="D527" t="str">
            <v>UNITED STATES</v>
          </cell>
          <cell r="E527" t="str">
            <v>aa3</v>
          </cell>
        </row>
        <row r="528">
          <cell r="C528" t="str">
            <v>Bank One, Colorado, N.A.</v>
          </cell>
          <cell r="D528" t="str">
            <v>UNITED STATES</v>
          </cell>
          <cell r="E528" t="str">
            <v>aa2</v>
          </cell>
        </row>
        <row r="529">
          <cell r="C529" t="str">
            <v>Bank One, Dayton, N.A.</v>
          </cell>
          <cell r="D529" t="str">
            <v>UNITED STATES</v>
          </cell>
          <cell r="E529" t="str">
            <v>aa3</v>
          </cell>
        </row>
        <row r="530">
          <cell r="C530" t="str">
            <v>Bank One, Delaware, N.A.</v>
          </cell>
          <cell r="D530" t="str">
            <v>UNITED STATES</v>
          </cell>
          <cell r="E530" t="str">
            <v>a2</v>
          </cell>
        </row>
        <row r="531">
          <cell r="C531" t="str">
            <v>Bank One, Illinois, N.A.</v>
          </cell>
          <cell r="D531" t="str">
            <v>UNITED STATES</v>
          </cell>
          <cell r="E531" t="str">
            <v>aa2</v>
          </cell>
        </row>
        <row r="532">
          <cell r="C532" t="str">
            <v>Bank One, Indiana, N.A.</v>
          </cell>
          <cell r="D532" t="str">
            <v>UNITED STATES</v>
          </cell>
          <cell r="E532" t="str">
            <v>aa2</v>
          </cell>
        </row>
        <row r="533">
          <cell r="C533" t="str">
            <v>Bank One, Kentucky, N.A.</v>
          </cell>
          <cell r="D533" t="str">
            <v>UNITED STATES</v>
          </cell>
          <cell r="E533" t="str">
            <v>aa2</v>
          </cell>
        </row>
        <row r="534">
          <cell r="C534" t="str">
            <v>Bank One, Lexington, N.A.</v>
          </cell>
          <cell r="D534" t="str">
            <v>UNITED STATES</v>
          </cell>
          <cell r="E534" t="str">
            <v>aa3</v>
          </cell>
        </row>
        <row r="535">
          <cell r="C535" t="str">
            <v>Bank One, Louisiana, N.A.</v>
          </cell>
          <cell r="D535" t="str">
            <v>UNITED STATES</v>
          </cell>
          <cell r="E535" t="str">
            <v>aa3</v>
          </cell>
        </row>
        <row r="536">
          <cell r="C536" t="str">
            <v>Bank One, Michigan</v>
          </cell>
          <cell r="D536" t="str">
            <v>UNITED STATES</v>
          </cell>
          <cell r="E536" t="str">
            <v>aa2</v>
          </cell>
        </row>
        <row r="537">
          <cell r="C537" t="str">
            <v>Bank One, National Association</v>
          </cell>
          <cell r="D537" t="str">
            <v>UNITED STATES</v>
          </cell>
          <cell r="E537" t="str">
            <v>aa2</v>
          </cell>
        </row>
        <row r="538">
          <cell r="C538" t="str">
            <v>Bank One, Oklahoma N.A.</v>
          </cell>
          <cell r="D538" t="str">
            <v>UNITED STATES</v>
          </cell>
          <cell r="E538" t="str">
            <v>aa2</v>
          </cell>
        </row>
        <row r="539">
          <cell r="C539" t="str">
            <v>Bank One, Texas, N.A.</v>
          </cell>
          <cell r="D539" t="str">
            <v>UNITED STATES</v>
          </cell>
          <cell r="E539" t="str">
            <v>aa2</v>
          </cell>
        </row>
        <row r="540">
          <cell r="C540" t="str">
            <v>Bank One, Utah N.A.</v>
          </cell>
          <cell r="D540" t="str">
            <v>UNITED STATES</v>
          </cell>
          <cell r="E540" t="str">
            <v>aa2</v>
          </cell>
        </row>
        <row r="541">
          <cell r="C541" t="str">
            <v>Bank One, West Virginia, N.A.</v>
          </cell>
          <cell r="D541" t="str">
            <v>UNITED STATES</v>
          </cell>
          <cell r="E541" t="str">
            <v>aa2</v>
          </cell>
        </row>
        <row r="542">
          <cell r="C542" t="str">
            <v>Bank One, Wisconsin</v>
          </cell>
          <cell r="D542" t="str">
            <v>UNITED STATES</v>
          </cell>
          <cell r="E542" t="str">
            <v>aa2</v>
          </cell>
        </row>
        <row r="543">
          <cell r="C543" t="str">
            <v>Bank One, Youngstown, N.A.</v>
          </cell>
          <cell r="D543" t="str">
            <v>UNITED STATES</v>
          </cell>
          <cell r="E543" t="str">
            <v>aa3</v>
          </cell>
        </row>
        <row r="544">
          <cell r="C544" t="str">
            <v>Bank Otkritie Financial Corporation OJSC</v>
          </cell>
          <cell r="D544" t="str">
            <v>RUSSIA</v>
          </cell>
          <cell r="E544" t="str">
            <v>ba3</v>
          </cell>
        </row>
        <row r="545">
          <cell r="C545" t="str">
            <v>Bank Pembang. Daerah Nusa. Teng Barat (P.T.)</v>
          </cell>
          <cell r="D545" t="str">
            <v>INDONESIA</v>
          </cell>
          <cell r="E545" t="str">
            <v>b2</v>
          </cell>
        </row>
        <row r="546">
          <cell r="C546" t="str">
            <v>Bank Pembangunan Indonesia (P.T.)</v>
          </cell>
          <cell r="D546" t="str">
            <v>INDONESIA</v>
          </cell>
          <cell r="E546" t="str">
            <v>caa3</v>
          </cell>
        </row>
        <row r="547">
          <cell r="C547" t="str">
            <v>Bank Permata TBK (P.T.)</v>
          </cell>
          <cell r="D547" t="str">
            <v>INDONESIA</v>
          </cell>
          <cell r="E547" t="str">
            <v>ba2</v>
          </cell>
        </row>
        <row r="548">
          <cell r="C548" t="str">
            <v>Bank Polska Kasa Opieki S.A.</v>
          </cell>
          <cell r="D548" t="str">
            <v>POLAND</v>
          </cell>
          <cell r="E548" t="str">
            <v>baa1</v>
          </cell>
        </row>
        <row r="549">
          <cell r="C549" t="str">
            <v>Bank Rakyat Indonesia (P.T.)</v>
          </cell>
          <cell r="D549" t="str">
            <v>INDONESIA</v>
          </cell>
          <cell r="E549" t="str">
            <v>baa3</v>
          </cell>
        </row>
        <row r="550">
          <cell r="C550" t="str">
            <v>Bank Resona Perdania (P.T.)</v>
          </cell>
          <cell r="D550" t="str">
            <v>INDONESIA</v>
          </cell>
          <cell r="E550" t="str">
            <v>ba3</v>
          </cell>
        </row>
        <row r="551">
          <cell r="C551" t="str">
            <v>Bank Rossiya</v>
          </cell>
          <cell r="D551" t="str">
            <v>RUSSIA</v>
          </cell>
          <cell r="E551" t="str">
            <v>b2</v>
          </cell>
        </row>
        <row r="552">
          <cell r="C552" t="str">
            <v>Bank Saint-Petersburg OJSC</v>
          </cell>
          <cell r="D552" t="str">
            <v>RUSSIA</v>
          </cell>
          <cell r="E552" t="str">
            <v>ba3</v>
          </cell>
        </row>
        <row r="553">
          <cell r="C553" t="str">
            <v>Bank Severnaya Kazna</v>
          </cell>
          <cell r="D553" t="str">
            <v>RUSSIA</v>
          </cell>
          <cell r="E553" t="str">
            <v>caa3</v>
          </cell>
        </row>
        <row r="554">
          <cell r="C554" t="str">
            <v>Bank Sinopac</v>
          </cell>
          <cell r="D554" t="str">
            <v>TAIWAN</v>
          </cell>
          <cell r="E554" t="str">
            <v>ba1</v>
          </cell>
        </row>
        <row r="555">
          <cell r="C555" t="str">
            <v>Bank Societe Generale Vostok (BSGV)</v>
          </cell>
          <cell r="D555" t="str">
            <v>RUSSIA</v>
          </cell>
          <cell r="E555" t="str">
            <v>ba2</v>
          </cell>
        </row>
        <row r="556">
          <cell r="C556" t="str">
            <v>Bank Sohar SAOG</v>
          </cell>
          <cell r="D556" t="str">
            <v>OMAN</v>
          </cell>
          <cell r="E556" t="str">
            <v>ba2</v>
          </cell>
        </row>
        <row r="557">
          <cell r="C557" t="str">
            <v>Bank South N.A., Atlanta</v>
          </cell>
          <cell r="D557" t="str">
            <v>UNITED STATES</v>
          </cell>
          <cell r="E557" t="str">
            <v>aa3</v>
          </cell>
        </row>
        <row r="558">
          <cell r="C558" t="str">
            <v>Bank SOYUZ, JSCB</v>
          </cell>
          <cell r="D558" t="str">
            <v>RUSSIA</v>
          </cell>
          <cell r="E558" t="str">
            <v>caa3</v>
          </cell>
        </row>
        <row r="559">
          <cell r="C559" t="str">
            <v>Bank Standard</v>
          </cell>
          <cell r="D559" t="str">
            <v>AZERBAIJAN</v>
          </cell>
          <cell r="E559" t="str">
            <v>caa3</v>
          </cell>
        </row>
        <row r="560">
          <cell r="C560" t="str">
            <v>Bank Tabungan Negara (P.T.)</v>
          </cell>
          <cell r="D560" t="str">
            <v>INDONESIA</v>
          </cell>
          <cell r="E560" t="str">
            <v>ba2</v>
          </cell>
        </row>
        <row r="561">
          <cell r="C561" t="str">
            <v>Bank Technique OJSC</v>
          </cell>
          <cell r="D561" t="str">
            <v>AZERBAIJAN</v>
          </cell>
          <cell r="E561" t="str">
            <v>caa3</v>
          </cell>
        </row>
        <row r="562">
          <cell r="C562" t="str">
            <v>Bank Uralsib</v>
          </cell>
          <cell r="D562" t="str">
            <v>RUSSIA</v>
          </cell>
          <cell r="E562" t="str">
            <v>b2</v>
          </cell>
        </row>
        <row r="563">
          <cell r="C563" t="str">
            <v>Bank Uralsky Financial House</v>
          </cell>
          <cell r="D563" t="str">
            <v>RUSSIA</v>
          </cell>
          <cell r="E563" t="str">
            <v>b3</v>
          </cell>
        </row>
        <row r="564">
          <cell r="C564" t="str">
            <v>Bank Victoria International Tbk. (P.T.)</v>
          </cell>
          <cell r="D564" t="str">
            <v>INDONESIA</v>
          </cell>
          <cell r="E564" t="str">
            <v>b2</v>
          </cell>
        </row>
        <row r="565">
          <cell r="C565" t="str">
            <v>Bank Vontobel AG</v>
          </cell>
          <cell r="D565" t="str">
            <v>SWITZERLAND</v>
          </cell>
          <cell r="E565" t="str">
            <v>a2</v>
          </cell>
        </row>
        <row r="566">
          <cell r="C566" t="str">
            <v>Bank VTB North-West</v>
          </cell>
          <cell r="D566" t="str">
            <v>RUSSIA</v>
          </cell>
          <cell r="E566" t="str">
            <v>ba3</v>
          </cell>
        </row>
        <row r="567">
          <cell r="C567" t="str">
            <v>Bank VTB, JSC</v>
          </cell>
          <cell r="D567" t="str">
            <v>RUSSIA</v>
          </cell>
          <cell r="E567" t="str">
            <v>ba3</v>
          </cell>
        </row>
        <row r="568">
          <cell r="C568" t="str">
            <v>Bank Zachodni WBK S.A.</v>
          </cell>
          <cell r="D568" t="str">
            <v>POLAND</v>
          </cell>
          <cell r="E568" t="str">
            <v>baa3</v>
          </cell>
        </row>
        <row r="569">
          <cell r="C569" t="str">
            <v>Banka Kombetare Tregtare Sh.a.</v>
          </cell>
          <cell r="D569" t="str">
            <v>ALBANIA</v>
          </cell>
          <cell r="E569" t="str">
            <v>b1</v>
          </cell>
        </row>
        <row r="570">
          <cell r="C570" t="str">
            <v>BankBoston Banco Multiplo S.A.</v>
          </cell>
          <cell r="D570" t="str">
            <v>BRAZIL</v>
          </cell>
          <cell r="E570" t="str">
            <v>ba1</v>
          </cell>
        </row>
        <row r="571">
          <cell r="C571" t="str">
            <v>Bankers Trust Australia Ltd.</v>
          </cell>
          <cell r="D571" t="str">
            <v>AUSTRALIA</v>
          </cell>
          <cell r="E571" t="str">
            <v>a3</v>
          </cell>
        </row>
        <row r="572">
          <cell r="C572" t="str">
            <v>Bankers Trust International Plc</v>
          </cell>
          <cell r="D572" t="str">
            <v>UNITED KINGDOM</v>
          </cell>
          <cell r="E572" t="str">
            <v>a3</v>
          </cell>
        </row>
        <row r="573">
          <cell r="C573" t="str">
            <v>Bankia, S.A.</v>
          </cell>
          <cell r="D573" t="str">
            <v>SPAIN</v>
          </cell>
          <cell r="E573" t="str">
            <v>b3</v>
          </cell>
        </row>
        <row r="574">
          <cell r="C574" t="str">
            <v>Bankinter, S.A.</v>
          </cell>
          <cell r="D574" t="str">
            <v>SPAIN</v>
          </cell>
          <cell r="E574" t="str">
            <v>ba1</v>
          </cell>
        </row>
        <row r="575">
          <cell r="C575" t="str">
            <v>BankMuscat S.A.O.G.</v>
          </cell>
          <cell r="D575" t="str">
            <v>OMAN</v>
          </cell>
          <cell r="E575" t="str">
            <v>baa1</v>
          </cell>
        </row>
        <row r="576">
          <cell r="C576" t="str">
            <v>BankNordik P/F</v>
          </cell>
          <cell r="D576" t="str">
            <v>FAROE ISLANDS</v>
          </cell>
          <cell r="E576" t="str">
            <v>ba1</v>
          </cell>
        </row>
        <row r="577">
          <cell r="C577" t="str">
            <v>Bankoa, S.A</v>
          </cell>
          <cell r="D577" t="str">
            <v>SPAIN</v>
          </cell>
          <cell r="E577" t="str">
            <v>ba3</v>
          </cell>
        </row>
        <row r="578">
          <cell r="C578" t="str">
            <v>Bankpozitif Kredi Ve Kalkinma Bankasi A.S.</v>
          </cell>
          <cell r="D578" t="str">
            <v>TURKEY</v>
          </cell>
          <cell r="E578" t="str">
            <v>ba3</v>
          </cell>
        </row>
        <row r="579">
          <cell r="C579" t="str">
            <v>BankUnited, FSB</v>
          </cell>
          <cell r="D579" t="str">
            <v>UNITED STATES</v>
          </cell>
          <cell r="E579" t="str">
            <v>ba2</v>
          </cell>
        </row>
        <row r="580">
          <cell r="C580" t="str">
            <v>BankUnited, National Association</v>
          </cell>
          <cell r="D580" t="str">
            <v>UNITED STATES</v>
          </cell>
          <cell r="E580" t="str">
            <v>baa3</v>
          </cell>
        </row>
        <row r="581">
          <cell r="C581" t="str">
            <v>BankUnited, National Association</v>
          </cell>
          <cell r="D581" t="str">
            <v>UNITED STATES</v>
          </cell>
          <cell r="E581" t="str">
            <v>baa3</v>
          </cell>
        </row>
        <row r="582">
          <cell r="C582" t="str">
            <v>Banpais, S.A.</v>
          </cell>
          <cell r="D582" t="str">
            <v>MEXICO</v>
          </cell>
          <cell r="E582" t="str">
            <v>caa3</v>
          </cell>
        </row>
        <row r="583">
          <cell r="C583" t="str">
            <v>Banque Bemo SAL</v>
          </cell>
          <cell r="D583" t="str">
            <v>LEBANON</v>
          </cell>
          <cell r="E583" t="str">
            <v>b3</v>
          </cell>
        </row>
        <row r="584">
          <cell r="C584" t="str">
            <v>Banque Cantonale Vaudoise</v>
          </cell>
          <cell r="D584" t="str">
            <v>SWITZERLAND</v>
          </cell>
          <cell r="E584" t="str">
            <v>a3</v>
          </cell>
        </row>
        <row r="585">
          <cell r="C585" t="str">
            <v>Banque de la Mediterranee S.A.L.</v>
          </cell>
          <cell r="D585" t="str">
            <v>LEBANON</v>
          </cell>
          <cell r="E585" t="str">
            <v>ba2</v>
          </cell>
        </row>
        <row r="586">
          <cell r="C586" t="str">
            <v>Banque de Tunisie</v>
          </cell>
          <cell r="D586" t="str">
            <v>TUNISIA</v>
          </cell>
          <cell r="E586" t="str">
            <v>b1</v>
          </cell>
        </row>
        <row r="587">
          <cell r="C587" t="str">
            <v>Banque du Caire SAE</v>
          </cell>
          <cell r="D587" t="str">
            <v>EGYPT</v>
          </cell>
          <cell r="E587" t="str">
            <v>caa2</v>
          </cell>
        </row>
        <row r="588">
          <cell r="C588" t="str">
            <v>Banque du Sud</v>
          </cell>
          <cell r="D588" t="str">
            <v>TUNISIA</v>
          </cell>
          <cell r="E588" t="str">
            <v>b2</v>
          </cell>
        </row>
        <row r="589">
          <cell r="C589" t="str">
            <v>Banque Espirito Santo et de la Venetie</v>
          </cell>
          <cell r="D589" t="str">
            <v>FRANCE</v>
          </cell>
          <cell r="E589" t="str">
            <v>ba2</v>
          </cell>
        </row>
        <row r="590">
          <cell r="C590" t="str">
            <v>Banque et Caisse d'Epargne de l'Etat</v>
          </cell>
          <cell r="D590" t="str">
            <v>LUXEMBOURG</v>
          </cell>
          <cell r="E590" t="str">
            <v>a3</v>
          </cell>
        </row>
        <row r="591">
          <cell r="C591" t="str">
            <v>Banque Federative du Credit Mutuel</v>
          </cell>
          <cell r="D591" t="str">
            <v>FRANCE</v>
          </cell>
          <cell r="E591" t="str">
            <v>baa2</v>
          </cell>
        </row>
        <row r="592">
          <cell r="C592" t="str">
            <v>Banque Heritage</v>
          </cell>
          <cell r="D592" t="str">
            <v>SWITZERLAND</v>
          </cell>
          <cell r="E592" t="str">
            <v>ba3</v>
          </cell>
        </row>
        <row r="593">
          <cell r="C593" t="str">
            <v>Banque Heritage (Uruguay) S.A.</v>
          </cell>
          <cell r="D593" t="str">
            <v>URUGUAY</v>
          </cell>
          <cell r="E593" t="str">
            <v>b3</v>
          </cell>
        </row>
        <row r="594">
          <cell r="C594" t="str">
            <v>Banque Internationale a Luxembourg</v>
          </cell>
          <cell r="D594" t="str">
            <v>LUXEMBOURG</v>
          </cell>
          <cell r="E594" t="str">
            <v>ba1</v>
          </cell>
        </row>
        <row r="595">
          <cell r="C595" t="str">
            <v>Banque Internationale Arabe de Tunisie</v>
          </cell>
          <cell r="D595" t="str">
            <v>TUNISIA</v>
          </cell>
          <cell r="E595" t="str">
            <v>b2</v>
          </cell>
        </row>
        <row r="596">
          <cell r="C596" t="str">
            <v>Banque Misr SAE</v>
          </cell>
          <cell r="D596" t="str">
            <v>EGYPT</v>
          </cell>
          <cell r="E596" t="str">
            <v>caa2</v>
          </cell>
        </row>
        <row r="597">
          <cell r="C597" t="str">
            <v>Banque Nationale Agricole</v>
          </cell>
          <cell r="D597" t="str">
            <v>TUNISIA</v>
          </cell>
          <cell r="E597" t="str">
            <v>b2</v>
          </cell>
        </row>
        <row r="598">
          <cell r="C598" t="str">
            <v>Banque Palatine</v>
          </cell>
          <cell r="D598" t="str">
            <v>FRANCE</v>
          </cell>
          <cell r="E598" t="str">
            <v>baa3</v>
          </cell>
        </row>
        <row r="599">
          <cell r="C599" t="str">
            <v>Banque Paribas</v>
          </cell>
          <cell r="D599" t="str">
            <v>FRANCE</v>
          </cell>
          <cell r="E599" t="str">
            <v>a3</v>
          </cell>
        </row>
        <row r="600">
          <cell r="C600" t="str">
            <v>Banque Patrimoine et Immobilier</v>
          </cell>
          <cell r="D600" t="str">
            <v>FRANCE</v>
          </cell>
          <cell r="E600" t="str">
            <v>baa2</v>
          </cell>
        </row>
        <row r="601">
          <cell r="C601" t="str">
            <v>Banque Pictet &amp; Cie SA</v>
          </cell>
          <cell r="D601" t="str">
            <v>SWITZERLAND</v>
          </cell>
          <cell r="E601" t="str">
            <v>a1</v>
          </cell>
        </row>
        <row r="602">
          <cell r="C602" t="str">
            <v>Banque PSA Finance</v>
          </cell>
          <cell r="D602" t="str">
            <v>FRANCE</v>
          </cell>
          <cell r="E602" t="str">
            <v>ba2</v>
          </cell>
        </row>
        <row r="603">
          <cell r="C603" t="str">
            <v>Banque Rivaud</v>
          </cell>
          <cell r="D603" t="str">
            <v>FRANCE</v>
          </cell>
          <cell r="E603" t="str">
            <v>ba2</v>
          </cell>
        </row>
        <row r="604">
          <cell r="C604" t="str">
            <v>Banque Saudi Fransi</v>
          </cell>
          <cell r="D604" t="str">
            <v>SAUDI ARABIA</v>
          </cell>
          <cell r="E604" t="str">
            <v>a2</v>
          </cell>
        </row>
        <row r="605">
          <cell r="C605" t="str">
            <v>Banque SYZ &amp; Co. S.A.</v>
          </cell>
          <cell r="D605" t="str">
            <v>SWITZERLAND</v>
          </cell>
          <cell r="E605" t="str">
            <v>baa2</v>
          </cell>
        </row>
        <row r="606">
          <cell r="C606" t="str">
            <v>Banque Worms</v>
          </cell>
          <cell r="D606" t="str">
            <v>FRANCE</v>
          </cell>
          <cell r="E606" t="str">
            <v>ba3</v>
          </cell>
        </row>
        <row r="607">
          <cell r="C607" t="str">
            <v>Banques Populaires Participations</v>
          </cell>
          <cell r="D607" t="str">
            <v>FRANCE</v>
          </cell>
          <cell r="E607" t="str">
            <v>baa2</v>
          </cell>
        </row>
        <row r="608">
          <cell r="C608" t="str">
            <v>Barclays Bank Ireland PLC</v>
          </cell>
          <cell r="D608" t="str">
            <v>IRELAND</v>
          </cell>
          <cell r="E608" t="str">
            <v>ba1</v>
          </cell>
        </row>
        <row r="609">
          <cell r="C609" t="str">
            <v>Barclays Bank Mexico, S.A.</v>
          </cell>
          <cell r="D609" t="str">
            <v>MEXICO</v>
          </cell>
          <cell r="E609" t="str">
            <v>ba2</v>
          </cell>
        </row>
        <row r="610">
          <cell r="C610" t="str">
            <v>Barclays Bank PLC</v>
          </cell>
          <cell r="D610" t="str">
            <v>UNITED KINGDOM</v>
          </cell>
          <cell r="E610" t="str">
            <v>baa2</v>
          </cell>
        </row>
        <row r="611">
          <cell r="C611" t="str">
            <v>Barclays Bank, S.A.</v>
          </cell>
          <cell r="D611" t="str">
            <v>SPAIN</v>
          </cell>
          <cell r="E611" t="str">
            <v>ba1</v>
          </cell>
        </row>
        <row r="612">
          <cell r="C612" t="str">
            <v>Barclays Global Investors Jpn Tr &amp; Bank Co</v>
          </cell>
          <cell r="D612" t="str">
            <v>JAPAN</v>
          </cell>
          <cell r="E612" t="str">
            <v>a3</v>
          </cell>
        </row>
        <row r="613">
          <cell r="C613" t="str">
            <v>BAREP</v>
          </cell>
          <cell r="D613" t="str">
            <v>FRANCE</v>
          </cell>
          <cell r="E613" t="str">
            <v>baa2</v>
          </cell>
        </row>
        <row r="614">
          <cell r="C614" t="str">
            <v>Barnett Bank of Alachua County, N.A.</v>
          </cell>
          <cell r="D614" t="str">
            <v>UNITED STATES</v>
          </cell>
          <cell r="E614" t="str">
            <v>a3</v>
          </cell>
        </row>
        <row r="615">
          <cell r="C615" t="str">
            <v>Barnett Bank of Broward County, N.A.</v>
          </cell>
          <cell r="D615" t="str">
            <v>UNITED STATES</v>
          </cell>
          <cell r="E615" t="str">
            <v>aa3</v>
          </cell>
        </row>
        <row r="616">
          <cell r="C616" t="str">
            <v>Barnett Bank of Central Florida, N.A.</v>
          </cell>
          <cell r="D616" t="str">
            <v>UNITED STATES</v>
          </cell>
          <cell r="E616" t="str">
            <v>a2</v>
          </cell>
        </row>
        <row r="617">
          <cell r="C617" t="str">
            <v>Barnett Bank of Highlands County</v>
          </cell>
          <cell r="D617" t="str">
            <v>UNITED STATES</v>
          </cell>
          <cell r="E617" t="str">
            <v>a3</v>
          </cell>
        </row>
        <row r="618">
          <cell r="C618" t="str">
            <v>Barnett Bank of Lake County, N.A.</v>
          </cell>
          <cell r="D618" t="str">
            <v>UNITED STATES</v>
          </cell>
          <cell r="E618" t="str">
            <v>a3</v>
          </cell>
        </row>
        <row r="619">
          <cell r="C619" t="str">
            <v>Barnett Bank of Lake Okeechobee</v>
          </cell>
          <cell r="D619" t="str">
            <v>UNITED STATES</v>
          </cell>
          <cell r="E619" t="str">
            <v>a3</v>
          </cell>
        </row>
        <row r="620">
          <cell r="C620" t="str">
            <v>Barnett Bank of Lee County, N.A.</v>
          </cell>
          <cell r="D620" t="str">
            <v>UNITED STATES</v>
          </cell>
          <cell r="E620" t="str">
            <v>a3</v>
          </cell>
        </row>
        <row r="621">
          <cell r="C621" t="str">
            <v>Barnett Bank of Manatee County, N.A.</v>
          </cell>
          <cell r="D621" t="str">
            <v>UNITED STATES</v>
          </cell>
          <cell r="E621" t="str">
            <v>a3</v>
          </cell>
        </row>
        <row r="622">
          <cell r="C622" t="str">
            <v>Barnett Bank of Marion County, N.A.</v>
          </cell>
          <cell r="D622" t="str">
            <v>UNITED STATES</v>
          </cell>
          <cell r="E622" t="str">
            <v>a3</v>
          </cell>
        </row>
        <row r="623">
          <cell r="C623" t="str">
            <v>Barnett Bank of Martin County, N.A.</v>
          </cell>
          <cell r="D623" t="str">
            <v>UNITED STATES</v>
          </cell>
          <cell r="E623" t="str">
            <v>a3</v>
          </cell>
        </row>
        <row r="624">
          <cell r="C624" t="str">
            <v>Barnett Bank of Naples</v>
          </cell>
          <cell r="D624" t="str">
            <v>UNITED STATES</v>
          </cell>
          <cell r="E624" t="str">
            <v>a3</v>
          </cell>
        </row>
        <row r="625">
          <cell r="C625" t="str">
            <v>Barnett Bank of Nassau County</v>
          </cell>
          <cell r="D625" t="str">
            <v>UNITED STATES</v>
          </cell>
          <cell r="E625" t="str">
            <v>a3</v>
          </cell>
        </row>
        <row r="626">
          <cell r="C626" t="str">
            <v>Barnett Bank of North Central Florida</v>
          </cell>
          <cell r="D626" t="str">
            <v>UNITED STATES</v>
          </cell>
          <cell r="E626" t="str">
            <v>a3</v>
          </cell>
        </row>
        <row r="627">
          <cell r="C627" t="str">
            <v>Barnett Bank of Northwest Florida</v>
          </cell>
          <cell r="D627" t="str">
            <v>UNITED STATES</v>
          </cell>
          <cell r="E627" t="str">
            <v>a3</v>
          </cell>
        </row>
        <row r="628">
          <cell r="C628" t="str">
            <v>Barnett Bank of Palm Beach County</v>
          </cell>
          <cell r="D628" t="str">
            <v>UNITED STATES</v>
          </cell>
          <cell r="E628" t="str">
            <v>a2</v>
          </cell>
        </row>
        <row r="629">
          <cell r="C629" t="str">
            <v>Barnett Bank of Pasco County</v>
          </cell>
          <cell r="D629" t="str">
            <v>UNITED STATES</v>
          </cell>
          <cell r="E629" t="str">
            <v>a3</v>
          </cell>
        </row>
        <row r="630">
          <cell r="C630" t="str">
            <v>Barnett Bank of Pinellas County</v>
          </cell>
          <cell r="D630" t="str">
            <v>UNITED STATES</v>
          </cell>
          <cell r="E630" t="str">
            <v>a2</v>
          </cell>
        </row>
        <row r="631">
          <cell r="C631" t="str">
            <v>Barnett Bank of Polk County</v>
          </cell>
          <cell r="D631" t="str">
            <v>UNITED STATES</v>
          </cell>
          <cell r="E631" t="str">
            <v>a3</v>
          </cell>
        </row>
        <row r="632">
          <cell r="C632" t="str">
            <v>Barnett Bank of South Florida, N.A.</v>
          </cell>
          <cell r="D632" t="str">
            <v>UNITED STATES</v>
          </cell>
          <cell r="E632" t="str">
            <v>aa3</v>
          </cell>
        </row>
        <row r="633">
          <cell r="C633" t="str">
            <v>Barnett Bank of Southeast Georgia, N.A.</v>
          </cell>
          <cell r="D633" t="str">
            <v>UNITED STATES</v>
          </cell>
          <cell r="E633" t="str">
            <v>a3</v>
          </cell>
        </row>
        <row r="634">
          <cell r="C634" t="str">
            <v>Barnett Bank of Southwest Florida</v>
          </cell>
          <cell r="D634" t="str">
            <v>UNITED STATES</v>
          </cell>
          <cell r="E634" t="str">
            <v>a3</v>
          </cell>
        </row>
        <row r="635">
          <cell r="C635" t="str">
            <v>Barnett Bank of Southwest Georgia</v>
          </cell>
          <cell r="D635" t="str">
            <v>UNITED STATES</v>
          </cell>
          <cell r="E635" t="str">
            <v>a3</v>
          </cell>
        </row>
        <row r="636">
          <cell r="C636" t="str">
            <v>Barnett Bank of Tallahassee</v>
          </cell>
          <cell r="D636" t="str">
            <v>UNITED STATES</v>
          </cell>
          <cell r="E636" t="str">
            <v>a3</v>
          </cell>
        </row>
        <row r="637">
          <cell r="C637" t="str">
            <v>Barnett Bank of Tampa, N.A.</v>
          </cell>
          <cell r="D637" t="str">
            <v>UNITED STATES</v>
          </cell>
          <cell r="E637" t="str">
            <v>a2</v>
          </cell>
        </row>
        <row r="638">
          <cell r="C638" t="str">
            <v>Barnett Bank of the Keys</v>
          </cell>
          <cell r="D638" t="str">
            <v>UNITED STATES</v>
          </cell>
          <cell r="E638" t="str">
            <v>a3</v>
          </cell>
        </row>
        <row r="639">
          <cell r="C639" t="str">
            <v>Barnett Bank of The St. Johns</v>
          </cell>
          <cell r="D639" t="str">
            <v>UNITED STATES</v>
          </cell>
          <cell r="E639" t="str">
            <v>a3</v>
          </cell>
        </row>
        <row r="640">
          <cell r="C640" t="str">
            <v>Barnett Bank of the Suncoast, N.A.</v>
          </cell>
          <cell r="D640" t="str">
            <v>UNITED STATES</v>
          </cell>
          <cell r="E640" t="str">
            <v>a3</v>
          </cell>
        </row>
        <row r="641">
          <cell r="C641" t="str">
            <v>Barnett Bank of the Treasure Coast</v>
          </cell>
          <cell r="D641" t="str">
            <v>UNITED STATES</v>
          </cell>
          <cell r="E641" t="str">
            <v>a3</v>
          </cell>
        </row>
        <row r="642">
          <cell r="C642" t="str">
            <v>Barnett Bank of Volusia County</v>
          </cell>
          <cell r="D642" t="str">
            <v>UNITED STATES</v>
          </cell>
          <cell r="E642" t="str">
            <v>a3</v>
          </cell>
        </row>
        <row r="643">
          <cell r="C643" t="str">
            <v>Barnett Bank of West Florida</v>
          </cell>
          <cell r="D643" t="str">
            <v>UNITED STATES</v>
          </cell>
          <cell r="E643" t="str">
            <v>a3</v>
          </cell>
        </row>
        <row r="644">
          <cell r="C644" t="str">
            <v>Barnett Bank, National Association (Old)</v>
          </cell>
          <cell r="D644" t="str">
            <v>UNITED STATES</v>
          </cell>
          <cell r="E644" t="str">
            <v>aa3</v>
          </cell>
        </row>
        <row r="645">
          <cell r="C645" t="str">
            <v>Bausparkasse Mainz AG</v>
          </cell>
          <cell r="D645" t="str">
            <v>GERMANY</v>
          </cell>
          <cell r="E645" t="str">
            <v>baa1</v>
          </cell>
        </row>
        <row r="646">
          <cell r="C646" t="str">
            <v>BAWAG P.S.K.</v>
          </cell>
          <cell r="D646" t="str">
            <v>AUSTRIA</v>
          </cell>
          <cell r="E646" t="str">
            <v>ba1</v>
          </cell>
        </row>
        <row r="647">
          <cell r="C647" t="str">
            <v>Bay View Bank, N.A.</v>
          </cell>
          <cell r="D647" t="str">
            <v>UNITED STATES</v>
          </cell>
          <cell r="E647" t="str">
            <v>ba1</v>
          </cell>
        </row>
        <row r="648">
          <cell r="C648" t="str">
            <v>BayBank</v>
          </cell>
          <cell r="D648" t="str">
            <v>UNITED STATES</v>
          </cell>
          <cell r="E648" t="str">
            <v>a3</v>
          </cell>
        </row>
        <row r="649">
          <cell r="C649" t="str">
            <v>Bayerische Hypotheken-und Wechsel Bank A.G.</v>
          </cell>
          <cell r="D649" t="str">
            <v>GERMANY</v>
          </cell>
          <cell r="E649" t="str">
            <v>aa2</v>
          </cell>
        </row>
        <row r="650">
          <cell r="C650" t="str">
            <v>Bayerische Landesbank</v>
          </cell>
          <cell r="D650" t="str">
            <v>GERMANY</v>
          </cell>
          <cell r="E650" t="str">
            <v>ba2</v>
          </cell>
        </row>
        <row r="651">
          <cell r="C651" t="str">
            <v>BB&amp;T Financial, FSB</v>
          </cell>
          <cell r="D651" t="str">
            <v>UNITED STATES</v>
          </cell>
          <cell r="E651" t="str">
            <v>a1</v>
          </cell>
        </row>
        <row r="652">
          <cell r="C652" t="str">
            <v>BBK B.S.C.</v>
          </cell>
          <cell r="D652" t="str">
            <v>BAHRAIN</v>
          </cell>
          <cell r="E652" t="str">
            <v>baa3</v>
          </cell>
        </row>
        <row r="653">
          <cell r="C653" t="str">
            <v>BBVA (Chile)</v>
          </cell>
          <cell r="D653" t="str">
            <v>CHILE</v>
          </cell>
          <cell r="E653" t="str">
            <v>baa3</v>
          </cell>
        </row>
        <row r="654">
          <cell r="C654" t="str">
            <v>BBVA Banco Continental</v>
          </cell>
          <cell r="D654" t="str">
            <v>PERU</v>
          </cell>
          <cell r="E654" t="str">
            <v>ba1</v>
          </cell>
        </row>
        <row r="655">
          <cell r="C655" t="str">
            <v>BBVA Banco Frances S.A.</v>
          </cell>
          <cell r="D655" t="str">
            <v>ARGENTINA</v>
          </cell>
          <cell r="E655" t="str">
            <v>ba3</v>
          </cell>
        </row>
        <row r="656">
          <cell r="C656" t="str">
            <v>BBVA Banco Provincial S.A.</v>
          </cell>
          <cell r="D656" t="str">
            <v>VENEZUELA</v>
          </cell>
          <cell r="E656" t="str">
            <v>b2</v>
          </cell>
        </row>
        <row r="657">
          <cell r="C657" t="str">
            <v>BBVA Bancomer, S.A.</v>
          </cell>
          <cell r="D657" t="str">
            <v>MEXICO</v>
          </cell>
          <cell r="E657" t="str">
            <v>baa1</v>
          </cell>
        </row>
        <row r="658">
          <cell r="C658" t="str">
            <v>BBVA Colombia S.A.</v>
          </cell>
          <cell r="D658" t="str">
            <v>COLOMBIA</v>
          </cell>
          <cell r="E658" t="str">
            <v>baa3</v>
          </cell>
        </row>
        <row r="659">
          <cell r="C659" t="str">
            <v>BBVA Colombia S.A.</v>
          </cell>
          <cell r="D659" t="str">
            <v>COLOMBIA</v>
          </cell>
          <cell r="E659" t="str">
            <v>ba1</v>
          </cell>
        </row>
        <row r="660">
          <cell r="C660" t="str">
            <v>BDO UNIBANK, INC</v>
          </cell>
          <cell r="D660" t="str">
            <v>PHILIPPINES</v>
          </cell>
          <cell r="E660" t="str">
            <v>baa3</v>
          </cell>
        </row>
        <row r="661">
          <cell r="C661" t="str">
            <v>Beal Bank</v>
          </cell>
          <cell r="D661" t="str">
            <v>UNITED STATES</v>
          </cell>
          <cell r="E661" t="str">
            <v>ba1</v>
          </cell>
        </row>
        <row r="662">
          <cell r="C662" t="str">
            <v>Belagroprombank JSC</v>
          </cell>
          <cell r="D662" t="str">
            <v>BELARUS</v>
          </cell>
          <cell r="E662" t="str">
            <v>caa1</v>
          </cell>
        </row>
        <row r="663">
          <cell r="C663" t="str">
            <v>Belarusbank</v>
          </cell>
          <cell r="D663" t="str">
            <v>BELARUS</v>
          </cell>
          <cell r="E663" t="str">
            <v>b3</v>
          </cell>
        </row>
        <row r="664">
          <cell r="C664" t="str">
            <v>Belfius Bank SA/NV</v>
          </cell>
          <cell r="D664" t="str">
            <v>BELGIUM</v>
          </cell>
          <cell r="E664" t="str">
            <v>ba1</v>
          </cell>
        </row>
        <row r="665">
          <cell r="C665" t="str">
            <v>Belinvestbank</v>
          </cell>
          <cell r="D665" t="str">
            <v>BELARUS</v>
          </cell>
          <cell r="E665" t="str">
            <v>caa1</v>
          </cell>
        </row>
        <row r="666">
          <cell r="C666" t="str">
            <v>Bendigo and Adelaide Bank Limited</v>
          </cell>
          <cell r="D666" t="str">
            <v>AUSTRALIA</v>
          </cell>
          <cell r="E666" t="str">
            <v>a3</v>
          </cell>
        </row>
        <row r="667">
          <cell r="C667" t="str">
            <v>Bergensbanken ASA</v>
          </cell>
          <cell r="D667" t="str">
            <v>NORWAY</v>
          </cell>
          <cell r="E667" t="str">
            <v>baa2</v>
          </cell>
        </row>
        <row r="668">
          <cell r="C668" t="str">
            <v>Berlin Hyp AG</v>
          </cell>
          <cell r="D668" t="str">
            <v>GERMANY</v>
          </cell>
          <cell r="E668" t="str">
            <v>ba2</v>
          </cell>
        </row>
        <row r="669">
          <cell r="C669" t="str">
            <v>Berlin Hyp AG</v>
          </cell>
          <cell r="D669" t="str">
            <v>GERMANY</v>
          </cell>
          <cell r="E669" t="str">
            <v>ba2</v>
          </cell>
        </row>
        <row r="670">
          <cell r="C670" t="str">
            <v>Bermuda Commercial Bank Limited</v>
          </cell>
          <cell r="D670" t="str">
            <v>BERMUDA</v>
          </cell>
          <cell r="E670" t="str">
            <v>ba2</v>
          </cell>
        </row>
        <row r="671">
          <cell r="C671" t="str">
            <v>Berner Kantonalbank AG</v>
          </cell>
          <cell r="D671" t="str">
            <v>SWITZERLAND</v>
          </cell>
          <cell r="E671" t="str">
            <v>a2</v>
          </cell>
        </row>
        <row r="672">
          <cell r="C672" t="str">
            <v>Berner Kantonalbank AG</v>
          </cell>
          <cell r="D672" t="str">
            <v>SWITZERLAND</v>
          </cell>
          <cell r="E672" t="str">
            <v>a2</v>
          </cell>
        </row>
        <row r="673">
          <cell r="C673" t="str">
            <v>BES Investimento do Brasil S.A.</v>
          </cell>
          <cell r="D673" t="str">
            <v>BRAZIL</v>
          </cell>
          <cell r="E673" t="str">
            <v>b2</v>
          </cell>
        </row>
        <row r="674">
          <cell r="C674" t="str">
            <v>BG Bank A/S</v>
          </cell>
          <cell r="D674" t="str">
            <v>DENMARK</v>
          </cell>
          <cell r="E674" t="str">
            <v>a3</v>
          </cell>
        </row>
        <row r="675">
          <cell r="C675" t="str">
            <v>BGL BNP Paribas</v>
          </cell>
          <cell r="D675" t="str">
            <v>LUXEMBOURG</v>
          </cell>
          <cell r="E675" t="str">
            <v>a3</v>
          </cell>
        </row>
        <row r="676">
          <cell r="C676" t="str">
            <v>Bidvest Bank Limited</v>
          </cell>
          <cell r="D676" t="str">
            <v>SOUTH AFRICA</v>
          </cell>
          <cell r="E676" t="str">
            <v>ba3</v>
          </cell>
        </row>
        <row r="677">
          <cell r="C677" t="str">
            <v>BIGBANK AS</v>
          </cell>
          <cell r="D677" t="str">
            <v>ESTONIA</v>
          </cell>
          <cell r="E677" t="str">
            <v>caa3</v>
          </cell>
        </row>
        <row r="678">
          <cell r="C678" t="str">
            <v>Bilbao Bizkaia Kutxa</v>
          </cell>
          <cell r="D678" t="str">
            <v>SPAIN</v>
          </cell>
          <cell r="E678" t="str">
            <v>ba1</v>
          </cell>
        </row>
        <row r="679">
          <cell r="C679" t="str">
            <v>Bipop Carire S.p.A.</v>
          </cell>
          <cell r="D679" t="str">
            <v>ITALY</v>
          </cell>
          <cell r="E679" t="str">
            <v>a3</v>
          </cell>
        </row>
        <row r="680">
          <cell r="C680" t="str">
            <v>Birmingham Midshires Building Society</v>
          </cell>
          <cell r="D680" t="str">
            <v>UNITED KINGDOM</v>
          </cell>
          <cell r="E680" t="str">
            <v>a3</v>
          </cell>
        </row>
        <row r="681">
          <cell r="C681" t="str">
            <v>BLOM BANK S.A.L.</v>
          </cell>
          <cell r="D681" t="str">
            <v>LEBANON</v>
          </cell>
          <cell r="E681" t="str">
            <v>b1</v>
          </cell>
        </row>
        <row r="682">
          <cell r="C682" t="str">
            <v>BMB Investment Bank</v>
          </cell>
          <cell r="D682" t="str">
            <v>BAHRAIN - OFF SHORE</v>
          </cell>
          <cell r="E682" t="str">
            <v>caa3</v>
          </cell>
        </row>
        <row r="683">
          <cell r="C683" t="str">
            <v>BMCE Bank</v>
          </cell>
          <cell r="D683" t="str">
            <v>MOROCCO</v>
          </cell>
          <cell r="E683" t="str">
            <v>ba3</v>
          </cell>
        </row>
        <row r="684">
          <cell r="C684" t="str">
            <v>BMI Bank B.S.C.</v>
          </cell>
          <cell r="D684" t="str">
            <v>BAHRAIN</v>
          </cell>
          <cell r="E684" t="str">
            <v>b1</v>
          </cell>
        </row>
        <row r="685">
          <cell r="C685" t="str">
            <v>BMO Harris Bank National Association</v>
          </cell>
          <cell r="D685" t="str">
            <v>UNITED STATES</v>
          </cell>
          <cell r="E685" t="str">
            <v>a3</v>
          </cell>
        </row>
        <row r="686">
          <cell r="C686" t="str">
            <v>BMW Bank of North America</v>
          </cell>
          <cell r="D686" t="str">
            <v>UNITED STATES</v>
          </cell>
          <cell r="E686" t="str">
            <v>baa2</v>
          </cell>
        </row>
        <row r="687">
          <cell r="C687" t="str">
            <v>BNP Paribas</v>
          </cell>
          <cell r="D687" t="str">
            <v>FRANCE</v>
          </cell>
          <cell r="E687" t="str">
            <v>baa1</v>
          </cell>
        </row>
        <row r="688">
          <cell r="C688" t="str">
            <v>BNP Paribas Fortis SA/NV</v>
          </cell>
          <cell r="D688" t="str">
            <v>BELGIUM</v>
          </cell>
          <cell r="E688" t="str">
            <v>baa1</v>
          </cell>
        </row>
        <row r="689">
          <cell r="C689" t="str">
            <v>BNP Paribas Personal Finance EAD</v>
          </cell>
          <cell r="D689" t="str">
            <v>BULGARIA</v>
          </cell>
          <cell r="E689" t="str">
            <v>b2</v>
          </cell>
        </row>
        <row r="690">
          <cell r="C690" t="str">
            <v>BNY Mellon National Association</v>
          </cell>
          <cell r="D690" t="str">
            <v>UNITED STATES</v>
          </cell>
          <cell r="E690" t="str">
            <v>a1</v>
          </cell>
        </row>
        <row r="691">
          <cell r="C691" t="str">
            <v>BNY Mellon Trust of Delaware</v>
          </cell>
          <cell r="D691" t="str">
            <v>UNITED STATES</v>
          </cell>
          <cell r="E691" t="str">
            <v>a1</v>
          </cell>
        </row>
        <row r="692">
          <cell r="C692" t="str">
            <v>Boatmen's Bank Iowa, N.A.</v>
          </cell>
          <cell r="D692" t="str">
            <v>UNITED STATES</v>
          </cell>
          <cell r="E692" t="str">
            <v>a2</v>
          </cell>
        </row>
        <row r="693">
          <cell r="C693" t="str">
            <v>Boatmen's Bank of Southern Missouri</v>
          </cell>
          <cell r="D693" t="str">
            <v>UNITED STATES</v>
          </cell>
          <cell r="E693" t="str">
            <v>a2</v>
          </cell>
        </row>
        <row r="694">
          <cell r="C694" t="str">
            <v>Boatmen's Bank of Tennessee</v>
          </cell>
          <cell r="D694" t="str">
            <v>UNITED STATES</v>
          </cell>
          <cell r="E694" t="str">
            <v>a2</v>
          </cell>
        </row>
        <row r="695">
          <cell r="C695" t="str">
            <v>Boatmen's Credit Card Bank</v>
          </cell>
          <cell r="D695" t="str">
            <v>UNITED STATES</v>
          </cell>
          <cell r="E695" t="str">
            <v>a2</v>
          </cell>
        </row>
        <row r="696">
          <cell r="C696" t="str">
            <v>Boatmen's First National Bank of Amarillo</v>
          </cell>
          <cell r="D696" t="str">
            <v>UNITED STATES</v>
          </cell>
          <cell r="E696" t="str">
            <v>a2</v>
          </cell>
        </row>
        <row r="697">
          <cell r="C697" t="str">
            <v>Boatmen's First National Bank of Kansas City</v>
          </cell>
          <cell r="D697" t="str">
            <v>UNITED STATES</v>
          </cell>
          <cell r="E697" t="str">
            <v>a2</v>
          </cell>
        </row>
        <row r="698">
          <cell r="C698" t="str">
            <v>Boatmen's First National Bank of Oklahoma</v>
          </cell>
          <cell r="D698" t="str">
            <v>UNITED STATES</v>
          </cell>
          <cell r="E698" t="str">
            <v>a2</v>
          </cell>
        </row>
        <row r="699">
          <cell r="C699" t="str">
            <v>Boatmen's National Bank of Arkansas</v>
          </cell>
          <cell r="D699" t="str">
            <v>UNITED STATES</v>
          </cell>
          <cell r="E699" t="str">
            <v>a2</v>
          </cell>
        </row>
        <row r="700">
          <cell r="C700" t="str">
            <v>Boatmen's National Bank of St. Louis</v>
          </cell>
          <cell r="D700" t="str">
            <v>UNITED STATES</v>
          </cell>
          <cell r="E700" t="str">
            <v>a2</v>
          </cell>
        </row>
        <row r="701">
          <cell r="C701" t="str">
            <v>BoE Bank Limited</v>
          </cell>
          <cell r="D701" t="str">
            <v>SOUTH AFRICA</v>
          </cell>
          <cell r="E701" t="str">
            <v>ba1</v>
          </cell>
        </row>
        <row r="702">
          <cell r="C702" t="str">
            <v>BOKF, NA</v>
          </cell>
          <cell r="D702" t="str">
            <v>UNITED STATES</v>
          </cell>
          <cell r="E702" t="str">
            <v>a1</v>
          </cell>
        </row>
        <row r="703">
          <cell r="C703" t="str">
            <v>BOQ Specialist Bank Limited</v>
          </cell>
          <cell r="D703" t="str">
            <v>AUSTRALIA</v>
          </cell>
          <cell r="E703" t="str">
            <v>baa1</v>
          </cell>
        </row>
        <row r="704">
          <cell r="C704" t="str">
            <v>Boram Bank</v>
          </cell>
          <cell r="D704" t="str">
            <v>KOREA</v>
          </cell>
          <cell r="E704" t="str">
            <v>ba2</v>
          </cell>
        </row>
        <row r="705">
          <cell r="C705" t="str">
            <v>Boubyan Bank</v>
          </cell>
          <cell r="D705" t="str">
            <v>KUWAIT</v>
          </cell>
          <cell r="E705" t="str">
            <v>ba1</v>
          </cell>
        </row>
        <row r="706">
          <cell r="C706" t="str">
            <v>BPCE</v>
          </cell>
          <cell r="D706" t="str">
            <v>FRANCE</v>
          </cell>
          <cell r="E706" t="str">
            <v>ba2</v>
          </cell>
        </row>
        <row r="707">
          <cell r="C707" t="str">
            <v>BPN - Banco Portugues de Negocios, S.A.</v>
          </cell>
          <cell r="D707" t="str">
            <v>PORTUGAL</v>
          </cell>
          <cell r="E707" t="str">
            <v>caa1</v>
          </cell>
        </row>
        <row r="708">
          <cell r="C708" t="str">
            <v>BPS-Sberbank</v>
          </cell>
          <cell r="D708" t="str">
            <v>BELARUS</v>
          </cell>
          <cell r="E708" t="str">
            <v>b3</v>
          </cell>
        </row>
        <row r="709">
          <cell r="C709" t="str">
            <v>Bradford &amp; Bingley plc</v>
          </cell>
          <cell r="D709" t="str">
            <v>UNITED KINGDOM</v>
          </cell>
          <cell r="E709" t="str">
            <v>ba2</v>
          </cell>
        </row>
        <row r="710">
          <cell r="C710" t="str">
            <v>Branch Banking and Trust Co. of S.C.</v>
          </cell>
          <cell r="D710" t="str">
            <v>UNITED STATES</v>
          </cell>
          <cell r="E710" t="str">
            <v>aa2</v>
          </cell>
        </row>
        <row r="711">
          <cell r="C711" t="str">
            <v>Branch Banking and Trust Company</v>
          </cell>
          <cell r="D711" t="str">
            <v>UNITED STATES</v>
          </cell>
          <cell r="E711" t="str">
            <v>a1</v>
          </cell>
        </row>
        <row r="712">
          <cell r="C712" t="str">
            <v>Branch Banking and Trust Company of Virginia</v>
          </cell>
          <cell r="D712" t="str">
            <v>UNITED STATES</v>
          </cell>
          <cell r="E712" t="str">
            <v>aa2</v>
          </cell>
        </row>
        <row r="713">
          <cell r="C713" t="str">
            <v>BRB-Banco de Brasilia S.A.</v>
          </cell>
          <cell r="D713" t="str">
            <v>BRAZIL</v>
          </cell>
          <cell r="E713" t="str">
            <v>b1</v>
          </cell>
        </row>
        <row r="714">
          <cell r="C714" t="str">
            <v>BRD - Groupe Societe Generale</v>
          </cell>
          <cell r="D714" t="str">
            <v>ROMANIA</v>
          </cell>
          <cell r="E714" t="str">
            <v>b2</v>
          </cell>
        </row>
        <row r="715">
          <cell r="C715" t="str">
            <v>Bre Bank Hipoteczny</v>
          </cell>
          <cell r="D715" t="str">
            <v>POLAND</v>
          </cell>
          <cell r="E715" t="str">
            <v>b3</v>
          </cell>
        </row>
        <row r="716">
          <cell r="C716" t="str">
            <v>BRED-Banque Populaire</v>
          </cell>
          <cell r="D716" t="str">
            <v>FRANCE</v>
          </cell>
          <cell r="E716" t="str">
            <v>ba1</v>
          </cell>
        </row>
        <row r="717">
          <cell r="C717" t="str">
            <v>Bremer Landesbank Kreditanstalt Oldenburg GZ</v>
          </cell>
          <cell r="D717" t="str">
            <v>GERMANY</v>
          </cell>
          <cell r="E717" t="str">
            <v>b1</v>
          </cell>
        </row>
        <row r="718">
          <cell r="C718" t="str">
            <v>Bristol &amp; West plc</v>
          </cell>
          <cell r="D718" t="str">
            <v>UNITED KINGDOM</v>
          </cell>
          <cell r="E718" t="str">
            <v>a3</v>
          </cell>
        </row>
        <row r="719">
          <cell r="C719" t="str">
            <v>Britannia Building Society</v>
          </cell>
          <cell r="D719" t="str">
            <v>UNITED KINGDOM</v>
          </cell>
          <cell r="E719" t="str">
            <v>ba1</v>
          </cell>
        </row>
        <row r="720">
          <cell r="C720" t="str">
            <v>BSI AG</v>
          </cell>
          <cell r="D720" t="str">
            <v>SWITZERLAND</v>
          </cell>
          <cell r="E720" t="str">
            <v>baa1</v>
          </cell>
        </row>
        <row r="721">
          <cell r="C721" t="str">
            <v>BTA Bank</v>
          </cell>
          <cell r="D721" t="str">
            <v>KAZAKHSTAN</v>
          </cell>
          <cell r="E721" t="str">
            <v>caa2</v>
          </cell>
        </row>
        <row r="722">
          <cell r="C722" t="str">
            <v>Budapest Bank Rt.</v>
          </cell>
          <cell r="D722" t="str">
            <v>HUNGARY</v>
          </cell>
          <cell r="E722" t="str">
            <v>b2</v>
          </cell>
        </row>
        <row r="723">
          <cell r="C723" t="str">
            <v>Bunadarbanki Islands</v>
          </cell>
          <cell r="D723" t="str">
            <v>ICELAND</v>
          </cell>
          <cell r="E723" t="str">
            <v>a3</v>
          </cell>
        </row>
        <row r="724">
          <cell r="C724" t="str">
            <v>Bundesverband Volks- u. Raiffeisenbanken</v>
          </cell>
          <cell r="D724" t="str">
            <v>GERMANY</v>
          </cell>
          <cell r="E724" t="str">
            <v>a2</v>
          </cell>
        </row>
        <row r="725">
          <cell r="C725" t="str">
            <v>Burgan Bank A.S.</v>
          </cell>
          <cell r="D725" t="str">
            <v>TURKEY</v>
          </cell>
          <cell r="E725" t="str">
            <v>b2</v>
          </cell>
        </row>
        <row r="726">
          <cell r="C726" t="str">
            <v>Burgan Bank SAK</v>
          </cell>
          <cell r="D726" t="str">
            <v>KUWAIT</v>
          </cell>
          <cell r="E726" t="str">
            <v>ba1</v>
          </cell>
        </row>
        <row r="727">
          <cell r="C727" t="str">
            <v>Busan Bank</v>
          </cell>
          <cell r="D727" t="str">
            <v>KOREA</v>
          </cell>
          <cell r="E727" t="str">
            <v>baa1</v>
          </cell>
        </row>
        <row r="728">
          <cell r="C728" t="str">
            <v>Byblos Bank S.A.L.</v>
          </cell>
          <cell r="D728" t="str">
            <v>LEBANON</v>
          </cell>
          <cell r="E728" t="str">
            <v>b1</v>
          </cell>
        </row>
        <row r="729">
          <cell r="C729" t="str">
            <v>Cadence Bank, N.A.</v>
          </cell>
          <cell r="D729" t="str">
            <v>UNITED STATES</v>
          </cell>
          <cell r="E729" t="str">
            <v>ba2</v>
          </cell>
        </row>
        <row r="730">
          <cell r="C730" t="str">
            <v>Cairo Amman Bank</v>
          </cell>
          <cell r="D730" t="str">
            <v>JORDAN</v>
          </cell>
          <cell r="E730" t="str">
            <v>b1</v>
          </cell>
        </row>
        <row r="731">
          <cell r="C731" t="str">
            <v>Caisse C'ale du Credit Immobilier de France</v>
          </cell>
          <cell r="D731" t="str">
            <v>FRANCE</v>
          </cell>
          <cell r="E731" t="str">
            <v>ca</v>
          </cell>
        </row>
        <row r="732">
          <cell r="C732" t="str">
            <v>Caisse centrale Desjardins</v>
          </cell>
          <cell r="D732" t="str">
            <v>CANADA</v>
          </cell>
          <cell r="E732" t="str">
            <v>a3</v>
          </cell>
        </row>
        <row r="733">
          <cell r="C733" t="str">
            <v>Caisse Federale de Credit Mutuel</v>
          </cell>
          <cell r="D733" t="str">
            <v>FRANCE</v>
          </cell>
          <cell r="E733" t="str">
            <v>a3</v>
          </cell>
        </row>
        <row r="734">
          <cell r="C734" t="str">
            <v>Caisses d'Epargne Participations</v>
          </cell>
          <cell r="D734" t="str">
            <v>FRANCE</v>
          </cell>
          <cell r="E734" t="str">
            <v>baa2</v>
          </cell>
        </row>
        <row r="735">
          <cell r="C735" t="str">
            <v>Caixa Catalunya, Tarragona i Manresa</v>
          </cell>
          <cell r="D735" t="str">
            <v>SPAIN</v>
          </cell>
          <cell r="E735" t="str">
            <v>ba2</v>
          </cell>
        </row>
        <row r="736">
          <cell r="C736" t="str">
            <v>Caixa d'Estalvis Comarcal de Manlleu</v>
          </cell>
          <cell r="D736" t="str">
            <v>SPAIN</v>
          </cell>
          <cell r="E736" t="str">
            <v>b2</v>
          </cell>
        </row>
        <row r="737">
          <cell r="C737" t="str">
            <v>Caixa d'Estalvis de Manresa (Caixa Manresa)</v>
          </cell>
          <cell r="D737" t="str">
            <v>SPAIN</v>
          </cell>
          <cell r="E737" t="str">
            <v>ba1</v>
          </cell>
        </row>
        <row r="738">
          <cell r="C738" t="str">
            <v>Caixa d'Estalvis de Pollenca</v>
          </cell>
          <cell r="D738" t="str">
            <v>SPAIN</v>
          </cell>
          <cell r="E738" t="str">
            <v>ba2</v>
          </cell>
        </row>
        <row r="739">
          <cell r="C739" t="str">
            <v>Caixa d'Estalvis de Tarragona</v>
          </cell>
          <cell r="D739" t="str">
            <v>SPAIN</v>
          </cell>
          <cell r="E739" t="str">
            <v>b2</v>
          </cell>
        </row>
        <row r="740">
          <cell r="C740" t="str">
            <v>Caixa d'Estalvis de Tarragona</v>
          </cell>
          <cell r="D740" t="str">
            <v>SPAIN</v>
          </cell>
          <cell r="E740" t="str">
            <v>baa2</v>
          </cell>
        </row>
        <row r="741">
          <cell r="C741" t="str">
            <v>Caixa d'Estalvis de Terrassa</v>
          </cell>
          <cell r="D741" t="str">
            <v>SPAIN</v>
          </cell>
          <cell r="E741" t="str">
            <v>ba2</v>
          </cell>
        </row>
        <row r="742">
          <cell r="C742" t="str">
            <v>Caixa d'Estalvis del Penedes</v>
          </cell>
          <cell r="D742" t="str">
            <v>SPAIN</v>
          </cell>
          <cell r="E742" t="str">
            <v>baa2</v>
          </cell>
        </row>
        <row r="743">
          <cell r="C743" t="str">
            <v>Caixa d'Estalvis del Penedes</v>
          </cell>
          <cell r="D743" t="str">
            <v>SPAIN</v>
          </cell>
          <cell r="E743" t="str">
            <v>ba3</v>
          </cell>
        </row>
        <row r="744">
          <cell r="C744" t="str">
            <v>Caixa D'Estalvis Manlleu, Sabadell i Terrassa</v>
          </cell>
          <cell r="D744" t="str">
            <v>SPAIN</v>
          </cell>
          <cell r="E744" t="str">
            <v>b2</v>
          </cell>
        </row>
        <row r="745">
          <cell r="C745" t="str">
            <v>Caixa Economica Federal (CAIXA)</v>
          </cell>
          <cell r="D745" t="str">
            <v>BRAZIL</v>
          </cell>
          <cell r="E745" t="str">
            <v>ba2</v>
          </cell>
        </row>
        <row r="746">
          <cell r="C746" t="str">
            <v>Caixa Economica Montepio Geral</v>
          </cell>
          <cell r="D746" t="str">
            <v>PORTUGAL</v>
          </cell>
          <cell r="E746" t="str">
            <v>b3</v>
          </cell>
        </row>
        <row r="747">
          <cell r="C747" t="str">
            <v>Caixa Geral de Depositos, S.A.</v>
          </cell>
          <cell r="D747" t="str">
            <v>PORTUGAL</v>
          </cell>
          <cell r="E747" t="str">
            <v>caa1</v>
          </cell>
        </row>
        <row r="748">
          <cell r="C748" t="str">
            <v>Caixabank</v>
          </cell>
          <cell r="D748" t="str">
            <v>SPAIN</v>
          </cell>
          <cell r="E748" t="str">
            <v>ba1</v>
          </cell>
        </row>
        <row r="749">
          <cell r="C749" t="str">
            <v>Caixanova</v>
          </cell>
          <cell r="D749" t="str">
            <v>SPAIN</v>
          </cell>
          <cell r="E749" t="str">
            <v>ba2</v>
          </cell>
        </row>
        <row r="750">
          <cell r="C750" t="str">
            <v>Caja de Ahorros de Asturias y Sociedades Dep</v>
          </cell>
          <cell r="D750" t="str">
            <v>SPAIN</v>
          </cell>
          <cell r="E750" t="str">
            <v>a3</v>
          </cell>
        </row>
        <row r="751">
          <cell r="C751" t="str">
            <v>Caja de Ahorros de Asturias y Sociedades Dep</v>
          </cell>
          <cell r="D751" t="str">
            <v>SPAIN</v>
          </cell>
          <cell r="E751" t="str">
            <v>baa3</v>
          </cell>
        </row>
        <row r="752">
          <cell r="C752" t="str">
            <v>Caja de Ahorros de Avila</v>
          </cell>
          <cell r="D752" t="str">
            <v>SPAIN</v>
          </cell>
          <cell r="E752" t="str">
            <v>b1</v>
          </cell>
        </row>
        <row r="753">
          <cell r="C753" t="str">
            <v>Caja de Ahorros de Castilla La Mancha</v>
          </cell>
          <cell r="D753" t="str">
            <v>SPAIN</v>
          </cell>
          <cell r="E753" t="str">
            <v>caa3</v>
          </cell>
        </row>
        <row r="754">
          <cell r="C754" t="str">
            <v>Caja de Ahorros de Galicia, Vigo, O. y P.</v>
          </cell>
          <cell r="D754" t="str">
            <v>SPAIN</v>
          </cell>
          <cell r="E754" t="str">
            <v>ba1</v>
          </cell>
        </row>
        <row r="755">
          <cell r="C755" t="str">
            <v>Caja de Ahorros de La Rioja</v>
          </cell>
          <cell r="D755" t="str">
            <v>SPAIN</v>
          </cell>
          <cell r="E755" t="str">
            <v>baa3</v>
          </cell>
        </row>
        <row r="756">
          <cell r="C756" t="str">
            <v>Caja de Ahorros de Santander y Cantabria</v>
          </cell>
          <cell r="D756" t="str">
            <v>SPAIN</v>
          </cell>
          <cell r="E756" t="str">
            <v>ba3</v>
          </cell>
        </row>
        <row r="757">
          <cell r="C757" t="str">
            <v>Caja de Ahorros de Valencia, C y A. (Bancaja)</v>
          </cell>
          <cell r="D757" t="str">
            <v>SPAIN</v>
          </cell>
          <cell r="E757" t="str">
            <v>ba3</v>
          </cell>
        </row>
        <row r="758">
          <cell r="C758" t="str">
            <v>Caja de Ahorros de Vitoria y Alava</v>
          </cell>
          <cell r="D758" t="str">
            <v>SPAIN</v>
          </cell>
          <cell r="E758" t="str">
            <v>a3</v>
          </cell>
        </row>
        <row r="759">
          <cell r="C759" t="str">
            <v>Caja de Ahorros del Mediterraneo</v>
          </cell>
          <cell r="D759" t="str">
            <v>SPAIN</v>
          </cell>
          <cell r="E759" t="str">
            <v>ba2</v>
          </cell>
        </row>
        <row r="760">
          <cell r="C760" t="str">
            <v>Caja de Ahorros Municipal de Burgos</v>
          </cell>
          <cell r="D760" t="str">
            <v>SPAIN</v>
          </cell>
          <cell r="E760" t="str">
            <v>ba2</v>
          </cell>
        </row>
        <row r="761">
          <cell r="C761" t="str">
            <v>Caja de Ahorros San Fernando, Jerez y Sevilla</v>
          </cell>
          <cell r="D761" t="str">
            <v>SPAIN</v>
          </cell>
          <cell r="E761" t="str">
            <v>ba1</v>
          </cell>
        </row>
        <row r="762">
          <cell r="C762" t="str">
            <v>Caja de Ahorros y Monte de Piedad de Gipuzkoa</v>
          </cell>
          <cell r="D762" t="str">
            <v>SPAIN</v>
          </cell>
          <cell r="E762" t="str">
            <v>ba1</v>
          </cell>
        </row>
        <row r="763">
          <cell r="C763" t="str">
            <v>Caja de Ahorros y Monte de Piedad de Madrid</v>
          </cell>
          <cell r="D763" t="str">
            <v>SPAIN</v>
          </cell>
          <cell r="E763" t="str">
            <v>ba1</v>
          </cell>
        </row>
        <row r="764">
          <cell r="C764" t="str">
            <v>Caja de Ahorros y Monte de Piedad de Segovia</v>
          </cell>
          <cell r="D764" t="str">
            <v>SPAIN</v>
          </cell>
          <cell r="E764" t="str">
            <v>b1</v>
          </cell>
        </row>
        <row r="765">
          <cell r="C765" t="str">
            <v>Caja de Ahorros y Monte de Piedad Ontinyent</v>
          </cell>
          <cell r="D765" t="str">
            <v>SPAIN</v>
          </cell>
          <cell r="E765" t="str">
            <v>b1</v>
          </cell>
        </row>
        <row r="766">
          <cell r="C766" t="str">
            <v>Caja de Ahorros y Pensiones de Barcelona</v>
          </cell>
          <cell r="D766" t="str">
            <v>SPAIN</v>
          </cell>
          <cell r="E766" t="str">
            <v>a1</v>
          </cell>
        </row>
        <row r="767">
          <cell r="C767" t="str">
            <v>Caja de Credito Cuenca Coop. Ltda.</v>
          </cell>
          <cell r="D767" t="str">
            <v>ARGENTINA</v>
          </cell>
          <cell r="E767" t="str">
            <v>caa1</v>
          </cell>
        </row>
        <row r="768">
          <cell r="C768" t="str">
            <v>Caja del Circulo Catolico de Burgos</v>
          </cell>
          <cell r="D768" t="str">
            <v>SPAIN</v>
          </cell>
          <cell r="E768" t="str">
            <v>ba2</v>
          </cell>
        </row>
        <row r="769">
          <cell r="C769" t="str">
            <v>Caja Espana de Inversiones</v>
          </cell>
          <cell r="D769" t="str">
            <v>SPAIN</v>
          </cell>
          <cell r="E769" t="str">
            <v>b2</v>
          </cell>
        </row>
        <row r="770">
          <cell r="C770" t="str">
            <v>Caja Espana de Inversiones, Salamanca y Soria</v>
          </cell>
          <cell r="D770" t="str">
            <v>SPAIN</v>
          </cell>
          <cell r="E770" t="str">
            <v>ba1</v>
          </cell>
        </row>
        <row r="771">
          <cell r="C771" t="str">
            <v>Caja General de Ahorros de Granada</v>
          </cell>
          <cell r="D771" t="str">
            <v>SPAIN</v>
          </cell>
          <cell r="E771" t="str">
            <v>ba2</v>
          </cell>
        </row>
        <row r="772">
          <cell r="C772" t="str">
            <v>Caja Insular de Ahorros de Canarias</v>
          </cell>
          <cell r="D772" t="str">
            <v>SPAIN</v>
          </cell>
          <cell r="E772" t="str">
            <v>ba3</v>
          </cell>
        </row>
        <row r="773">
          <cell r="C773" t="str">
            <v>Caja Laboral Popular Coop. de Credito</v>
          </cell>
          <cell r="D773" t="str">
            <v>SPAIN</v>
          </cell>
          <cell r="E773" t="str">
            <v>ba1</v>
          </cell>
        </row>
        <row r="774">
          <cell r="C774" t="str">
            <v>Caja Provincial de Ahorros de Guadalajara</v>
          </cell>
          <cell r="D774" t="str">
            <v>SPAIN</v>
          </cell>
          <cell r="E774" t="str">
            <v>b2</v>
          </cell>
        </row>
        <row r="775">
          <cell r="C775" t="str">
            <v>Caja Provincial de Ahorros de Jaen</v>
          </cell>
          <cell r="D775" t="str">
            <v>SPAIN</v>
          </cell>
          <cell r="E775" t="str">
            <v>ba3</v>
          </cell>
        </row>
        <row r="776">
          <cell r="C776" t="str">
            <v>Caja Rural de Granada</v>
          </cell>
          <cell r="D776" t="str">
            <v>SPAIN</v>
          </cell>
          <cell r="E776" t="str">
            <v>b1</v>
          </cell>
        </row>
        <row r="777">
          <cell r="C777" t="str">
            <v>Caja Rural de Navarra</v>
          </cell>
          <cell r="D777" t="str">
            <v>SPAIN</v>
          </cell>
          <cell r="E777" t="str">
            <v>baa3</v>
          </cell>
        </row>
        <row r="778">
          <cell r="C778" t="str">
            <v>Caja Rurales Unidas</v>
          </cell>
          <cell r="D778" t="str">
            <v>SPAIN</v>
          </cell>
          <cell r="E778" t="str">
            <v>caa2</v>
          </cell>
        </row>
        <row r="779">
          <cell r="C779" t="str">
            <v>Cajamar Caja Rural, Soc. Coop. de Credito</v>
          </cell>
          <cell r="D779" t="str">
            <v>SPAIN</v>
          </cell>
          <cell r="E779" t="str">
            <v>ba3</v>
          </cell>
        </row>
        <row r="780">
          <cell r="C780" t="str">
            <v>Cajasur Banco S.A.</v>
          </cell>
          <cell r="D780" t="str">
            <v>SPAIN</v>
          </cell>
          <cell r="E780" t="str">
            <v>caa2</v>
          </cell>
        </row>
        <row r="781">
          <cell r="C781" t="str">
            <v>California Bank &amp; Trust</v>
          </cell>
          <cell r="D781" t="str">
            <v>UNITED STATES</v>
          </cell>
          <cell r="E781" t="str">
            <v>baa3</v>
          </cell>
        </row>
        <row r="782">
          <cell r="C782" t="str">
            <v>California National Bank</v>
          </cell>
          <cell r="D782" t="str">
            <v>UNITED STATES</v>
          </cell>
          <cell r="E782" t="str">
            <v>ba1</v>
          </cell>
        </row>
        <row r="783">
          <cell r="C783" t="str">
            <v>Cambodian Public Bank</v>
          </cell>
          <cell r="D783" t="str">
            <v>CAMBODIA</v>
          </cell>
          <cell r="E783" t="str">
            <v>b1</v>
          </cell>
        </row>
        <row r="784">
          <cell r="C784" t="str">
            <v>Canadia Bank PLC</v>
          </cell>
          <cell r="D784" t="str">
            <v>CAMBODIA</v>
          </cell>
          <cell r="E784" t="str">
            <v>b2</v>
          </cell>
        </row>
        <row r="785">
          <cell r="C785" t="str">
            <v>Canadian Imperial Bank of Commerce</v>
          </cell>
          <cell r="D785" t="str">
            <v>CANADA</v>
          </cell>
          <cell r="E785" t="str">
            <v>a2</v>
          </cell>
        </row>
        <row r="786">
          <cell r="C786" t="str">
            <v>Canara Bank</v>
          </cell>
          <cell r="D786" t="str">
            <v>INDIA</v>
          </cell>
          <cell r="E786" t="str">
            <v>ba2</v>
          </cell>
        </row>
        <row r="787">
          <cell r="C787" t="str">
            <v>Capital One Bank (USA), N.A.</v>
          </cell>
          <cell r="D787" t="str">
            <v>UNITED STATES</v>
          </cell>
          <cell r="E787" t="str">
            <v>a3</v>
          </cell>
        </row>
        <row r="788">
          <cell r="C788" t="str">
            <v>Capital One FSB</v>
          </cell>
          <cell r="D788" t="str">
            <v>UNITED STATES</v>
          </cell>
          <cell r="E788" t="str">
            <v>a2</v>
          </cell>
        </row>
        <row r="789">
          <cell r="C789" t="str">
            <v>Capital One, N.A.</v>
          </cell>
          <cell r="D789" t="str">
            <v>UNITED STATES</v>
          </cell>
          <cell r="E789" t="str">
            <v>a3</v>
          </cell>
        </row>
        <row r="790">
          <cell r="C790" t="str">
            <v>Capitalia S.p.A.</v>
          </cell>
          <cell r="D790" t="str">
            <v>ITALY</v>
          </cell>
          <cell r="E790" t="str">
            <v>a1</v>
          </cell>
        </row>
        <row r="791">
          <cell r="C791" t="str">
            <v>Capitec Bank Limited</v>
          </cell>
          <cell r="D791" t="str">
            <v>SOUTH AFRICA</v>
          </cell>
          <cell r="E791" t="str">
            <v>ba2</v>
          </cell>
        </row>
        <row r="792">
          <cell r="C792" t="str">
            <v>Capitec Bank Limited</v>
          </cell>
          <cell r="D792" t="str">
            <v>SOUTH AFRICA</v>
          </cell>
          <cell r="E792" t="str">
            <v>ba2</v>
          </cell>
        </row>
        <row r="793">
          <cell r="C793" t="str">
            <v>card complete Service Bank AG</v>
          </cell>
          <cell r="D793" t="str">
            <v>AUSTRIA</v>
          </cell>
          <cell r="E793" t="str">
            <v>ba2</v>
          </cell>
        </row>
        <row r="794">
          <cell r="C794" t="str">
            <v>Cardine Banca S.p.A.</v>
          </cell>
          <cell r="D794" t="str">
            <v>ITALY</v>
          </cell>
          <cell r="E794" t="str">
            <v>a2</v>
          </cell>
        </row>
        <row r="795">
          <cell r="C795" t="str">
            <v>Cariverona Banca SpA</v>
          </cell>
          <cell r="D795" t="str">
            <v>ITALY</v>
          </cell>
          <cell r="E795" t="str">
            <v>aa3</v>
          </cell>
        </row>
        <row r="796">
          <cell r="C796" t="str">
            <v>Carolina First Bank</v>
          </cell>
          <cell r="D796" t="str">
            <v>UNITED STATES</v>
          </cell>
          <cell r="E796" t="str">
            <v>caa3</v>
          </cell>
        </row>
        <row r="797">
          <cell r="C797" t="str">
            <v>Cassa Centrale Banca-Credito Coop d Nord Est</v>
          </cell>
          <cell r="D797" t="str">
            <v>ITALY</v>
          </cell>
          <cell r="E797" t="str">
            <v>baa3</v>
          </cell>
        </row>
        <row r="798">
          <cell r="C798" t="str">
            <v>Cassa Centrale Banca-Credito Coop d Nord Est</v>
          </cell>
          <cell r="D798" t="str">
            <v>ITALY</v>
          </cell>
          <cell r="E798" t="str">
            <v>a3</v>
          </cell>
        </row>
        <row r="799">
          <cell r="C799" t="str">
            <v>Cassa Centrale Raiffeisen dell'Alto Adige</v>
          </cell>
          <cell r="D799" t="str">
            <v>ITALY</v>
          </cell>
          <cell r="E799" t="str">
            <v>baa3</v>
          </cell>
        </row>
        <row r="800">
          <cell r="C800" t="str">
            <v>Cassa Centrale Raiffeisen dell'Alto Adige</v>
          </cell>
          <cell r="D800" t="str">
            <v>ITALY</v>
          </cell>
          <cell r="E800" t="str">
            <v>baa2</v>
          </cell>
        </row>
        <row r="801">
          <cell r="C801" t="str">
            <v>Cassa dei Risparmi di Forli e della Rom Spa</v>
          </cell>
          <cell r="D801" t="str">
            <v>ITALY</v>
          </cell>
          <cell r="E801" t="str">
            <v>baa2</v>
          </cell>
        </row>
        <row r="802">
          <cell r="C802" t="str">
            <v>Cassa di Risp.di Bolzano-Sudtiroler Sparkasse</v>
          </cell>
          <cell r="D802" t="str">
            <v>ITALY</v>
          </cell>
          <cell r="E802" t="str">
            <v>ba2</v>
          </cell>
        </row>
        <row r="803">
          <cell r="C803" t="str">
            <v>Cassa di Risparmio Della Provincia di Chieti</v>
          </cell>
          <cell r="D803" t="str">
            <v>ITALY</v>
          </cell>
          <cell r="E803" t="str">
            <v>b2</v>
          </cell>
        </row>
        <row r="804">
          <cell r="C804" t="str">
            <v>Cassa di Risparmio Della Provincia di Chieti</v>
          </cell>
          <cell r="D804" t="str">
            <v>ITALY</v>
          </cell>
          <cell r="E804" t="str">
            <v>ba3</v>
          </cell>
        </row>
        <row r="805">
          <cell r="C805" t="str">
            <v>Cassa di Risparmio delle Provincie Lombarde</v>
          </cell>
          <cell r="D805" t="str">
            <v>ITALY</v>
          </cell>
          <cell r="E805" t="str">
            <v>a2</v>
          </cell>
        </row>
        <row r="806">
          <cell r="C806" t="str">
            <v>Cassa di Risparmio di Cento SPA</v>
          </cell>
          <cell r="D806" t="str">
            <v>ITALY</v>
          </cell>
          <cell r="E806" t="str">
            <v>ba1</v>
          </cell>
        </row>
        <row r="807">
          <cell r="C807" t="str">
            <v>Cassa di Risparmio di Cesena SpA</v>
          </cell>
          <cell r="D807" t="str">
            <v>ITALY</v>
          </cell>
          <cell r="E807" t="str">
            <v>caa1</v>
          </cell>
        </row>
        <row r="808">
          <cell r="C808" t="str">
            <v>Cassa di Risparmio di Ferrara S.p.A</v>
          </cell>
          <cell r="D808" t="str">
            <v>ITALY</v>
          </cell>
          <cell r="E808" t="str">
            <v>ca</v>
          </cell>
        </row>
        <row r="809">
          <cell r="C809" t="str">
            <v>Cassa di Risparmio di Padova e Rovigo S.p.A.</v>
          </cell>
          <cell r="D809" t="str">
            <v>ITALY</v>
          </cell>
          <cell r="E809" t="str">
            <v>a1</v>
          </cell>
        </row>
        <row r="810">
          <cell r="C810" t="str">
            <v>Cassa Di Risparmio Di Parma E Piacenza S.P.A.</v>
          </cell>
          <cell r="D810" t="str">
            <v>ITALY</v>
          </cell>
          <cell r="E810" t="str">
            <v>baa3</v>
          </cell>
        </row>
        <row r="811">
          <cell r="C811" t="str">
            <v>Cassa di Risparmio di Prato SpA</v>
          </cell>
          <cell r="D811" t="str">
            <v>ITALY</v>
          </cell>
          <cell r="E811" t="str">
            <v>baa2</v>
          </cell>
        </row>
        <row r="812">
          <cell r="C812" t="str">
            <v>Cassa di Risparmio di Volterra</v>
          </cell>
          <cell r="D812" t="str">
            <v>ITALY</v>
          </cell>
          <cell r="E812" t="str">
            <v>ba1</v>
          </cell>
        </row>
        <row r="813">
          <cell r="C813" t="str">
            <v>Cassa di Risparmio in Bologna S.p.A.</v>
          </cell>
          <cell r="D813" t="str">
            <v>ITALY</v>
          </cell>
          <cell r="E813" t="str">
            <v>a2</v>
          </cell>
        </row>
        <row r="814">
          <cell r="C814" t="str">
            <v>Catalunya Banc SA</v>
          </cell>
          <cell r="D814" t="str">
            <v>SPAIN</v>
          </cell>
          <cell r="E814" t="str">
            <v>caa2</v>
          </cell>
        </row>
        <row r="815">
          <cell r="C815" t="str">
            <v>Cathay United Bank Co., Ltd</v>
          </cell>
          <cell r="D815" t="str">
            <v>TAIWAN</v>
          </cell>
          <cell r="E815" t="str">
            <v>baa2</v>
          </cell>
        </row>
        <row r="816">
          <cell r="C816" t="str">
            <v>CB Kuban Credit Ltd</v>
          </cell>
          <cell r="D816" t="str">
            <v>RUSSIA</v>
          </cell>
          <cell r="E816" t="str">
            <v>b3</v>
          </cell>
        </row>
        <row r="817">
          <cell r="C817" t="str">
            <v>CB Renaissance Credit LLC</v>
          </cell>
          <cell r="D817" t="str">
            <v>RUSSIA</v>
          </cell>
          <cell r="E817" t="str">
            <v>b2</v>
          </cell>
        </row>
        <row r="818">
          <cell r="C818" t="str">
            <v>CDC Ixis</v>
          </cell>
          <cell r="D818" t="str">
            <v>FRANCE</v>
          </cell>
          <cell r="E818" t="str">
            <v>a2</v>
          </cell>
        </row>
        <row r="819">
          <cell r="C819" t="str">
            <v>CECABANK S.A.</v>
          </cell>
          <cell r="D819" t="str">
            <v>SPAIN</v>
          </cell>
          <cell r="E819" t="str">
            <v>b1</v>
          </cell>
        </row>
        <row r="820">
          <cell r="C820" t="str">
            <v>Center-Invest Bank</v>
          </cell>
          <cell r="D820" t="str">
            <v>RUSSIA</v>
          </cell>
          <cell r="E820" t="str">
            <v>ba3</v>
          </cell>
        </row>
        <row r="821">
          <cell r="C821" t="str">
            <v>Central Bank of India</v>
          </cell>
          <cell r="D821" t="str">
            <v>INDIA</v>
          </cell>
          <cell r="E821" t="str">
            <v>b3</v>
          </cell>
        </row>
        <row r="822">
          <cell r="C822" t="str">
            <v>Central Carolina Bank &amp; Trust Co., N.A.</v>
          </cell>
          <cell r="D822" t="str">
            <v>UNITED STATES</v>
          </cell>
          <cell r="E822" t="str">
            <v>a2</v>
          </cell>
        </row>
        <row r="823">
          <cell r="C823" t="str">
            <v>Central Fidelity National Bank (Old)</v>
          </cell>
          <cell r="D823" t="str">
            <v>UNITED STATES</v>
          </cell>
          <cell r="E823" t="str">
            <v>aa3</v>
          </cell>
        </row>
        <row r="824">
          <cell r="C824" t="str">
            <v>CentroCredit Bank</v>
          </cell>
          <cell r="D824" t="str">
            <v>RUSSIA</v>
          </cell>
          <cell r="E824" t="str">
            <v>b3</v>
          </cell>
        </row>
        <row r="825">
          <cell r="C825" t="str">
            <v>CERA Bank C.V.</v>
          </cell>
          <cell r="D825" t="str">
            <v>BELGIUM</v>
          </cell>
          <cell r="E825" t="str">
            <v>aa3</v>
          </cell>
        </row>
        <row r="826">
          <cell r="C826" t="str">
            <v>Ceska Sporitelna, a.s.</v>
          </cell>
          <cell r="D826" t="str">
            <v>CZECH REPUBLIC</v>
          </cell>
          <cell r="E826" t="str">
            <v>baa1</v>
          </cell>
        </row>
        <row r="827">
          <cell r="C827" t="str">
            <v>Ceskoslovenska obchodna banka (Slovakia)</v>
          </cell>
          <cell r="D827" t="str">
            <v>SLOVAK REPUBLIC</v>
          </cell>
          <cell r="E827" t="str">
            <v>ba2</v>
          </cell>
        </row>
        <row r="828">
          <cell r="C828" t="str">
            <v>Ceskoslovenska Obchodni Banka, a.s.</v>
          </cell>
          <cell r="D828" t="str">
            <v>CZECH REPUBLIC</v>
          </cell>
          <cell r="E828" t="str">
            <v>baa1</v>
          </cell>
        </row>
        <row r="829">
          <cell r="C829" t="str">
            <v>CFA Bank</v>
          </cell>
          <cell r="D829" t="str">
            <v>FRANCE</v>
          </cell>
          <cell r="E829" t="str">
            <v>baa2</v>
          </cell>
        </row>
        <row r="830">
          <cell r="C830" t="str">
            <v>Challenge Bank Limited</v>
          </cell>
          <cell r="D830" t="str">
            <v>AUSTRALIA</v>
          </cell>
          <cell r="E830" t="str">
            <v>a2</v>
          </cell>
        </row>
        <row r="831">
          <cell r="C831" t="str">
            <v>Chang Hwa Commercial Bank</v>
          </cell>
          <cell r="D831" t="str">
            <v>TAIWAN</v>
          </cell>
          <cell r="E831" t="str">
            <v>ba1</v>
          </cell>
        </row>
        <row r="832">
          <cell r="C832" t="str">
            <v>Charter One Bank, N.A.</v>
          </cell>
          <cell r="D832" t="str">
            <v>UNITED STATES</v>
          </cell>
          <cell r="E832" t="str">
            <v>aa3</v>
          </cell>
        </row>
        <row r="833">
          <cell r="C833" t="str">
            <v>Chase Bank of Texas, N.A.</v>
          </cell>
          <cell r="D833" t="str">
            <v>UNITED STATES</v>
          </cell>
          <cell r="E833" t="str">
            <v>a2</v>
          </cell>
        </row>
        <row r="834">
          <cell r="C834" t="str">
            <v>Chase Bank USA, National Association</v>
          </cell>
          <cell r="D834" t="str">
            <v>UNITED STATES</v>
          </cell>
          <cell r="E834" t="str">
            <v>baa1</v>
          </cell>
        </row>
        <row r="835">
          <cell r="C835" t="str">
            <v>Chase Manhattan Bank CMB, S.A.</v>
          </cell>
          <cell r="D835" t="str">
            <v>SPAIN</v>
          </cell>
          <cell r="E835" t="str">
            <v>a2</v>
          </cell>
        </row>
        <row r="836">
          <cell r="C836" t="str">
            <v>Chase Manhattan Bank, (The) (OLD)</v>
          </cell>
          <cell r="D836" t="str">
            <v>UNITED STATES</v>
          </cell>
          <cell r="E836" t="str">
            <v>aa2</v>
          </cell>
        </row>
        <row r="837">
          <cell r="C837" t="str">
            <v>Chase Trust Bank</v>
          </cell>
          <cell r="D837" t="str">
            <v>JAPAN</v>
          </cell>
          <cell r="E837" t="str">
            <v>a2</v>
          </cell>
        </row>
        <row r="838">
          <cell r="C838" t="str">
            <v>Chelsea Building Society</v>
          </cell>
          <cell r="D838" t="str">
            <v>UNITED KINGDOM</v>
          </cell>
          <cell r="E838" t="str">
            <v>b2</v>
          </cell>
        </row>
        <row r="839">
          <cell r="C839" t="str">
            <v>Cheltenham &amp; Gloucester plc</v>
          </cell>
          <cell r="D839" t="str">
            <v>UNITED KINGDOM</v>
          </cell>
          <cell r="E839" t="str">
            <v>a3</v>
          </cell>
        </row>
        <row r="840">
          <cell r="C840" t="str">
            <v>Chemical Bank New Jersey, N.A.</v>
          </cell>
          <cell r="D840" t="str">
            <v>UNITED STATES</v>
          </cell>
          <cell r="E840" t="str">
            <v>a2</v>
          </cell>
        </row>
        <row r="841">
          <cell r="C841" t="str">
            <v>Chemical Bank, N.A.</v>
          </cell>
          <cell r="D841" t="str">
            <v>UNITED STATES</v>
          </cell>
          <cell r="E841" t="str">
            <v>a3</v>
          </cell>
        </row>
        <row r="842">
          <cell r="C842" t="str">
            <v>Cheshire Building Society</v>
          </cell>
          <cell r="D842" t="str">
            <v>UNITED KINGDOM</v>
          </cell>
          <cell r="E842" t="str">
            <v>baa2</v>
          </cell>
        </row>
        <row r="843">
          <cell r="C843" t="str">
            <v>Chevy Chase Bank F.S.B.</v>
          </cell>
          <cell r="D843" t="str">
            <v>UNITED STATES</v>
          </cell>
          <cell r="E843" t="str">
            <v>a3</v>
          </cell>
        </row>
        <row r="844">
          <cell r="C844" t="str">
            <v>Chiao Tung Bank</v>
          </cell>
          <cell r="D844" t="str">
            <v>TAIWAN</v>
          </cell>
          <cell r="E844" t="str">
            <v>ba3</v>
          </cell>
        </row>
        <row r="845">
          <cell r="C845" t="str">
            <v>Chiba Bank, Ltd.</v>
          </cell>
          <cell r="D845" t="str">
            <v>JAPAN</v>
          </cell>
          <cell r="E845" t="str">
            <v>a3</v>
          </cell>
        </row>
        <row r="846">
          <cell r="C846" t="str">
            <v>China &amp; South Sea Bank, Ltd.</v>
          </cell>
          <cell r="D846" t="str">
            <v>CHINA</v>
          </cell>
          <cell r="E846" t="str">
            <v>ba1</v>
          </cell>
        </row>
        <row r="847">
          <cell r="C847" t="str">
            <v>China Cinda Asset Management Co., Ltd.</v>
          </cell>
          <cell r="D847" t="str">
            <v>CHINA</v>
          </cell>
          <cell r="E847" t="str">
            <v>ba2</v>
          </cell>
        </row>
        <row r="848">
          <cell r="C848" t="str">
            <v>China CITIC Bank</v>
          </cell>
          <cell r="D848" t="str">
            <v>CHINA</v>
          </cell>
          <cell r="E848" t="str">
            <v>ba2</v>
          </cell>
        </row>
        <row r="849">
          <cell r="C849" t="str">
            <v>China CITIC Bank International Limited</v>
          </cell>
          <cell r="D849" t="str">
            <v>HONG KONG</v>
          </cell>
          <cell r="E849" t="str">
            <v>baa3</v>
          </cell>
        </row>
        <row r="850">
          <cell r="C850" t="str">
            <v>China Construction Bank (Asia) Corp. Ltd.</v>
          </cell>
          <cell r="D850" t="str">
            <v>HONG KONG</v>
          </cell>
          <cell r="E850" t="str">
            <v>baa2</v>
          </cell>
        </row>
        <row r="851">
          <cell r="C851" t="str">
            <v>China Construction Bank (Asia) Corp. Ltd.</v>
          </cell>
          <cell r="D851" t="str">
            <v>HONG KONG</v>
          </cell>
          <cell r="E851" t="str">
            <v>a3</v>
          </cell>
        </row>
        <row r="852">
          <cell r="C852" t="str">
            <v>China Construction Bank Corporation</v>
          </cell>
          <cell r="D852" t="str">
            <v>CHINA</v>
          </cell>
          <cell r="E852" t="str">
            <v>baa2</v>
          </cell>
        </row>
        <row r="853">
          <cell r="C853" t="str">
            <v>China Development Industrial Bank Inc.</v>
          </cell>
          <cell r="D853" t="str">
            <v>TAIWAN</v>
          </cell>
          <cell r="E853" t="str">
            <v>baa2</v>
          </cell>
        </row>
        <row r="854">
          <cell r="C854" t="str">
            <v>China Everbright Bank</v>
          </cell>
          <cell r="D854" t="str">
            <v>CHINA</v>
          </cell>
          <cell r="E854" t="str">
            <v>ba3</v>
          </cell>
        </row>
        <row r="855">
          <cell r="C855" t="str">
            <v>China Guangfa Bank</v>
          </cell>
          <cell r="D855" t="str">
            <v>CHINA</v>
          </cell>
          <cell r="E855" t="str">
            <v>ba3</v>
          </cell>
        </row>
        <row r="856">
          <cell r="C856" t="str">
            <v>China Huarong Asset Management Co., Ltd.</v>
          </cell>
          <cell r="D856" t="str">
            <v>CHINA</v>
          </cell>
          <cell r="E856" t="str">
            <v>ba3</v>
          </cell>
        </row>
        <row r="857">
          <cell r="C857" t="str">
            <v>China Investment Bank</v>
          </cell>
          <cell r="D857" t="str">
            <v>CHINA</v>
          </cell>
          <cell r="E857" t="str">
            <v>caa3</v>
          </cell>
        </row>
        <row r="858">
          <cell r="C858" t="str">
            <v>China Merchants Bank</v>
          </cell>
          <cell r="D858" t="str">
            <v>CHINA</v>
          </cell>
          <cell r="E858" t="str">
            <v>baa3</v>
          </cell>
        </row>
        <row r="859">
          <cell r="C859" t="str">
            <v>China Orient Asset Management Corporation</v>
          </cell>
          <cell r="D859" t="str">
            <v>CHINA</v>
          </cell>
          <cell r="E859" t="str">
            <v>ba3</v>
          </cell>
        </row>
        <row r="860">
          <cell r="C860" t="str">
            <v>China State Bank, Ltd. (The)</v>
          </cell>
          <cell r="D860" t="str">
            <v>CHINA</v>
          </cell>
          <cell r="E860" t="str">
            <v>ba1</v>
          </cell>
        </row>
        <row r="861">
          <cell r="C861" t="str">
            <v>Chittenden Trust Company</v>
          </cell>
          <cell r="D861" t="str">
            <v>UNITED STATES</v>
          </cell>
          <cell r="E861" t="str">
            <v>a2</v>
          </cell>
        </row>
        <row r="862">
          <cell r="C862" t="str">
            <v>Chiyu Banking Corporation, Ltd.</v>
          </cell>
          <cell r="D862" t="str">
            <v>HONG KONG</v>
          </cell>
          <cell r="E862" t="str">
            <v>a3</v>
          </cell>
        </row>
        <row r="863">
          <cell r="C863" t="str">
            <v>Chohung Bank</v>
          </cell>
          <cell r="D863" t="str">
            <v>KOREA</v>
          </cell>
          <cell r="E863" t="str">
            <v>ba2</v>
          </cell>
        </row>
        <row r="864">
          <cell r="C864" t="str">
            <v>Chong Hing Bank Limited</v>
          </cell>
          <cell r="D864" t="str">
            <v>HONG KONG</v>
          </cell>
          <cell r="E864" t="str">
            <v>baa2</v>
          </cell>
        </row>
        <row r="865">
          <cell r="C865" t="str">
            <v>Chugoku Bank, Limited (The)</v>
          </cell>
          <cell r="D865" t="str">
            <v>JAPAN</v>
          </cell>
          <cell r="E865" t="str">
            <v>a2</v>
          </cell>
        </row>
        <row r="866">
          <cell r="C866" t="str">
            <v>Chuo Mitsui Asset Trust and Banking Co, Ltd</v>
          </cell>
          <cell r="D866" t="str">
            <v>JAPAN</v>
          </cell>
          <cell r="E866" t="str">
            <v>a2</v>
          </cell>
        </row>
        <row r="867">
          <cell r="C867" t="str">
            <v>Chuo Mitsui Trust &amp; Banking Co., Ltd.</v>
          </cell>
          <cell r="D867" t="str">
            <v>JAPAN</v>
          </cell>
          <cell r="E867" t="str">
            <v>baa1</v>
          </cell>
        </row>
        <row r="868">
          <cell r="C868" t="str">
            <v>Chuo Trust and Banking Company, Ltd.</v>
          </cell>
          <cell r="D868" t="str">
            <v>JAPAN</v>
          </cell>
          <cell r="E868" t="str">
            <v>caa3</v>
          </cell>
        </row>
        <row r="869">
          <cell r="C869" t="str">
            <v>CIB Bank Ltd.</v>
          </cell>
          <cell r="D869" t="str">
            <v>HUNGARY</v>
          </cell>
          <cell r="E869" t="str">
            <v>ba2</v>
          </cell>
        </row>
        <row r="870">
          <cell r="C870" t="str">
            <v>CIB Credit Agricole, PJSC</v>
          </cell>
          <cell r="D870" t="str">
            <v>UKRAINE</v>
          </cell>
          <cell r="E870" t="str">
            <v>ba2</v>
          </cell>
        </row>
        <row r="871">
          <cell r="C871" t="str">
            <v>CIBC Mellon Trust Company</v>
          </cell>
          <cell r="D871" t="str">
            <v>CANADA</v>
          </cell>
          <cell r="E871" t="str">
            <v>a2</v>
          </cell>
        </row>
        <row r="872">
          <cell r="C872" t="str">
            <v>CIBC Mellon Trust Company</v>
          </cell>
          <cell r="D872" t="str">
            <v>CANADA</v>
          </cell>
          <cell r="E872" t="str">
            <v>a1</v>
          </cell>
        </row>
        <row r="873">
          <cell r="C873" t="str">
            <v>CIBC World Markets plc</v>
          </cell>
          <cell r="D873" t="str">
            <v>UNITED KINGDOM</v>
          </cell>
          <cell r="E873" t="str">
            <v>a3</v>
          </cell>
        </row>
        <row r="874">
          <cell r="C874" t="str">
            <v>CIMB Bank Berhad</v>
          </cell>
          <cell r="D874" t="str">
            <v>MALAYSIA</v>
          </cell>
          <cell r="E874" t="str">
            <v>baa1</v>
          </cell>
        </row>
        <row r="875">
          <cell r="C875" t="str">
            <v>CIMB Investment Bank</v>
          </cell>
          <cell r="D875" t="str">
            <v>MALAYSIA</v>
          </cell>
          <cell r="E875" t="str">
            <v>ba2</v>
          </cell>
        </row>
        <row r="876">
          <cell r="C876" t="str">
            <v>CIMB Islamic Bank Berhad</v>
          </cell>
          <cell r="D876" t="str">
            <v>MALAYSIA</v>
          </cell>
          <cell r="E876" t="str">
            <v>ba1</v>
          </cell>
        </row>
        <row r="877">
          <cell r="C877" t="str">
            <v>CIMB Thai Bank Public Company Limited</v>
          </cell>
          <cell r="D877" t="str">
            <v>THAILAND</v>
          </cell>
          <cell r="E877" t="str">
            <v>ba2</v>
          </cell>
        </row>
        <row r="878">
          <cell r="C878" t="str">
            <v>Citibank (China) Co Ltd</v>
          </cell>
          <cell r="D878" t="str">
            <v>CHINA</v>
          </cell>
          <cell r="E878" t="str">
            <v>ba2</v>
          </cell>
        </row>
        <row r="879">
          <cell r="C879" t="str">
            <v>Citibank (Nevada), N.A.</v>
          </cell>
          <cell r="D879" t="str">
            <v>UNITED STATES</v>
          </cell>
          <cell r="E879" t="str">
            <v>a1</v>
          </cell>
        </row>
        <row r="880">
          <cell r="C880" t="str">
            <v>Citibank (New York State)</v>
          </cell>
          <cell r="D880" t="str">
            <v>UNITED STATES</v>
          </cell>
          <cell r="E880" t="str">
            <v>aa1</v>
          </cell>
        </row>
        <row r="881">
          <cell r="C881" t="str">
            <v>Citibank (South Dakota), N.A.</v>
          </cell>
          <cell r="D881" t="str">
            <v>UNITED STATES</v>
          </cell>
          <cell r="E881" t="str">
            <v>ba1</v>
          </cell>
        </row>
        <row r="882">
          <cell r="C882" t="str">
            <v>Citibank (West), FSB</v>
          </cell>
          <cell r="D882" t="str">
            <v>UNITED STATES</v>
          </cell>
          <cell r="E882" t="str">
            <v>aaa</v>
          </cell>
        </row>
        <row r="883">
          <cell r="C883" t="str">
            <v>Citibank Europe plc</v>
          </cell>
          <cell r="D883" t="str">
            <v>IRELAND</v>
          </cell>
          <cell r="E883" t="str">
            <v>baa2</v>
          </cell>
        </row>
        <row r="884">
          <cell r="C884" t="str">
            <v>Citibank International Plc</v>
          </cell>
          <cell r="D884" t="str">
            <v>UNITED KINGDOM</v>
          </cell>
          <cell r="E884" t="str">
            <v>baa2</v>
          </cell>
        </row>
        <row r="885">
          <cell r="C885" t="str">
            <v>Citibank Japan Ltd.</v>
          </cell>
          <cell r="D885" t="str">
            <v>JAPAN</v>
          </cell>
          <cell r="E885" t="str">
            <v>baa2</v>
          </cell>
        </row>
        <row r="886">
          <cell r="C886" t="str">
            <v>Citibank Korea Inc</v>
          </cell>
          <cell r="D886" t="str">
            <v>KOREA</v>
          </cell>
          <cell r="E886" t="str">
            <v>baa2</v>
          </cell>
        </row>
        <row r="887">
          <cell r="C887" t="str">
            <v>Citibank, N.A.</v>
          </cell>
          <cell r="D887" t="str">
            <v>UNITED STATES</v>
          </cell>
          <cell r="E887" t="str">
            <v>baa2</v>
          </cell>
        </row>
        <row r="888">
          <cell r="C888" t="str">
            <v>CITIC Group Corporation</v>
          </cell>
          <cell r="D888" t="str">
            <v>CHINA</v>
          </cell>
          <cell r="E888" t="str">
            <v>ba2</v>
          </cell>
        </row>
        <row r="889">
          <cell r="C889" t="str">
            <v>Citigroup Global Mkts Deutsch. AG&amp;Co</v>
          </cell>
          <cell r="D889" t="str">
            <v>GERMANY</v>
          </cell>
          <cell r="E889" t="str">
            <v>baa2</v>
          </cell>
        </row>
        <row r="890">
          <cell r="C890" t="str">
            <v>Citigroup Pty Limited</v>
          </cell>
          <cell r="D890" t="str">
            <v>AUSTRALIA</v>
          </cell>
          <cell r="E890" t="str">
            <v>a3</v>
          </cell>
        </row>
        <row r="891">
          <cell r="C891" t="str">
            <v>Citizens Bank of Connecticut</v>
          </cell>
          <cell r="D891" t="str">
            <v>UNITED STATES</v>
          </cell>
          <cell r="E891" t="str">
            <v>aa3</v>
          </cell>
        </row>
        <row r="892">
          <cell r="C892" t="str">
            <v>Citizens Bank of Maryland</v>
          </cell>
          <cell r="D892" t="str">
            <v>UNITED STATES</v>
          </cell>
          <cell r="E892" t="str">
            <v>a3</v>
          </cell>
        </row>
        <row r="893">
          <cell r="C893" t="str">
            <v>Citizens Bank of Massachusetts</v>
          </cell>
          <cell r="D893" t="str">
            <v>UNITED STATES</v>
          </cell>
          <cell r="E893" t="str">
            <v>aa3</v>
          </cell>
        </row>
        <row r="894">
          <cell r="C894" t="str">
            <v>Citizens Bank of New Hampshire</v>
          </cell>
          <cell r="D894" t="str">
            <v>UNITED STATES</v>
          </cell>
          <cell r="E894" t="str">
            <v>aa3</v>
          </cell>
        </row>
        <row r="895">
          <cell r="C895" t="str">
            <v>Citizens Bank of Pennsylvania</v>
          </cell>
          <cell r="D895" t="str">
            <v>UNITED STATES</v>
          </cell>
          <cell r="E895" t="str">
            <v>a3</v>
          </cell>
        </row>
        <row r="896">
          <cell r="C896" t="str">
            <v>Citizens Bank of Rhode Island</v>
          </cell>
          <cell r="D896" t="str">
            <v>UNITED STATES</v>
          </cell>
          <cell r="E896" t="str">
            <v>aa3</v>
          </cell>
        </row>
        <row r="897">
          <cell r="C897" t="str">
            <v>Citizens Bank, Michigan</v>
          </cell>
          <cell r="D897" t="str">
            <v>UNITED STATES</v>
          </cell>
          <cell r="E897" t="str">
            <v>a2</v>
          </cell>
        </row>
        <row r="898">
          <cell r="C898" t="str">
            <v>Citizens Bank, N.A.</v>
          </cell>
          <cell r="D898" t="str">
            <v>UNITED STATES</v>
          </cell>
          <cell r="E898" t="str">
            <v>a3</v>
          </cell>
        </row>
        <row r="899">
          <cell r="C899" t="str">
            <v>City National Bank</v>
          </cell>
          <cell r="D899" t="str">
            <v>UNITED STATES</v>
          </cell>
          <cell r="E899" t="str">
            <v>a2</v>
          </cell>
        </row>
        <row r="900">
          <cell r="C900" t="str">
            <v>Civitas Bank</v>
          </cell>
          <cell r="D900" t="str">
            <v>UNITED STATES</v>
          </cell>
          <cell r="E900" t="str">
            <v>aa3</v>
          </cell>
        </row>
        <row r="901">
          <cell r="C901" t="str">
            <v>Clariden Leu AG</v>
          </cell>
          <cell r="D901" t="str">
            <v>SWITZERLAND</v>
          </cell>
          <cell r="E901" t="str">
            <v>a1</v>
          </cell>
        </row>
        <row r="902">
          <cell r="C902" t="str">
            <v>Clientis AG</v>
          </cell>
          <cell r="D902" t="str">
            <v>SWITZERLAND</v>
          </cell>
          <cell r="E902" t="str">
            <v>baa1</v>
          </cell>
        </row>
        <row r="903">
          <cell r="C903" t="str">
            <v>Close Brothers Ltd.</v>
          </cell>
          <cell r="D903" t="str">
            <v>UNITED KINGDOM</v>
          </cell>
          <cell r="E903" t="str">
            <v>a3</v>
          </cell>
        </row>
        <row r="904">
          <cell r="C904" t="str">
            <v>Clydesdale Bank plc</v>
          </cell>
          <cell r="D904" t="str">
            <v>UNITED KINGDOM</v>
          </cell>
          <cell r="E904" t="str">
            <v>ba1</v>
          </cell>
        </row>
        <row r="905">
          <cell r="C905" t="str">
            <v>Co-Operative Bank Plc</v>
          </cell>
          <cell r="D905" t="str">
            <v>UNITED KINGDOM</v>
          </cell>
          <cell r="E905" t="str">
            <v>ca</v>
          </cell>
        </row>
        <row r="906">
          <cell r="C906" t="str">
            <v>Coastal Banc, SSB</v>
          </cell>
          <cell r="D906" t="str">
            <v>UNITED STATES</v>
          </cell>
          <cell r="E906" t="str">
            <v>ba2</v>
          </cell>
        </row>
        <row r="907">
          <cell r="C907" t="str">
            <v>Colonial Bank</v>
          </cell>
          <cell r="D907" t="str">
            <v>UNITED STATES</v>
          </cell>
          <cell r="E907" t="str">
            <v>caa3</v>
          </cell>
        </row>
        <row r="908">
          <cell r="C908" t="str">
            <v>Colorado National Bank</v>
          </cell>
          <cell r="D908" t="str">
            <v>UNITED STATES</v>
          </cell>
          <cell r="E908" t="str">
            <v>a2</v>
          </cell>
        </row>
        <row r="909">
          <cell r="C909" t="str">
            <v>Comerica Bank</v>
          </cell>
          <cell r="D909" t="str">
            <v>UNITED STATES</v>
          </cell>
          <cell r="E909" t="str">
            <v>a2</v>
          </cell>
        </row>
        <row r="910">
          <cell r="C910" t="str">
            <v>Comerica Bank, Texas</v>
          </cell>
          <cell r="D910" t="str">
            <v>UNITED STATES</v>
          </cell>
          <cell r="E910" t="str">
            <v>a1</v>
          </cell>
        </row>
        <row r="911">
          <cell r="C911" t="str">
            <v>Comerica Bank-California</v>
          </cell>
          <cell r="D911" t="str">
            <v>UNITED STATES</v>
          </cell>
          <cell r="E911" t="str">
            <v>a1</v>
          </cell>
        </row>
        <row r="912">
          <cell r="C912" t="str">
            <v>Commerce Bank</v>
          </cell>
          <cell r="D912" t="str">
            <v>UNITED STATES</v>
          </cell>
          <cell r="E912" t="str">
            <v>aa3</v>
          </cell>
        </row>
        <row r="913">
          <cell r="C913" t="str">
            <v>Commerce Bank, N.A.</v>
          </cell>
          <cell r="D913" t="str">
            <v>UNITED STATES</v>
          </cell>
          <cell r="E913" t="str">
            <v>a1</v>
          </cell>
        </row>
        <row r="914">
          <cell r="C914" t="str">
            <v>Commercial Bank Agropromcredit (LLC)</v>
          </cell>
          <cell r="D914" t="str">
            <v>RUSSIA</v>
          </cell>
          <cell r="E914" t="str">
            <v>b2</v>
          </cell>
        </row>
        <row r="915">
          <cell r="C915" t="str">
            <v>Commercial Bank Investbank AD</v>
          </cell>
          <cell r="D915" t="str">
            <v>BULGARIA</v>
          </cell>
          <cell r="E915" t="str">
            <v>b2</v>
          </cell>
        </row>
        <row r="916">
          <cell r="C916" t="str">
            <v>Commercial Bank OBRAZOVANIE</v>
          </cell>
          <cell r="D916" t="str">
            <v>RUSSIA</v>
          </cell>
          <cell r="E916" t="str">
            <v>b3</v>
          </cell>
        </row>
        <row r="917">
          <cell r="C917" t="str">
            <v>Commercial Bank OBRAZOVANIE</v>
          </cell>
          <cell r="D917" t="str">
            <v>RUSSIA</v>
          </cell>
          <cell r="E917" t="str">
            <v>b3</v>
          </cell>
        </row>
        <row r="918">
          <cell r="C918" t="str">
            <v>Commercial Bank of Dubai PSC</v>
          </cell>
          <cell r="D918" t="str">
            <v>UNITED ARAB EMIRATES</v>
          </cell>
          <cell r="E918" t="str">
            <v>ba1</v>
          </cell>
        </row>
        <row r="919">
          <cell r="C919" t="str">
            <v>Commercial Bank of Korea, Ltd.</v>
          </cell>
          <cell r="D919" t="str">
            <v>KOREA</v>
          </cell>
          <cell r="E919" t="str">
            <v>caa3</v>
          </cell>
        </row>
        <row r="920">
          <cell r="C920" t="str">
            <v>Commercial Bank of Kuwait S.A.K.</v>
          </cell>
          <cell r="D920" t="str">
            <v>KUWAIT</v>
          </cell>
          <cell r="E920" t="str">
            <v>ba1</v>
          </cell>
        </row>
        <row r="921">
          <cell r="C921" t="str">
            <v>Commercial Bank of Qatar</v>
          </cell>
          <cell r="D921" t="str">
            <v>QATAR</v>
          </cell>
          <cell r="E921" t="str">
            <v>baa2</v>
          </cell>
        </row>
        <row r="922">
          <cell r="C922" t="str">
            <v>Commercial Bank Unibest</v>
          </cell>
          <cell r="D922" t="str">
            <v>RUSSIA</v>
          </cell>
          <cell r="E922" t="str">
            <v>caa3</v>
          </cell>
        </row>
        <row r="923">
          <cell r="C923" t="str">
            <v>Commercial Federal Bank</v>
          </cell>
          <cell r="D923" t="str">
            <v>UNITED STATES</v>
          </cell>
          <cell r="E923" t="str">
            <v>a1</v>
          </cell>
        </row>
        <row r="924">
          <cell r="C924" t="str">
            <v>Commercial International Bank (Egypt) SAE</v>
          </cell>
          <cell r="D924" t="str">
            <v>EGYPT</v>
          </cell>
          <cell r="E924" t="str">
            <v>caa1</v>
          </cell>
        </row>
        <row r="925">
          <cell r="C925" t="str">
            <v>Commerzbank AG</v>
          </cell>
          <cell r="D925" t="str">
            <v>GERMANY</v>
          </cell>
          <cell r="E925" t="str">
            <v>ba1</v>
          </cell>
        </row>
        <row r="926">
          <cell r="C926" t="str">
            <v>Commerzbank Europe (Ireland)</v>
          </cell>
          <cell r="D926" t="str">
            <v>IRELAND</v>
          </cell>
          <cell r="E926" t="str">
            <v>baa3</v>
          </cell>
        </row>
        <row r="927">
          <cell r="C927" t="str">
            <v>Commerzbank International S.A.</v>
          </cell>
          <cell r="D927" t="str">
            <v>LUXEMBOURG</v>
          </cell>
          <cell r="E927" t="str">
            <v>baa2</v>
          </cell>
        </row>
        <row r="928">
          <cell r="C928" t="str">
            <v>Commonwealth Bank of Australia</v>
          </cell>
          <cell r="D928" t="str">
            <v>AUSTRALIA</v>
          </cell>
          <cell r="E928" t="str">
            <v>a1</v>
          </cell>
        </row>
        <row r="929">
          <cell r="C929" t="str">
            <v>Compagnie Bancaire</v>
          </cell>
          <cell r="D929" t="str">
            <v>FRANCE</v>
          </cell>
          <cell r="E929" t="str">
            <v>a2</v>
          </cell>
        </row>
        <row r="930">
          <cell r="C930" t="str">
            <v>Compania Financiera Argentina S.A.</v>
          </cell>
          <cell r="D930" t="str">
            <v>ARGENTINA</v>
          </cell>
          <cell r="E930" t="str">
            <v>caa1</v>
          </cell>
        </row>
        <row r="931">
          <cell r="C931" t="str">
            <v>Compass Bank</v>
          </cell>
          <cell r="D931" t="str">
            <v>UNITED STATES</v>
          </cell>
          <cell r="E931" t="str">
            <v>baa2</v>
          </cell>
        </row>
        <row r="932">
          <cell r="C932" t="str">
            <v>Confederacion Espanola de Cajas de Ahorro</v>
          </cell>
          <cell r="D932" t="str">
            <v>SPAIN</v>
          </cell>
          <cell r="E932" t="str">
            <v>ba2</v>
          </cell>
        </row>
        <row r="933">
          <cell r="C933" t="str">
            <v>CONFIA, S.A.</v>
          </cell>
          <cell r="D933" t="str">
            <v>MEXICO</v>
          </cell>
          <cell r="E933" t="str">
            <v>caa3</v>
          </cell>
        </row>
        <row r="934">
          <cell r="C934" t="str">
            <v>Control Union Argentina S.A.</v>
          </cell>
          <cell r="D934" t="str">
            <v>ARGENTINA</v>
          </cell>
          <cell r="E934" t="str">
            <v>caa1</v>
          </cell>
        </row>
        <row r="935">
          <cell r="C935" t="str">
            <v>Cooperativa Jesus Nazareno LTDA</v>
          </cell>
          <cell r="D935" t="str">
            <v>BOLIVIA</v>
          </cell>
          <cell r="E935" t="str">
            <v>b2</v>
          </cell>
        </row>
        <row r="936">
          <cell r="C936" t="str">
            <v>Cordial Compania Financiera S.A.</v>
          </cell>
          <cell r="D936" t="str">
            <v>ARGENTINA</v>
          </cell>
          <cell r="E936" t="str">
            <v>caa1</v>
          </cell>
        </row>
        <row r="937">
          <cell r="C937" t="str">
            <v>CoreStates Bank N.A.</v>
          </cell>
          <cell r="D937" t="str">
            <v>UNITED STATES</v>
          </cell>
          <cell r="E937" t="str">
            <v>aa2</v>
          </cell>
        </row>
        <row r="938">
          <cell r="C938" t="str">
            <v>CoreStates Bank of Delaware N.A.</v>
          </cell>
          <cell r="D938" t="str">
            <v>UNITED STATES</v>
          </cell>
          <cell r="E938" t="str">
            <v>aa3</v>
          </cell>
        </row>
        <row r="939">
          <cell r="C939" t="str">
            <v>CorpBanca</v>
          </cell>
          <cell r="D939" t="str">
            <v>CHILE</v>
          </cell>
          <cell r="E939" t="str">
            <v>ba1</v>
          </cell>
        </row>
        <row r="940">
          <cell r="C940" t="str">
            <v>Corporacion Andina de Fomento</v>
          </cell>
          <cell r="D940" t="str">
            <v>SUPRANATIONAL</v>
          </cell>
          <cell r="E940" t="str">
            <v>a2</v>
          </cell>
        </row>
        <row r="941">
          <cell r="C941" t="str">
            <v>Corporate Commercial Bank AD</v>
          </cell>
          <cell r="D941" t="str">
            <v>BULGARIA</v>
          </cell>
          <cell r="E941" t="str">
            <v>ca</v>
          </cell>
        </row>
        <row r="942">
          <cell r="C942" t="str">
            <v>Cosmos Bank, Taiwan</v>
          </cell>
          <cell r="D942" t="str">
            <v>TAIWAN</v>
          </cell>
          <cell r="E942" t="str">
            <v>ba3</v>
          </cell>
        </row>
        <row r="943">
          <cell r="C943" t="str">
            <v>Cota Commercial Bank</v>
          </cell>
          <cell r="D943" t="str">
            <v>TAIWAN</v>
          </cell>
          <cell r="E943" t="str">
            <v>ba3</v>
          </cell>
        </row>
        <row r="944">
          <cell r="C944" t="str">
            <v>Countrywide Bank FSB</v>
          </cell>
          <cell r="D944" t="str">
            <v>UNITED STATES</v>
          </cell>
          <cell r="E944" t="str">
            <v>ba2</v>
          </cell>
        </row>
        <row r="945">
          <cell r="C945" t="str">
            <v>Coventry Building Society</v>
          </cell>
          <cell r="D945" t="str">
            <v>UNITED KINGDOM</v>
          </cell>
          <cell r="E945" t="str">
            <v>a3</v>
          </cell>
        </row>
        <row r="946">
          <cell r="C946" t="str">
            <v>Credins Bank Sh.a.</v>
          </cell>
          <cell r="D946" t="str">
            <v>ALBANIA</v>
          </cell>
          <cell r="E946" t="str">
            <v>b2</v>
          </cell>
        </row>
        <row r="947">
          <cell r="C947" t="str">
            <v>Crediop Credito per le Imprese e Opere Pubbl.</v>
          </cell>
          <cell r="D947" t="str">
            <v>ITALY</v>
          </cell>
          <cell r="E947" t="str">
            <v>a2</v>
          </cell>
        </row>
        <row r="948">
          <cell r="C948" t="str">
            <v>Credit Agricole Bank Polska S.A.</v>
          </cell>
          <cell r="D948" t="str">
            <v>POLAND</v>
          </cell>
          <cell r="E948" t="str">
            <v>ba2</v>
          </cell>
        </row>
        <row r="949">
          <cell r="C949" t="str">
            <v>Credit Agricole Corporate and Investment Bank</v>
          </cell>
          <cell r="D949" t="str">
            <v>FRANCE</v>
          </cell>
          <cell r="E949" t="str">
            <v>ba3</v>
          </cell>
        </row>
        <row r="950">
          <cell r="C950" t="str">
            <v>Credit Agricole S.A.</v>
          </cell>
          <cell r="D950" t="str">
            <v>FRANCE</v>
          </cell>
          <cell r="E950" t="str">
            <v>ba2</v>
          </cell>
        </row>
        <row r="951">
          <cell r="C951" t="str">
            <v>CREDIT BANK OF MOSCOW</v>
          </cell>
          <cell r="D951" t="str">
            <v>RUSSIA</v>
          </cell>
          <cell r="E951" t="str">
            <v>b1</v>
          </cell>
        </row>
        <row r="952">
          <cell r="C952" t="str">
            <v>Credit Dnepr Bank</v>
          </cell>
          <cell r="D952" t="str">
            <v>UKRAINE</v>
          </cell>
          <cell r="E952" t="str">
            <v>caa3</v>
          </cell>
        </row>
        <row r="953">
          <cell r="C953" t="str">
            <v>Credit du Maroc</v>
          </cell>
          <cell r="D953" t="str">
            <v>MOROCCO</v>
          </cell>
          <cell r="E953" t="str">
            <v>ba3</v>
          </cell>
        </row>
        <row r="954">
          <cell r="C954" t="str">
            <v>Credit Europe Bank Ltd.</v>
          </cell>
          <cell r="D954" t="str">
            <v>RUSSIA</v>
          </cell>
          <cell r="E954" t="str">
            <v>b1</v>
          </cell>
        </row>
        <row r="955">
          <cell r="C955" t="str">
            <v>Credit Europe Bank N.V.</v>
          </cell>
          <cell r="D955" t="str">
            <v>NETHERLANDS</v>
          </cell>
          <cell r="E955" t="str">
            <v>ba3</v>
          </cell>
        </row>
        <row r="956">
          <cell r="C956" t="str">
            <v>Credit Foncier de France</v>
          </cell>
          <cell r="D956" t="str">
            <v>FRANCE</v>
          </cell>
          <cell r="E956" t="str">
            <v>b1</v>
          </cell>
        </row>
        <row r="957">
          <cell r="C957" t="str">
            <v>Credit Immobilier de France Developpement</v>
          </cell>
          <cell r="D957" t="str">
            <v>FRANCE</v>
          </cell>
          <cell r="E957" t="str">
            <v>ca</v>
          </cell>
        </row>
        <row r="958">
          <cell r="C958" t="str">
            <v>Credit Industriel et Commercial</v>
          </cell>
          <cell r="D958" t="str">
            <v>FRANCE</v>
          </cell>
          <cell r="E958" t="str">
            <v>baa2</v>
          </cell>
        </row>
        <row r="959">
          <cell r="C959" t="str">
            <v>Credit Mut. de Loire-Atlantique Centre Ouest</v>
          </cell>
          <cell r="D959" t="str">
            <v>FRANCE</v>
          </cell>
          <cell r="E959" t="str">
            <v>a2</v>
          </cell>
        </row>
        <row r="960">
          <cell r="C960" t="str">
            <v>Credit Mutuel Arkea</v>
          </cell>
          <cell r="D960" t="str">
            <v>FRANCE</v>
          </cell>
          <cell r="E960" t="str">
            <v>baa2</v>
          </cell>
        </row>
        <row r="961">
          <cell r="C961" t="str">
            <v>Credit Mutuel Arkea</v>
          </cell>
          <cell r="D961" t="str">
            <v>FRANCE</v>
          </cell>
          <cell r="E961" t="str">
            <v>baa3</v>
          </cell>
        </row>
        <row r="962">
          <cell r="C962" t="str">
            <v>Credit Mutuel de Maine-Anjou, Basse Normandie</v>
          </cell>
          <cell r="D962" t="str">
            <v>FRANCE</v>
          </cell>
          <cell r="E962" t="str">
            <v>a2</v>
          </cell>
        </row>
        <row r="963">
          <cell r="C963" t="str">
            <v>Credit Mutuel du Centre, Orleans</v>
          </cell>
          <cell r="D963" t="str">
            <v>FRANCE</v>
          </cell>
          <cell r="E963" t="str">
            <v>a2</v>
          </cell>
        </row>
        <row r="964">
          <cell r="C964" t="str">
            <v>Credit Suisse (Old)</v>
          </cell>
          <cell r="D964" t="str">
            <v>SWITZERLAND</v>
          </cell>
          <cell r="E964" t="str">
            <v>a1</v>
          </cell>
        </row>
        <row r="965">
          <cell r="C965" t="str">
            <v>Credit Suisse AG</v>
          </cell>
          <cell r="D965" t="str">
            <v>SWITZERLAND</v>
          </cell>
          <cell r="E965" t="str">
            <v>baa1</v>
          </cell>
        </row>
        <row r="966">
          <cell r="C966" t="str">
            <v>Credit Uruguay Banco S.A.</v>
          </cell>
          <cell r="D966" t="str">
            <v>URUGUAY</v>
          </cell>
          <cell r="E966" t="str">
            <v>ba2</v>
          </cell>
        </row>
        <row r="967">
          <cell r="C967" t="str">
            <v>Credit-Standard Bank</v>
          </cell>
          <cell r="D967" t="str">
            <v>UZBEKISTAN</v>
          </cell>
          <cell r="E967" t="str">
            <v>ca</v>
          </cell>
        </row>
        <row r="968">
          <cell r="C968" t="str">
            <v>Creditanstalt AG</v>
          </cell>
          <cell r="D968" t="str">
            <v>AUSTRIA</v>
          </cell>
          <cell r="E968" t="str">
            <v>a2</v>
          </cell>
        </row>
        <row r="969">
          <cell r="C969" t="str">
            <v>Credito Emiliano SpA</v>
          </cell>
          <cell r="D969" t="str">
            <v>ITALY</v>
          </cell>
          <cell r="E969" t="str">
            <v>baa2</v>
          </cell>
        </row>
        <row r="970">
          <cell r="C970" t="str">
            <v>Credito Emiliano SpA</v>
          </cell>
          <cell r="D970" t="str">
            <v>ITALY</v>
          </cell>
          <cell r="E970" t="str">
            <v>baa3</v>
          </cell>
        </row>
        <row r="971">
          <cell r="C971" t="str">
            <v>Credito Fondiario e Industriale S.p.A.</v>
          </cell>
          <cell r="D971" t="str">
            <v>ITALY</v>
          </cell>
          <cell r="E971" t="str">
            <v>b2</v>
          </cell>
        </row>
        <row r="972">
          <cell r="C972" t="str">
            <v>Credito Valtellinese</v>
          </cell>
          <cell r="D972" t="str">
            <v>ITALY</v>
          </cell>
          <cell r="E972" t="str">
            <v>b1</v>
          </cell>
        </row>
        <row r="973">
          <cell r="C973" t="str">
            <v>Crestar Bank</v>
          </cell>
          <cell r="D973" t="str">
            <v>UNITED STATES</v>
          </cell>
          <cell r="E973" t="str">
            <v>a2</v>
          </cell>
        </row>
        <row r="974">
          <cell r="C974" t="str">
            <v>CTBC Bank Co., Ltd.</v>
          </cell>
          <cell r="D974" t="str">
            <v>TAIWAN</v>
          </cell>
          <cell r="E974" t="str">
            <v>baa2</v>
          </cell>
        </row>
        <row r="975">
          <cell r="C975" t="str">
            <v>Cupertino National Bank</v>
          </cell>
          <cell r="D975" t="str">
            <v>UNITED STATES</v>
          </cell>
          <cell r="E975" t="str">
            <v>baa2</v>
          </cell>
        </row>
        <row r="976">
          <cell r="C976" t="str">
            <v>Cyprus Popular Bank Public Co Ltd</v>
          </cell>
          <cell r="D976" t="str">
            <v>CYPRUS</v>
          </cell>
          <cell r="E976" t="str">
            <v>c</v>
          </cell>
        </row>
        <row r="977">
          <cell r="C977" t="str">
            <v>Daegu Bank, Ltd.</v>
          </cell>
          <cell r="D977" t="str">
            <v>KOREA</v>
          </cell>
          <cell r="E977" t="str">
            <v>baa1</v>
          </cell>
        </row>
        <row r="978">
          <cell r="C978" t="str">
            <v>Dah Sing Bank, Limited</v>
          </cell>
          <cell r="D978" t="str">
            <v>HONG KONG</v>
          </cell>
          <cell r="E978" t="str">
            <v>a3</v>
          </cell>
        </row>
        <row r="979">
          <cell r="C979" t="str">
            <v>Dai-Ichi Kangyo Bank, Ltd.</v>
          </cell>
          <cell r="D979" t="str">
            <v>JAPAN</v>
          </cell>
          <cell r="E979" t="str">
            <v>b2</v>
          </cell>
        </row>
        <row r="980">
          <cell r="C980" t="str">
            <v>Daishi Bank, Ltd. (The)</v>
          </cell>
          <cell r="D980" t="str">
            <v>JAPAN</v>
          </cell>
          <cell r="E980" t="str">
            <v>baa2</v>
          </cell>
        </row>
        <row r="981">
          <cell r="C981" t="str">
            <v>Daishi Bank, Ltd. (The)</v>
          </cell>
          <cell r="D981" t="str">
            <v>JAPAN</v>
          </cell>
          <cell r="E981" t="str">
            <v>baa2</v>
          </cell>
        </row>
        <row r="982">
          <cell r="C982" t="str">
            <v>Danske Bank A/S</v>
          </cell>
          <cell r="D982" t="str">
            <v>DENMARK</v>
          </cell>
          <cell r="E982" t="str">
            <v>baa2</v>
          </cell>
        </row>
        <row r="983">
          <cell r="C983" t="str">
            <v>Danske Bank Plc</v>
          </cell>
          <cell r="D983" t="str">
            <v>FINLAND</v>
          </cell>
          <cell r="E983" t="str">
            <v>baa1</v>
          </cell>
        </row>
        <row r="984">
          <cell r="C984" t="str">
            <v>Dauphin Deposit Bank &amp; Trust Company</v>
          </cell>
          <cell r="D984" t="str">
            <v>UNITED STATES</v>
          </cell>
          <cell r="E984" t="str">
            <v>a3</v>
          </cell>
        </row>
        <row r="985">
          <cell r="C985" t="str">
            <v>DB UK Bank Limited</v>
          </cell>
          <cell r="D985" t="str">
            <v>UNITED KINGDOM</v>
          </cell>
          <cell r="E985" t="str">
            <v>baa3</v>
          </cell>
        </row>
        <row r="986">
          <cell r="C986" t="str">
            <v>DBS Bank (China) Limited</v>
          </cell>
          <cell r="D986" t="str">
            <v>CHINA</v>
          </cell>
          <cell r="E986" t="str">
            <v>ba3</v>
          </cell>
        </row>
        <row r="987">
          <cell r="C987" t="str">
            <v>DBS Bank (China) Limited</v>
          </cell>
          <cell r="D987" t="str">
            <v>CHINA</v>
          </cell>
          <cell r="E987" t="str">
            <v>ba3</v>
          </cell>
        </row>
        <row r="988">
          <cell r="C988" t="str">
            <v>DBS Bank (Hong Kong) Limited</v>
          </cell>
          <cell r="D988" t="str">
            <v>HONG KONG</v>
          </cell>
          <cell r="E988" t="str">
            <v>a2</v>
          </cell>
        </row>
        <row r="989">
          <cell r="C989" t="str">
            <v>DBS Bank Ltd.</v>
          </cell>
          <cell r="D989" t="str">
            <v>SINGAPORE</v>
          </cell>
          <cell r="E989" t="str">
            <v>aa3</v>
          </cell>
        </row>
        <row r="990">
          <cell r="C990" t="str">
            <v>Debeka Bausparkasse AG</v>
          </cell>
          <cell r="D990" t="str">
            <v>GERMANY</v>
          </cell>
          <cell r="E990" t="str">
            <v>a3</v>
          </cell>
        </row>
        <row r="991">
          <cell r="C991" t="str">
            <v>DekaBank Deutsche Girozentrale</v>
          </cell>
          <cell r="D991" t="str">
            <v>GERMANY</v>
          </cell>
          <cell r="E991" t="str">
            <v>baa2</v>
          </cell>
        </row>
        <row r="992">
          <cell r="C992" t="str">
            <v>Delta Bank JSC</v>
          </cell>
          <cell r="D992" t="str">
            <v>KAZAKHSTAN</v>
          </cell>
          <cell r="E992" t="str">
            <v>b3</v>
          </cell>
        </row>
        <row r="993">
          <cell r="C993" t="str">
            <v>Delta Bank JSC</v>
          </cell>
          <cell r="D993" t="str">
            <v>KAZAKHSTAN</v>
          </cell>
          <cell r="E993" t="str">
            <v>caa3</v>
          </cell>
        </row>
        <row r="994">
          <cell r="C994" t="str">
            <v>DeltaCredit Bank</v>
          </cell>
          <cell r="D994" t="str">
            <v>RUSSIA</v>
          </cell>
          <cell r="E994" t="str">
            <v>ba2</v>
          </cell>
        </row>
        <row r="995">
          <cell r="C995" t="str">
            <v>Demir-Halk Bank (Nederland) N.V.</v>
          </cell>
          <cell r="D995" t="str">
            <v>NETHERLANDS</v>
          </cell>
          <cell r="E995" t="str">
            <v>ba2</v>
          </cell>
        </row>
        <row r="996">
          <cell r="C996" t="str">
            <v>Demirbank TAS</v>
          </cell>
          <cell r="D996" t="str">
            <v>TURKEY</v>
          </cell>
          <cell r="E996" t="str">
            <v>caa3</v>
          </cell>
        </row>
        <row r="997">
          <cell r="C997" t="str">
            <v>Den norske Bank ASA</v>
          </cell>
          <cell r="D997" t="str">
            <v>NORWAY</v>
          </cell>
          <cell r="E997" t="str">
            <v>aa3</v>
          </cell>
        </row>
        <row r="998">
          <cell r="C998" t="str">
            <v>Denizbank A.S.</v>
          </cell>
          <cell r="D998" t="str">
            <v>TURKEY</v>
          </cell>
          <cell r="E998" t="str">
            <v>ba3</v>
          </cell>
        </row>
        <row r="999">
          <cell r="C999" t="str">
            <v>DEPFA ACS BANK</v>
          </cell>
          <cell r="D999" t="str">
            <v>IRELAND</v>
          </cell>
          <cell r="E999" t="str">
            <v>caa2</v>
          </cell>
        </row>
        <row r="1000">
          <cell r="C1000" t="str">
            <v>DEPFA Bank plc</v>
          </cell>
          <cell r="D1000" t="str">
            <v>IRELAND</v>
          </cell>
          <cell r="E1000" t="str">
            <v>caa2</v>
          </cell>
        </row>
        <row r="1001">
          <cell r="C1001" t="str">
            <v>DEPFA Deutsche Pfandbriefbank AG</v>
          </cell>
          <cell r="D1001" t="str">
            <v>GERMANY</v>
          </cell>
          <cell r="E1001" t="str">
            <v>b2</v>
          </cell>
        </row>
        <row r="1002">
          <cell r="C1002" t="str">
            <v>DEPFA-Bank Europe P.L.C.</v>
          </cell>
          <cell r="D1002" t="str">
            <v>IRELAND</v>
          </cell>
          <cell r="E1002" t="str">
            <v>b2</v>
          </cell>
        </row>
        <row r="1003">
          <cell r="C1003" t="str">
            <v>Deposit Guaranty National Bank</v>
          </cell>
          <cell r="D1003" t="str">
            <v>UNITED STATES</v>
          </cell>
          <cell r="E1003" t="str">
            <v>a3</v>
          </cell>
        </row>
        <row r="1004">
          <cell r="C1004" t="str">
            <v>Derbyshire Building Society</v>
          </cell>
          <cell r="D1004" t="str">
            <v>UNITED KINGDOM</v>
          </cell>
          <cell r="E1004" t="str">
            <v>baa2</v>
          </cell>
        </row>
        <row r="1005">
          <cell r="C1005" t="str">
            <v>Derzhava</v>
          </cell>
          <cell r="D1005" t="str">
            <v>RUSSIA</v>
          </cell>
          <cell r="E1005" t="str">
            <v>b3</v>
          </cell>
        </row>
        <row r="1006">
          <cell r="C1006" t="str">
            <v>Deutsche Apotheker- und Aerztebank eG</v>
          </cell>
          <cell r="D1006" t="str">
            <v>GERMANY</v>
          </cell>
          <cell r="E1006" t="str">
            <v>baa2</v>
          </cell>
        </row>
        <row r="1007">
          <cell r="C1007" t="str">
            <v>Deutsche Bank AG</v>
          </cell>
          <cell r="D1007" t="str">
            <v>GERMANY</v>
          </cell>
          <cell r="E1007" t="str">
            <v>baa3</v>
          </cell>
        </row>
        <row r="1008">
          <cell r="C1008" t="str">
            <v>Deutsche Bank Mexico, S.A.</v>
          </cell>
          <cell r="D1008" t="str">
            <v>MEXICO</v>
          </cell>
          <cell r="E1008" t="str">
            <v>ba2</v>
          </cell>
        </row>
        <row r="1009">
          <cell r="C1009" t="str">
            <v>Deutsche Bank Mexico, S.A.</v>
          </cell>
          <cell r="D1009" t="str">
            <v>MEXICO</v>
          </cell>
          <cell r="E1009" t="str">
            <v>ba2</v>
          </cell>
        </row>
        <row r="1010">
          <cell r="C1010" t="str">
            <v>Deutsche Bank National Trust Company</v>
          </cell>
          <cell r="D1010" t="str">
            <v>UNITED STATES</v>
          </cell>
          <cell r="E1010" t="str">
            <v>a3</v>
          </cell>
        </row>
        <row r="1011">
          <cell r="C1011" t="str">
            <v>Deutsche Bank S.A. (Argentina)</v>
          </cell>
          <cell r="D1011" t="str">
            <v>ARGENTINA</v>
          </cell>
          <cell r="E1011" t="str">
            <v>caa1</v>
          </cell>
        </row>
        <row r="1012">
          <cell r="C1012" t="str">
            <v>Deutsche Bank SpA</v>
          </cell>
          <cell r="D1012" t="str">
            <v>ITALY</v>
          </cell>
          <cell r="E1012" t="str">
            <v>ba2</v>
          </cell>
        </row>
        <row r="1013">
          <cell r="C1013" t="str">
            <v>Deutsche Bank Trust Company Americas</v>
          </cell>
          <cell r="D1013" t="str">
            <v>UNITED STATES</v>
          </cell>
          <cell r="E1013" t="str">
            <v>a3</v>
          </cell>
        </row>
        <row r="1014">
          <cell r="C1014" t="str">
            <v>Deutsche Bank Trust Company Delaware</v>
          </cell>
          <cell r="D1014" t="str">
            <v>UNITED STATES</v>
          </cell>
          <cell r="E1014" t="str">
            <v>a3</v>
          </cell>
        </row>
        <row r="1015">
          <cell r="C1015" t="str">
            <v>Deutsche Bank, S.A.E.</v>
          </cell>
          <cell r="D1015" t="str">
            <v>SPAIN</v>
          </cell>
          <cell r="E1015" t="str">
            <v>ba3</v>
          </cell>
        </row>
        <row r="1016">
          <cell r="C1016" t="str">
            <v>Deutsche Hypothekenbank AG</v>
          </cell>
          <cell r="D1016" t="str">
            <v>GERMANY</v>
          </cell>
          <cell r="E1016" t="str">
            <v>b1</v>
          </cell>
        </row>
        <row r="1017">
          <cell r="C1017" t="str">
            <v>Deutsche Kreditbank AG</v>
          </cell>
          <cell r="D1017" t="str">
            <v>GERMANY</v>
          </cell>
          <cell r="E1017" t="str">
            <v>ba1</v>
          </cell>
        </row>
        <row r="1018">
          <cell r="C1018" t="str">
            <v>Deutsche Pfandbriefbank AG</v>
          </cell>
          <cell r="D1018" t="str">
            <v>GERMANY</v>
          </cell>
          <cell r="E1018" t="str">
            <v>b2</v>
          </cell>
        </row>
        <row r="1019">
          <cell r="C1019" t="str">
            <v>Deutsche Postbank AG</v>
          </cell>
          <cell r="D1019" t="str">
            <v>GERMANY</v>
          </cell>
          <cell r="E1019" t="str">
            <v>ba1</v>
          </cell>
        </row>
        <row r="1020">
          <cell r="C1020" t="str">
            <v>Deutsche Schiffsbank AG</v>
          </cell>
          <cell r="D1020" t="str">
            <v>GERMANY</v>
          </cell>
          <cell r="E1020" t="str">
            <v>ba2</v>
          </cell>
        </row>
        <row r="1021">
          <cell r="C1021" t="str">
            <v>Deutsche Siedlungs- und Landesrentenbank</v>
          </cell>
          <cell r="D1021" t="str">
            <v>GERMANY</v>
          </cell>
          <cell r="E1021" t="str">
            <v>ba1</v>
          </cell>
        </row>
        <row r="1022">
          <cell r="C1022" t="str">
            <v>Deutsche Trust Bank Limited</v>
          </cell>
          <cell r="D1022" t="str">
            <v>JAPAN</v>
          </cell>
          <cell r="E1022" t="str">
            <v>ba1</v>
          </cell>
        </row>
        <row r="1023">
          <cell r="C1023" t="str">
            <v>Development Bank of the Philippines</v>
          </cell>
          <cell r="D1023" t="str">
            <v>PHILIPPINES</v>
          </cell>
          <cell r="E1023" t="str">
            <v>ba3</v>
          </cell>
        </row>
        <row r="1024">
          <cell r="C1024" t="str">
            <v>Dexia Crediop S.p.A.</v>
          </cell>
          <cell r="D1024" t="str">
            <v>ITALY</v>
          </cell>
          <cell r="E1024" t="str">
            <v>caa1</v>
          </cell>
        </row>
        <row r="1025">
          <cell r="C1025" t="str">
            <v>Dexia Credit Local</v>
          </cell>
          <cell r="D1025" t="str">
            <v>FRANCE</v>
          </cell>
          <cell r="E1025" t="str">
            <v>ca</v>
          </cell>
        </row>
        <row r="1026">
          <cell r="C1026" t="str">
            <v>Dexia Kommunalkredit Bank</v>
          </cell>
          <cell r="D1026" t="str">
            <v>AUSTRIA</v>
          </cell>
          <cell r="E1026" t="str">
            <v>caa3</v>
          </cell>
        </row>
        <row r="1027">
          <cell r="C1027" t="str">
            <v>Dexia Sabadell, S.A.</v>
          </cell>
          <cell r="D1027" t="str">
            <v>SPAIN</v>
          </cell>
          <cell r="E1027" t="str">
            <v>ca</v>
          </cell>
        </row>
        <row r="1028">
          <cell r="C1028" t="str">
            <v>Dezelna banka Slovenije Group</v>
          </cell>
          <cell r="D1028" t="str">
            <v>SLOVENIA</v>
          </cell>
          <cell r="E1028" t="str">
            <v>ba3</v>
          </cell>
        </row>
        <row r="1029">
          <cell r="C1029" t="str">
            <v>Dime Savings Bank of New York FSB</v>
          </cell>
          <cell r="D1029" t="str">
            <v>UNITED STATES</v>
          </cell>
          <cell r="E1029" t="str">
            <v>a2</v>
          </cell>
        </row>
        <row r="1030">
          <cell r="C1030" t="str">
            <v>Direct Merchants Credit Card Bank, N.A.</v>
          </cell>
          <cell r="D1030" t="str">
            <v>UNITED STATES</v>
          </cell>
          <cell r="E1030" t="str">
            <v>ba2</v>
          </cell>
        </row>
        <row r="1031">
          <cell r="C1031" t="str">
            <v>Discover Bank</v>
          </cell>
          <cell r="D1031" t="str">
            <v>UNITED STATES</v>
          </cell>
          <cell r="E1031" t="str">
            <v>baa3</v>
          </cell>
        </row>
        <row r="1032">
          <cell r="C1032" t="str">
            <v>DNB Bank ASA</v>
          </cell>
          <cell r="D1032" t="str">
            <v>NORWAY</v>
          </cell>
          <cell r="E1032" t="str">
            <v>baa1</v>
          </cell>
        </row>
        <row r="1033">
          <cell r="C1033" t="str">
            <v>Doha Bank Q.S.C.</v>
          </cell>
          <cell r="D1033" t="str">
            <v>QATAR</v>
          </cell>
          <cell r="E1033" t="str">
            <v>baa3</v>
          </cell>
        </row>
        <row r="1034">
          <cell r="C1034" t="str">
            <v>Donghwa Bank</v>
          </cell>
          <cell r="D1034" t="str">
            <v>KOREA</v>
          </cell>
          <cell r="E1034" t="str">
            <v>caa3</v>
          </cell>
        </row>
        <row r="1035">
          <cell r="C1035" t="str">
            <v>Dongorbank, PJSC</v>
          </cell>
          <cell r="D1035" t="str">
            <v>UKRAINE</v>
          </cell>
          <cell r="E1035" t="str">
            <v>b2</v>
          </cell>
        </row>
        <row r="1036">
          <cell r="C1036" t="str">
            <v>Donskoy Narodny Bank</v>
          </cell>
          <cell r="D1036" t="str">
            <v>RUSSIA</v>
          </cell>
          <cell r="E1036" t="str">
            <v>b2</v>
          </cell>
        </row>
        <row r="1037">
          <cell r="C1037" t="str">
            <v>Downey Savings &amp; Loan Association</v>
          </cell>
          <cell r="D1037" t="str">
            <v>UNITED STATES</v>
          </cell>
          <cell r="E1037" t="str">
            <v>caa3</v>
          </cell>
        </row>
        <row r="1038">
          <cell r="C1038" t="str">
            <v>Dresdner Bank (Ireland) plc</v>
          </cell>
          <cell r="D1038" t="str">
            <v>IRELAND</v>
          </cell>
          <cell r="E1038" t="str">
            <v>baa2</v>
          </cell>
        </row>
        <row r="1039">
          <cell r="C1039" t="str">
            <v>Dresdner Bank AG</v>
          </cell>
          <cell r="D1039" t="str">
            <v>GERMANY</v>
          </cell>
          <cell r="E1039" t="str">
            <v>b2</v>
          </cell>
        </row>
        <row r="1040">
          <cell r="C1040" t="str">
            <v>Dresdner Bank Brasil S.A. Banco Multiplo</v>
          </cell>
          <cell r="D1040" t="str">
            <v>BRAZIL</v>
          </cell>
          <cell r="E1040" t="str">
            <v>ba3</v>
          </cell>
        </row>
        <row r="1041">
          <cell r="C1041" t="str">
            <v>Dresdner Bank Luxembourg S.A.</v>
          </cell>
          <cell r="D1041" t="str">
            <v>LUXEMBOURG</v>
          </cell>
          <cell r="E1041" t="str">
            <v>a2</v>
          </cell>
        </row>
        <row r="1042">
          <cell r="C1042" t="str">
            <v>Dresdner Kleinwort Wasserstein</v>
          </cell>
          <cell r="D1042" t="str">
            <v>FRANCE</v>
          </cell>
          <cell r="E1042" t="str">
            <v>ba2</v>
          </cell>
        </row>
        <row r="1043">
          <cell r="C1043" t="str">
            <v>Dresdner Kleinwort Wasserstein Ltd</v>
          </cell>
          <cell r="D1043" t="str">
            <v>UNITED KINGDOM</v>
          </cell>
          <cell r="E1043" t="str">
            <v>a3</v>
          </cell>
        </row>
        <row r="1044">
          <cell r="C1044" t="str">
            <v>DSK Bank PLC</v>
          </cell>
          <cell r="D1044" t="str">
            <v>BULGARIA</v>
          </cell>
          <cell r="E1044" t="str">
            <v>ba3</v>
          </cell>
        </row>
        <row r="1045">
          <cell r="C1045" t="str">
            <v>Dubai Bank</v>
          </cell>
          <cell r="D1045" t="str">
            <v>UNITED ARAB EMIRATES</v>
          </cell>
          <cell r="E1045" t="str">
            <v>b1</v>
          </cell>
        </row>
        <row r="1046">
          <cell r="C1046" t="str">
            <v>Dubai Islamic Bank PJSC</v>
          </cell>
          <cell r="D1046" t="str">
            <v>UNITED ARAB EMIRATES</v>
          </cell>
          <cell r="E1046" t="str">
            <v>ba3</v>
          </cell>
        </row>
        <row r="1047">
          <cell r="C1047" t="str">
            <v>Dunfermline Building Society</v>
          </cell>
          <cell r="D1047" t="str">
            <v>UNITED KINGDOM</v>
          </cell>
          <cell r="E1047" t="str">
            <v>caa3</v>
          </cell>
        </row>
        <row r="1048">
          <cell r="C1048" t="str">
            <v>DVB Bank S.E.</v>
          </cell>
          <cell r="D1048" t="str">
            <v>GERMANY</v>
          </cell>
          <cell r="E1048" t="str">
            <v>ba3</v>
          </cell>
        </row>
        <row r="1049">
          <cell r="C1049" t="str">
            <v>DZ BANK AG</v>
          </cell>
          <cell r="D1049" t="str">
            <v>GERMANY</v>
          </cell>
          <cell r="E1049" t="str">
            <v>baa2</v>
          </cell>
        </row>
        <row r="1050">
          <cell r="C1050" t="str">
            <v>DZ-Bank Ireland plc</v>
          </cell>
          <cell r="D1050" t="str">
            <v>IRELAND</v>
          </cell>
          <cell r="E1050" t="str">
            <v>baa2</v>
          </cell>
        </row>
        <row r="1051">
          <cell r="C1051" t="str">
            <v>E*TRADE Bank</v>
          </cell>
          <cell r="D1051" t="str">
            <v>UNITED STATES</v>
          </cell>
          <cell r="E1051" t="str">
            <v>ba2</v>
          </cell>
        </row>
        <row r="1052">
          <cell r="C1052" t="str">
            <v>E. Sun Commercial Bank, Ltd.</v>
          </cell>
          <cell r="D1052" t="str">
            <v>TAIWAN</v>
          </cell>
          <cell r="E1052" t="str">
            <v>baa2</v>
          </cell>
        </row>
        <row r="1053">
          <cell r="C1053" t="str">
            <v>EAA Covered Bond Bank plc</v>
          </cell>
          <cell r="D1053" t="str">
            <v>IRELAND</v>
          </cell>
          <cell r="E1053" t="str">
            <v>b2</v>
          </cell>
        </row>
        <row r="1054">
          <cell r="C1054" t="str">
            <v>East European Finance Corporation</v>
          </cell>
          <cell r="D1054" t="str">
            <v>RUSSIA</v>
          </cell>
          <cell r="E1054" t="str">
            <v>caa3</v>
          </cell>
        </row>
        <row r="1055">
          <cell r="C1055" t="str">
            <v>East West Banking Corporation</v>
          </cell>
          <cell r="D1055" t="str">
            <v>PHILIPPINES</v>
          </cell>
          <cell r="E1055" t="str">
            <v>b1</v>
          </cell>
        </row>
        <row r="1056">
          <cell r="C1056" t="str">
            <v>EBS Ltd</v>
          </cell>
          <cell r="D1056" t="str">
            <v>IRELAND</v>
          </cell>
          <cell r="E1056" t="str">
            <v>b2</v>
          </cell>
        </row>
        <row r="1057">
          <cell r="C1057" t="str">
            <v>Eesti Hoiupank (Estonian Savings Bank) (Old)</v>
          </cell>
          <cell r="D1057" t="str">
            <v>ESTONIA</v>
          </cell>
          <cell r="E1057" t="str">
            <v>ba1</v>
          </cell>
        </row>
        <row r="1058">
          <cell r="C1058" t="str">
            <v>EFG Bank</v>
          </cell>
          <cell r="D1058" t="str">
            <v>SWITZERLAND</v>
          </cell>
          <cell r="E1058" t="str">
            <v>a2</v>
          </cell>
        </row>
        <row r="1059">
          <cell r="C1059" t="str">
            <v>Efibanca S.p.A.</v>
          </cell>
          <cell r="D1059" t="str">
            <v>ITALY</v>
          </cell>
          <cell r="E1059" t="str">
            <v>ba2</v>
          </cell>
        </row>
        <row r="1060">
          <cell r="C1060" t="str">
            <v>Egg Banking Plc</v>
          </cell>
          <cell r="D1060" t="str">
            <v>UNITED KINGDOM</v>
          </cell>
          <cell r="E1060" t="str">
            <v>ba1</v>
          </cell>
        </row>
        <row r="1061">
          <cell r="C1061" t="str">
            <v>Egyptian American Bank SAE</v>
          </cell>
          <cell r="D1061" t="str">
            <v>EGYPT</v>
          </cell>
          <cell r="E1061" t="str">
            <v>ba1</v>
          </cell>
        </row>
        <row r="1062">
          <cell r="C1062" t="str">
            <v>ELECTRONIKA JSCB OJSC</v>
          </cell>
          <cell r="D1062" t="str">
            <v>RUSSIA</v>
          </cell>
          <cell r="E1062" t="str">
            <v>caa3</v>
          </cell>
        </row>
        <row r="1063">
          <cell r="C1063" t="str">
            <v>Emilbanca Credito Cooperativo s.c.</v>
          </cell>
          <cell r="D1063" t="str">
            <v>ITALY</v>
          </cell>
          <cell r="E1063" t="str">
            <v>ba1</v>
          </cell>
        </row>
        <row r="1064">
          <cell r="C1064" t="str">
            <v>Emirates Bank International PJSC</v>
          </cell>
          <cell r="D1064" t="str">
            <v>UNITED ARAB EMIRATES</v>
          </cell>
          <cell r="E1064" t="str">
            <v>ba1</v>
          </cell>
        </row>
        <row r="1065">
          <cell r="C1065" t="str">
            <v>Emirates NBD PJSC</v>
          </cell>
          <cell r="D1065" t="str">
            <v>UNITED ARAB EMIRATES</v>
          </cell>
          <cell r="E1065" t="str">
            <v>ba2</v>
          </cell>
        </row>
        <row r="1066">
          <cell r="C1066" t="str">
            <v>Emporiki Bank of Greece S.A.</v>
          </cell>
          <cell r="D1066" t="str">
            <v>GREECE</v>
          </cell>
          <cell r="E1066" t="str">
            <v>caa3</v>
          </cell>
        </row>
        <row r="1067">
          <cell r="C1067" t="str">
            <v>Energobank</v>
          </cell>
          <cell r="D1067" t="str">
            <v>UKRAINE</v>
          </cell>
          <cell r="E1067" t="str">
            <v>b2</v>
          </cell>
        </row>
        <row r="1068">
          <cell r="C1068" t="str">
            <v>Entenial</v>
          </cell>
          <cell r="D1068" t="str">
            <v>FRANCE</v>
          </cell>
          <cell r="E1068" t="str">
            <v>baa2</v>
          </cell>
        </row>
        <row r="1069">
          <cell r="C1069" t="str">
            <v>Entie Commercial Bank</v>
          </cell>
          <cell r="D1069" t="str">
            <v>TAIWAN</v>
          </cell>
          <cell r="E1069" t="str">
            <v>ba3</v>
          </cell>
        </row>
        <row r="1070">
          <cell r="C1070" t="str">
            <v>EON Bank Berhad</v>
          </cell>
          <cell r="D1070" t="str">
            <v>MALAYSIA</v>
          </cell>
          <cell r="E1070" t="str">
            <v>baa1</v>
          </cell>
        </row>
        <row r="1071">
          <cell r="C1071" t="str">
            <v>Equitable-PCI Bank</v>
          </cell>
          <cell r="D1071" t="str">
            <v>PHILIPPINES</v>
          </cell>
          <cell r="E1071" t="str">
            <v>ba2</v>
          </cell>
        </row>
        <row r="1072">
          <cell r="C1072" t="str">
            <v>Equity Bank Limited</v>
          </cell>
          <cell r="D1072" t="str">
            <v>KENYA</v>
          </cell>
          <cell r="E1072" t="str">
            <v>b1</v>
          </cell>
        </row>
        <row r="1073">
          <cell r="C1073" t="str">
            <v>Ergobank S.A.</v>
          </cell>
          <cell r="D1073" t="str">
            <v>GREECE</v>
          </cell>
          <cell r="E1073" t="str">
            <v>a3</v>
          </cell>
        </row>
        <row r="1074">
          <cell r="C1074" t="str">
            <v>Ersparniskasse Schaffhausen AG</v>
          </cell>
          <cell r="D1074" t="str">
            <v>SWITZERLAND</v>
          </cell>
          <cell r="E1074" t="str">
            <v>ba1</v>
          </cell>
        </row>
        <row r="1075">
          <cell r="C1075" t="str">
            <v>Erste Bank Hungary Zrt.</v>
          </cell>
          <cell r="D1075" t="str">
            <v>HUNGARY</v>
          </cell>
          <cell r="E1075" t="str">
            <v>caa2</v>
          </cell>
        </row>
        <row r="1076">
          <cell r="C1076" t="str">
            <v>Erste Group Bank AG</v>
          </cell>
          <cell r="D1076" t="str">
            <v>AUSTRIA</v>
          </cell>
          <cell r="E1076" t="str">
            <v>ba1</v>
          </cell>
        </row>
        <row r="1077">
          <cell r="C1077" t="str">
            <v>Etne Sparebank</v>
          </cell>
          <cell r="D1077" t="str">
            <v>NORWAY</v>
          </cell>
          <cell r="E1077" t="str">
            <v>ba3</v>
          </cell>
        </row>
        <row r="1078">
          <cell r="C1078" t="str">
            <v>Eurasian Bank</v>
          </cell>
          <cell r="D1078" t="str">
            <v>KAZAKHSTAN</v>
          </cell>
          <cell r="E1078" t="str">
            <v>b1</v>
          </cell>
        </row>
        <row r="1079">
          <cell r="C1079" t="str">
            <v>Eurobank Ergasias S.A.</v>
          </cell>
          <cell r="D1079" t="str">
            <v>GREECE</v>
          </cell>
          <cell r="E1079" t="str">
            <v>caa3</v>
          </cell>
        </row>
        <row r="1080">
          <cell r="C1080" t="str">
            <v>Eurohypo AG (Old)</v>
          </cell>
          <cell r="D1080" t="str">
            <v>GERMANY</v>
          </cell>
          <cell r="E1080" t="str">
            <v>a1</v>
          </cell>
        </row>
        <row r="1081">
          <cell r="C1081" t="str">
            <v>European Trust Bank</v>
          </cell>
          <cell r="D1081" t="str">
            <v>RUSSIA</v>
          </cell>
          <cell r="E1081" t="str">
            <v>caa3</v>
          </cell>
        </row>
        <row r="1082">
          <cell r="C1082" t="str">
            <v>European Trust Bank</v>
          </cell>
          <cell r="D1082" t="str">
            <v>RUSSIA</v>
          </cell>
          <cell r="E1082" t="str">
            <v>c</v>
          </cell>
        </row>
        <row r="1083">
          <cell r="C1083" t="str">
            <v>European-American Bank</v>
          </cell>
          <cell r="D1083" t="str">
            <v>UNITED STATES</v>
          </cell>
          <cell r="E1083" t="str">
            <v>aa2</v>
          </cell>
        </row>
        <row r="1084">
          <cell r="C1084" t="str">
            <v>Europejski Fundusz Leasingowy S.A.</v>
          </cell>
          <cell r="D1084" t="str">
            <v>POLAND</v>
          </cell>
          <cell r="E1084" t="str">
            <v>baa2</v>
          </cell>
        </row>
        <row r="1085">
          <cell r="C1085" t="str">
            <v>Evrofinance Mosnarbank</v>
          </cell>
          <cell r="D1085" t="str">
            <v>RUSSIA</v>
          </cell>
          <cell r="E1085" t="str">
            <v>b1</v>
          </cell>
        </row>
        <row r="1086">
          <cell r="C1086" t="str">
            <v>Excel Banco S.A.</v>
          </cell>
          <cell r="D1086" t="str">
            <v>BRAZIL</v>
          </cell>
          <cell r="E1086" t="str">
            <v>ba2</v>
          </cell>
        </row>
        <row r="1087">
          <cell r="C1087" t="str">
            <v>Eximbank Kazakhstan</v>
          </cell>
          <cell r="D1087" t="str">
            <v>KAZAKHSTAN</v>
          </cell>
          <cell r="E1087" t="str">
            <v>b2</v>
          </cell>
        </row>
        <row r="1088">
          <cell r="C1088" t="str">
            <v>Expobank</v>
          </cell>
          <cell r="D1088" t="str">
            <v>RUSSIA</v>
          </cell>
          <cell r="E1088" t="str">
            <v>b3</v>
          </cell>
        </row>
        <row r="1089">
          <cell r="C1089" t="str">
            <v>Expobank</v>
          </cell>
          <cell r="D1089" t="str">
            <v>RUSSIA</v>
          </cell>
          <cell r="E1089" t="str">
            <v>b2</v>
          </cell>
        </row>
        <row r="1090">
          <cell r="C1090" t="str">
            <v>Express-Bank</v>
          </cell>
          <cell r="D1090" t="str">
            <v>UKRAINE</v>
          </cell>
          <cell r="E1090" t="str">
            <v>b3</v>
          </cell>
        </row>
        <row r="1091">
          <cell r="C1091" t="str">
            <v>Exprinter (Uruguay) S.A.</v>
          </cell>
          <cell r="D1091" t="str">
            <v>URUGUAY</v>
          </cell>
          <cell r="E1091" t="str">
            <v>b3</v>
          </cell>
        </row>
        <row r="1092">
          <cell r="C1092" t="str">
            <v>F&amp;M Bank Wisconsin</v>
          </cell>
          <cell r="D1092" t="str">
            <v>UNITED STATES</v>
          </cell>
          <cell r="E1092" t="str">
            <v>a3</v>
          </cell>
        </row>
        <row r="1093">
          <cell r="C1093" t="str">
            <v>F. Van Lanschot Bankiers N.V.</v>
          </cell>
          <cell r="D1093" t="str">
            <v>NETHERLANDS</v>
          </cell>
          <cell r="E1093" t="str">
            <v>ba1</v>
          </cell>
        </row>
        <row r="1094">
          <cell r="C1094" t="str">
            <v>Factor Banka d.d.</v>
          </cell>
          <cell r="D1094" t="str">
            <v>SLOVENIA</v>
          </cell>
          <cell r="E1094" t="str">
            <v>ba2</v>
          </cell>
        </row>
        <row r="1095">
          <cell r="C1095" t="str">
            <v>Fana Sparebank</v>
          </cell>
          <cell r="D1095" t="str">
            <v>NORWAY</v>
          </cell>
          <cell r="E1095" t="str">
            <v>baa3</v>
          </cell>
        </row>
        <row r="1096">
          <cell r="C1096" t="str">
            <v>Fana Sparebank</v>
          </cell>
          <cell r="D1096" t="str">
            <v>NORWAY</v>
          </cell>
          <cell r="E1096" t="str">
            <v>baa3</v>
          </cell>
        </row>
        <row r="1097">
          <cell r="C1097" t="str">
            <v>Far East Bank and Trust Company</v>
          </cell>
          <cell r="D1097" t="str">
            <v>PHILIPPINES</v>
          </cell>
          <cell r="E1097" t="str">
            <v>ba1</v>
          </cell>
        </row>
        <row r="1098">
          <cell r="C1098" t="str">
            <v>Far Eastern Bank</v>
          </cell>
          <cell r="D1098" t="str">
            <v>RUSSIA</v>
          </cell>
          <cell r="E1098" t="str">
            <v>b3</v>
          </cell>
        </row>
        <row r="1099">
          <cell r="C1099" t="str">
            <v>FBA - The Icelandic Investment Bank</v>
          </cell>
          <cell r="D1099" t="str">
            <v>ICELAND</v>
          </cell>
          <cell r="E1099" t="str">
            <v>a3</v>
          </cell>
        </row>
        <row r="1100">
          <cell r="C1100" t="str">
            <v>FCC National Bank</v>
          </cell>
          <cell r="D1100" t="str">
            <v>UNITED STATES</v>
          </cell>
          <cell r="E1100" t="str">
            <v>a2</v>
          </cell>
        </row>
        <row r="1101">
          <cell r="C1101" t="str">
            <v>Federal Home Loan Mortgage Corp.</v>
          </cell>
          <cell r="D1101" t="str">
            <v>UNITED STATES</v>
          </cell>
          <cell r="E1101" t="str">
            <v>b2</v>
          </cell>
        </row>
        <row r="1102">
          <cell r="C1102" t="str">
            <v>Federal National Mortgage Association</v>
          </cell>
          <cell r="D1102" t="str">
            <v>UNITED STATES</v>
          </cell>
          <cell r="E1102" t="str">
            <v>b2</v>
          </cell>
        </row>
        <row r="1103">
          <cell r="C1103" t="str">
            <v>FGA Capital S.p.A.</v>
          </cell>
          <cell r="D1103" t="str">
            <v>ITALY</v>
          </cell>
          <cell r="E1103" t="str">
            <v>ba2</v>
          </cell>
        </row>
        <row r="1104">
          <cell r="C1104" t="str">
            <v>FHB Mortgage Bank Co. Plc.</v>
          </cell>
          <cell r="D1104" t="str">
            <v>HUNGARY</v>
          </cell>
          <cell r="E1104" t="str">
            <v>caa1</v>
          </cell>
        </row>
        <row r="1105">
          <cell r="C1105" t="str">
            <v>FIA Card Services, National Association</v>
          </cell>
          <cell r="D1105" t="str">
            <v>UNITED STATES</v>
          </cell>
          <cell r="E1105" t="str">
            <v>ba1</v>
          </cell>
        </row>
        <row r="1106">
          <cell r="C1106" t="str">
            <v>Fidelity Federal Bank, FSB</v>
          </cell>
          <cell r="D1106" t="str">
            <v>UNITED STATES</v>
          </cell>
          <cell r="E1106" t="str">
            <v>caa3</v>
          </cell>
        </row>
        <row r="1107">
          <cell r="C1107" t="str">
            <v>Fifth Third Bank of Columbus (The)</v>
          </cell>
          <cell r="D1107" t="str">
            <v>UNITED STATES</v>
          </cell>
          <cell r="E1107" t="str">
            <v>aa2</v>
          </cell>
        </row>
        <row r="1108">
          <cell r="C1108" t="str">
            <v>Fifth Third Bank of Kentucky, Inc.</v>
          </cell>
          <cell r="D1108" t="str">
            <v>UNITED STATES</v>
          </cell>
          <cell r="E1108" t="str">
            <v>aa1</v>
          </cell>
        </row>
        <row r="1109">
          <cell r="C1109" t="str">
            <v>Fifth Third Bank of Northeastern Ohio (The)</v>
          </cell>
          <cell r="D1109" t="str">
            <v>UNITED STATES</v>
          </cell>
          <cell r="E1109" t="str">
            <v>aa3</v>
          </cell>
        </row>
        <row r="1110">
          <cell r="C1110" t="str">
            <v>Fifth Third Bank of Northern Kentucky</v>
          </cell>
          <cell r="D1110" t="str">
            <v>UNITED STATES</v>
          </cell>
          <cell r="E1110" t="str">
            <v>aa1</v>
          </cell>
        </row>
        <row r="1111">
          <cell r="C1111" t="str">
            <v>Fifth Third Bank of Northwestern Ohio, N.A.</v>
          </cell>
          <cell r="D1111" t="str">
            <v>UNITED STATES</v>
          </cell>
          <cell r="E1111" t="str">
            <v>aa2</v>
          </cell>
        </row>
        <row r="1112">
          <cell r="C1112" t="str">
            <v>Fifth Third Bank of Western Ohio</v>
          </cell>
          <cell r="D1112" t="str">
            <v>UNITED STATES</v>
          </cell>
          <cell r="E1112" t="str">
            <v>aa2</v>
          </cell>
        </row>
        <row r="1113">
          <cell r="C1113" t="str">
            <v>Fifth Third Bank, Indiana</v>
          </cell>
          <cell r="D1113" t="str">
            <v>UNITED STATES</v>
          </cell>
          <cell r="E1113" t="str">
            <v>aa1</v>
          </cell>
        </row>
        <row r="1114">
          <cell r="C1114" t="str">
            <v>Fifth Third Bank, Michigan</v>
          </cell>
          <cell r="D1114" t="str">
            <v>UNITED STATES</v>
          </cell>
          <cell r="E1114" t="str">
            <v>a3</v>
          </cell>
        </row>
        <row r="1115">
          <cell r="C1115" t="str">
            <v>Fifth Third Bank, Ohio</v>
          </cell>
          <cell r="D1115" t="str">
            <v>UNITED STATES</v>
          </cell>
          <cell r="E1115" t="str">
            <v>a3</v>
          </cell>
        </row>
        <row r="1116">
          <cell r="C1116" t="str">
            <v>FIH Erhvervsbank A/S</v>
          </cell>
          <cell r="D1116" t="str">
            <v>DENMARK</v>
          </cell>
          <cell r="E1116" t="str">
            <v>b2</v>
          </cell>
        </row>
        <row r="1117">
          <cell r="C1117" t="str">
            <v>Finansbank AS</v>
          </cell>
          <cell r="D1117" t="str">
            <v>TURKEY</v>
          </cell>
          <cell r="E1117" t="str">
            <v>b1</v>
          </cell>
        </row>
        <row r="1118">
          <cell r="C1118" t="str">
            <v>Finbond Mutual Bank</v>
          </cell>
          <cell r="D1118" t="str">
            <v>SOUTH AFRICA</v>
          </cell>
          <cell r="E1118" t="str">
            <v>b2</v>
          </cell>
        </row>
        <row r="1119">
          <cell r="C1119" t="str">
            <v>Fineco S.p.A.</v>
          </cell>
          <cell r="D1119" t="str">
            <v>ITALY</v>
          </cell>
          <cell r="E1119" t="str">
            <v>a3</v>
          </cell>
        </row>
        <row r="1120">
          <cell r="C1120" t="str">
            <v>Finprombank</v>
          </cell>
          <cell r="D1120" t="str">
            <v>RUSSIA</v>
          </cell>
          <cell r="E1120" t="str">
            <v>b3</v>
          </cell>
        </row>
        <row r="1121">
          <cell r="C1121" t="str">
            <v>Finprombank</v>
          </cell>
          <cell r="D1121" t="str">
            <v>RUSSIA</v>
          </cell>
          <cell r="E1121" t="str">
            <v>b3</v>
          </cell>
        </row>
        <row r="1122">
          <cell r="C1122" t="str">
            <v>Fionia Bank Holding A/S</v>
          </cell>
          <cell r="D1122" t="str">
            <v>DENMARK</v>
          </cell>
          <cell r="E1122" t="str">
            <v>caa3</v>
          </cell>
        </row>
        <row r="1123">
          <cell r="C1123" t="str">
            <v>First Active plc</v>
          </cell>
          <cell r="D1123" t="str">
            <v>IRELAND</v>
          </cell>
          <cell r="E1123" t="str">
            <v>ba3</v>
          </cell>
        </row>
        <row r="1124">
          <cell r="C1124" t="str">
            <v>First American National Bank</v>
          </cell>
          <cell r="D1124" t="str">
            <v>UNITED STATES</v>
          </cell>
          <cell r="E1124" t="str">
            <v>a3</v>
          </cell>
        </row>
        <row r="1125">
          <cell r="C1125" t="str">
            <v>First Bangkok City Bank</v>
          </cell>
          <cell r="D1125" t="str">
            <v>THAILAND</v>
          </cell>
          <cell r="E1125" t="str">
            <v>caa3</v>
          </cell>
        </row>
        <row r="1126">
          <cell r="C1126" t="str">
            <v>First Bank N.A. Milwaukee</v>
          </cell>
          <cell r="D1126" t="str">
            <v>UNITED STATES</v>
          </cell>
          <cell r="E1126" t="str">
            <v>a3</v>
          </cell>
        </row>
        <row r="1127">
          <cell r="C1127" t="str">
            <v>First Citizens Bank Limited</v>
          </cell>
          <cell r="D1127" t="str">
            <v>TRINIDAD &amp; TOBAGO</v>
          </cell>
          <cell r="E1127" t="str">
            <v>baa3</v>
          </cell>
        </row>
        <row r="1128">
          <cell r="C1128" t="str">
            <v>First Commercial Bank</v>
          </cell>
          <cell r="D1128" t="str">
            <v>TAIWAN</v>
          </cell>
          <cell r="E1128" t="str">
            <v>ba1</v>
          </cell>
        </row>
        <row r="1129">
          <cell r="C1129" t="str">
            <v>First Commercial Bank</v>
          </cell>
          <cell r="D1129" t="str">
            <v>UNITED STATES</v>
          </cell>
          <cell r="E1129" t="str">
            <v>ba3</v>
          </cell>
        </row>
        <row r="1130">
          <cell r="C1130" t="str">
            <v>First Czech Russian Bank</v>
          </cell>
          <cell r="D1130" t="str">
            <v>RUSSIA</v>
          </cell>
          <cell r="E1130" t="str">
            <v>b3</v>
          </cell>
        </row>
        <row r="1131">
          <cell r="C1131" t="str">
            <v>First Czech Russian Bank</v>
          </cell>
          <cell r="D1131" t="str">
            <v>RUSSIA</v>
          </cell>
          <cell r="E1131" t="str">
            <v>b2</v>
          </cell>
        </row>
        <row r="1132">
          <cell r="C1132" t="str">
            <v>First Gulf Bank</v>
          </cell>
          <cell r="D1132" t="str">
            <v>UNITED ARAB EMIRATES</v>
          </cell>
          <cell r="E1132" t="str">
            <v>baa2</v>
          </cell>
        </row>
        <row r="1133">
          <cell r="C1133" t="str">
            <v>First Hawaiian Bank</v>
          </cell>
          <cell r="D1133" t="str">
            <v>UNITED STATES</v>
          </cell>
          <cell r="E1133" t="str">
            <v>a2</v>
          </cell>
        </row>
        <row r="1134">
          <cell r="C1134" t="str">
            <v>First International Bank of Israel</v>
          </cell>
          <cell r="D1134" t="str">
            <v>ISRAEL</v>
          </cell>
          <cell r="E1134" t="str">
            <v>baa3</v>
          </cell>
        </row>
        <row r="1135">
          <cell r="C1135" t="str">
            <v>First Interstate Bank</v>
          </cell>
          <cell r="D1135" t="str">
            <v>UNITED STATES</v>
          </cell>
          <cell r="E1135" t="str">
            <v>a3</v>
          </cell>
        </row>
        <row r="1136">
          <cell r="C1136" t="str">
            <v>First Interstate Bank of California, N.A.</v>
          </cell>
          <cell r="D1136" t="str">
            <v>UNITED STATES</v>
          </cell>
          <cell r="E1136" t="str">
            <v>aa3</v>
          </cell>
        </row>
        <row r="1137">
          <cell r="C1137" t="str">
            <v>First Interstate Bank of Nevada, N.A.</v>
          </cell>
          <cell r="D1137" t="str">
            <v>UNITED STATES</v>
          </cell>
          <cell r="E1137" t="str">
            <v>a2</v>
          </cell>
        </row>
        <row r="1138">
          <cell r="C1138" t="str">
            <v>First Interstate Bank of Oregon, N.A.</v>
          </cell>
          <cell r="D1138" t="str">
            <v>UNITED STATES</v>
          </cell>
          <cell r="E1138" t="str">
            <v>aa3</v>
          </cell>
        </row>
        <row r="1139">
          <cell r="C1139" t="str">
            <v>First Interstate Bank of Washington, N.A.</v>
          </cell>
          <cell r="D1139" t="str">
            <v>UNITED STATES</v>
          </cell>
          <cell r="E1139" t="str">
            <v>aa3</v>
          </cell>
        </row>
        <row r="1140">
          <cell r="C1140" t="str">
            <v>First Investment Bank AD</v>
          </cell>
          <cell r="D1140" t="str">
            <v>BULGARIA</v>
          </cell>
          <cell r="E1140" t="str">
            <v>ba3</v>
          </cell>
        </row>
        <row r="1141">
          <cell r="C1141" t="str">
            <v>First Massachusetts Bank NA</v>
          </cell>
          <cell r="D1141" t="str">
            <v>UNITED STATES</v>
          </cell>
          <cell r="E1141" t="str">
            <v>a3</v>
          </cell>
        </row>
        <row r="1142">
          <cell r="C1142" t="str">
            <v>First Midwest Bank</v>
          </cell>
          <cell r="D1142" t="str">
            <v>UNITED STATES</v>
          </cell>
          <cell r="E1142" t="str">
            <v>baa1</v>
          </cell>
        </row>
        <row r="1143">
          <cell r="C1143" t="str">
            <v>First National Bank of Commerce</v>
          </cell>
          <cell r="D1143" t="str">
            <v>UNITED STATES</v>
          </cell>
          <cell r="E1143" t="str">
            <v>a2</v>
          </cell>
        </row>
        <row r="1144">
          <cell r="C1144" t="str">
            <v>First National Bank of Omaha</v>
          </cell>
          <cell r="D1144" t="str">
            <v>UNITED STATES</v>
          </cell>
          <cell r="E1144" t="str">
            <v>baa1</v>
          </cell>
        </row>
        <row r="1145">
          <cell r="C1145" t="str">
            <v>First National Bank of Pennsylvania</v>
          </cell>
          <cell r="D1145" t="str">
            <v>UNITED STATES</v>
          </cell>
          <cell r="E1145" t="str">
            <v>baa2</v>
          </cell>
        </row>
        <row r="1146">
          <cell r="C1146" t="str">
            <v>First National Bank of Pennsylvania</v>
          </cell>
          <cell r="D1146" t="str">
            <v>UNITED STATES</v>
          </cell>
          <cell r="E1146" t="str">
            <v>baa2</v>
          </cell>
        </row>
        <row r="1147">
          <cell r="C1147" t="str">
            <v>First Niagara Bank, N.A.</v>
          </cell>
          <cell r="D1147" t="str">
            <v>UNITED STATES</v>
          </cell>
          <cell r="E1147" t="str">
            <v>baa3</v>
          </cell>
        </row>
        <row r="1148">
          <cell r="C1148" t="str">
            <v>First of America Bank-Indiana</v>
          </cell>
          <cell r="D1148" t="str">
            <v>UNITED STATES</v>
          </cell>
          <cell r="E1148" t="str">
            <v>a2</v>
          </cell>
        </row>
        <row r="1149">
          <cell r="C1149" t="str">
            <v>First of America Bk-Illinois, N.A.</v>
          </cell>
          <cell r="D1149" t="str">
            <v>UNITED STATES</v>
          </cell>
          <cell r="E1149" t="str">
            <v>aa3</v>
          </cell>
        </row>
        <row r="1150">
          <cell r="C1150" t="str">
            <v>First Republic Bank</v>
          </cell>
          <cell r="D1150" t="str">
            <v>UNITED STATES</v>
          </cell>
          <cell r="E1150" t="str">
            <v>a3</v>
          </cell>
        </row>
        <row r="1151">
          <cell r="C1151" t="str">
            <v>First Republic Bank</v>
          </cell>
          <cell r="D1151" t="str">
            <v>UNITED STATES</v>
          </cell>
          <cell r="E1151" t="str">
            <v>a3</v>
          </cell>
        </row>
        <row r="1152">
          <cell r="C1152" t="str">
            <v>First Republic Bank JSC</v>
          </cell>
          <cell r="D1152" t="str">
            <v>RUSSIA</v>
          </cell>
          <cell r="E1152" t="str">
            <v>caa1</v>
          </cell>
        </row>
        <row r="1153">
          <cell r="C1153" t="str">
            <v>First Security Bank of Idaho, N.A.</v>
          </cell>
          <cell r="D1153" t="str">
            <v>UNITED STATES</v>
          </cell>
          <cell r="E1153" t="str">
            <v>a2</v>
          </cell>
        </row>
        <row r="1154">
          <cell r="C1154" t="str">
            <v>First Tennessee Bank, National Association</v>
          </cell>
          <cell r="D1154" t="str">
            <v>UNITED STATES</v>
          </cell>
          <cell r="E1154" t="str">
            <v>baa2</v>
          </cell>
        </row>
        <row r="1155">
          <cell r="C1155" t="str">
            <v>First Ukrainian International Bank, PJSC</v>
          </cell>
          <cell r="D1155" t="str">
            <v>UKRAINE</v>
          </cell>
          <cell r="E1155" t="str">
            <v>caa3</v>
          </cell>
        </row>
        <row r="1156">
          <cell r="C1156" t="str">
            <v>First Union National Bank (Old)</v>
          </cell>
          <cell r="D1156" t="str">
            <v>UNITED STATES</v>
          </cell>
          <cell r="E1156" t="str">
            <v>aa3</v>
          </cell>
        </row>
        <row r="1157">
          <cell r="C1157" t="str">
            <v>First Union National Bank of Florida</v>
          </cell>
          <cell r="D1157" t="str">
            <v>UNITED STATES</v>
          </cell>
          <cell r="E1157" t="str">
            <v>aa3</v>
          </cell>
        </row>
        <row r="1158">
          <cell r="C1158" t="str">
            <v>First Union National Bank of Georgia</v>
          </cell>
          <cell r="D1158" t="str">
            <v>UNITED STATES</v>
          </cell>
          <cell r="E1158" t="str">
            <v>a2</v>
          </cell>
        </row>
        <row r="1159">
          <cell r="C1159" t="str">
            <v>First Union National Bank of South Carolina</v>
          </cell>
          <cell r="D1159" t="str">
            <v>UNITED STATES</v>
          </cell>
          <cell r="E1159" t="str">
            <v>a3</v>
          </cell>
        </row>
        <row r="1160">
          <cell r="C1160" t="str">
            <v>First Union National Bank of Tennessee</v>
          </cell>
          <cell r="D1160" t="str">
            <v>UNITED STATES</v>
          </cell>
          <cell r="E1160" t="str">
            <v>a2</v>
          </cell>
        </row>
        <row r="1161">
          <cell r="C1161" t="str">
            <v>First Union National Bank of Virginia</v>
          </cell>
          <cell r="D1161" t="str">
            <v>UNITED STATES</v>
          </cell>
          <cell r="E1161" t="str">
            <v>a2</v>
          </cell>
        </row>
        <row r="1162">
          <cell r="C1162" t="str">
            <v>First Virginia Bank</v>
          </cell>
          <cell r="D1162" t="str">
            <v>UNITED STATES</v>
          </cell>
          <cell r="E1162" t="str">
            <v>aa3</v>
          </cell>
        </row>
        <row r="1163">
          <cell r="C1163" t="str">
            <v>First-Citizens Bank &amp; Trust Company</v>
          </cell>
          <cell r="D1163" t="str">
            <v>UNITED STATES</v>
          </cell>
          <cell r="E1163" t="str">
            <v>a3</v>
          </cell>
        </row>
        <row r="1164">
          <cell r="C1164" t="str">
            <v>Firstar Bank Illinois</v>
          </cell>
          <cell r="D1164" t="str">
            <v>UNITED STATES</v>
          </cell>
          <cell r="E1164" t="str">
            <v>a3</v>
          </cell>
        </row>
        <row r="1165">
          <cell r="C1165" t="str">
            <v>Firstar Bank Iowa, National Association</v>
          </cell>
          <cell r="D1165" t="str">
            <v>UNITED STATES</v>
          </cell>
          <cell r="E1165" t="str">
            <v>a3</v>
          </cell>
        </row>
        <row r="1166">
          <cell r="C1166" t="str">
            <v>Firstar Bank Milwaukee N.A.</v>
          </cell>
          <cell r="D1166" t="str">
            <v>UNITED STATES</v>
          </cell>
          <cell r="E1166" t="str">
            <v>a2</v>
          </cell>
        </row>
        <row r="1167">
          <cell r="C1167" t="str">
            <v>Firstar Bank of Minnesota N.A.</v>
          </cell>
          <cell r="D1167" t="str">
            <v>UNITED STATES</v>
          </cell>
          <cell r="E1167" t="str">
            <v>a3</v>
          </cell>
        </row>
        <row r="1168">
          <cell r="C1168" t="str">
            <v>Firstar Bank U.S.A., National Association</v>
          </cell>
          <cell r="D1168" t="str">
            <v>UNITED STATES</v>
          </cell>
          <cell r="E1168" t="str">
            <v>a3</v>
          </cell>
        </row>
        <row r="1169">
          <cell r="C1169" t="str">
            <v>Firstar Bank Wisconsin</v>
          </cell>
          <cell r="D1169" t="str">
            <v>UNITED STATES</v>
          </cell>
          <cell r="E1169" t="str">
            <v>a3</v>
          </cell>
        </row>
        <row r="1170">
          <cell r="C1170" t="str">
            <v>Firstar Bank, N.A.</v>
          </cell>
          <cell r="D1170" t="str">
            <v>UNITED STATES</v>
          </cell>
          <cell r="E1170" t="str">
            <v>aa3</v>
          </cell>
        </row>
        <row r="1171">
          <cell r="C1171" t="str">
            <v>FirstBank Puerto Rico</v>
          </cell>
          <cell r="D1171" t="str">
            <v>UNITED STATES</v>
          </cell>
          <cell r="E1171" t="str">
            <v>b2</v>
          </cell>
        </row>
        <row r="1172">
          <cell r="C1172" t="str">
            <v>FirstMerit Bank, N.A.</v>
          </cell>
          <cell r="D1172" t="str">
            <v>UNITED STATES</v>
          </cell>
          <cell r="E1172" t="str">
            <v>a2</v>
          </cell>
        </row>
        <row r="1173">
          <cell r="C1173" t="str">
            <v>FirstRand Bank Limited</v>
          </cell>
          <cell r="D1173" t="str">
            <v>SOUTH AFRICA</v>
          </cell>
          <cell r="E1173" t="str">
            <v>baa1</v>
          </cell>
        </row>
        <row r="1174">
          <cell r="C1174" t="str">
            <v>Flagship Bank and Trust Company</v>
          </cell>
          <cell r="D1174" t="str">
            <v>UNITED STATES</v>
          </cell>
          <cell r="E1174" t="str">
            <v>a2</v>
          </cell>
        </row>
        <row r="1175">
          <cell r="C1175" t="str">
            <v>Flagstar Bank, FSB</v>
          </cell>
          <cell r="D1175" t="str">
            <v>UNITED STATES</v>
          </cell>
          <cell r="E1175" t="str">
            <v>ba1</v>
          </cell>
        </row>
        <row r="1176">
          <cell r="C1176" t="str">
            <v>Fleet Bank</v>
          </cell>
          <cell r="D1176" t="str">
            <v>UNITED STATES</v>
          </cell>
          <cell r="E1176" t="str">
            <v>a2</v>
          </cell>
        </row>
        <row r="1177">
          <cell r="C1177" t="str">
            <v>Fleet Bank (R.I.) N.A.</v>
          </cell>
          <cell r="D1177" t="str">
            <v>UNITED STATES</v>
          </cell>
          <cell r="E1177" t="str">
            <v>a1</v>
          </cell>
        </row>
        <row r="1178">
          <cell r="C1178" t="str">
            <v>Fleet Bank (R.I.), N.A. (Old)</v>
          </cell>
          <cell r="D1178" t="str">
            <v>UNITED STATES</v>
          </cell>
          <cell r="E1178" t="str">
            <v>ba1</v>
          </cell>
        </row>
        <row r="1179">
          <cell r="C1179" t="str">
            <v>Fleet Bank of Maine</v>
          </cell>
          <cell r="D1179" t="str">
            <v>UNITED STATES</v>
          </cell>
          <cell r="E1179" t="str">
            <v>a1</v>
          </cell>
        </row>
        <row r="1180">
          <cell r="C1180" t="str">
            <v>Fleet Bank of Massachusetts, N.A.</v>
          </cell>
          <cell r="D1180" t="str">
            <v>UNITED STATES</v>
          </cell>
          <cell r="E1180" t="str">
            <v>a2</v>
          </cell>
        </row>
        <row r="1181">
          <cell r="C1181" t="str">
            <v>Fleet Bank, N.A. (Old)</v>
          </cell>
          <cell r="D1181" t="str">
            <v>UNITED STATES</v>
          </cell>
          <cell r="E1181" t="str">
            <v>a2</v>
          </cell>
        </row>
        <row r="1182">
          <cell r="C1182" t="str">
            <v>Fleet Bank, National Association</v>
          </cell>
          <cell r="D1182" t="str">
            <v>UNITED STATES</v>
          </cell>
          <cell r="E1182" t="str">
            <v>a2</v>
          </cell>
        </row>
        <row r="1183">
          <cell r="C1183" t="str">
            <v>Fleet Bank-NH</v>
          </cell>
          <cell r="D1183" t="str">
            <v>UNITED STATES</v>
          </cell>
          <cell r="E1183" t="str">
            <v>a3</v>
          </cell>
        </row>
        <row r="1184">
          <cell r="C1184" t="str">
            <v>Fleet National Bank</v>
          </cell>
          <cell r="D1184" t="str">
            <v>UNITED STATES</v>
          </cell>
          <cell r="E1184" t="str">
            <v>aa1</v>
          </cell>
        </row>
        <row r="1185">
          <cell r="C1185" t="str">
            <v>Fleet National Bank (Old)</v>
          </cell>
          <cell r="D1185" t="str">
            <v>UNITED STATES</v>
          </cell>
          <cell r="E1185" t="str">
            <v>a2</v>
          </cell>
        </row>
        <row r="1186">
          <cell r="C1186" t="str">
            <v>Fleet National Bank (Old-RI)</v>
          </cell>
          <cell r="D1186" t="str">
            <v>UNITED STATES</v>
          </cell>
          <cell r="E1186" t="str">
            <v>a2</v>
          </cell>
        </row>
        <row r="1187">
          <cell r="C1187" t="str">
            <v>Fleet National Bank of Massachusetts</v>
          </cell>
          <cell r="D1187" t="str">
            <v>UNITED STATES</v>
          </cell>
          <cell r="E1187" t="str">
            <v>a2</v>
          </cell>
        </row>
        <row r="1188">
          <cell r="C1188" t="str">
            <v>Flekkefjord Sparebank</v>
          </cell>
          <cell r="D1188" t="str">
            <v>NORWAY</v>
          </cell>
          <cell r="E1188" t="str">
            <v>ba2</v>
          </cell>
        </row>
        <row r="1189">
          <cell r="C1189" t="str">
            <v>Fokus Bank ASA</v>
          </cell>
          <cell r="D1189" t="str">
            <v>NORWAY</v>
          </cell>
          <cell r="E1189" t="str">
            <v>aa3</v>
          </cell>
        </row>
        <row r="1190">
          <cell r="C1190" t="str">
            <v>Foreningsbanken AB</v>
          </cell>
          <cell r="D1190" t="str">
            <v>SWEDEN</v>
          </cell>
          <cell r="E1190" t="str">
            <v>a2</v>
          </cell>
        </row>
        <row r="1191">
          <cell r="C1191" t="str">
            <v>Fortis Bank (Nederland) N.V.</v>
          </cell>
          <cell r="D1191" t="str">
            <v>NETHERLANDS</v>
          </cell>
          <cell r="E1191" t="str">
            <v>baa2</v>
          </cell>
        </row>
        <row r="1192">
          <cell r="C1192" t="str">
            <v>Fortis Bank A.S.</v>
          </cell>
          <cell r="D1192" t="str">
            <v>TURKEY</v>
          </cell>
          <cell r="E1192" t="str">
            <v>ba1</v>
          </cell>
        </row>
        <row r="1193">
          <cell r="C1193" t="str">
            <v>Forum Bank</v>
          </cell>
          <cell r="D1193" t="str">
            <v>UKRAINE</v>
          </cell>
          <cell r="E1193" t="str">
            <v>b3</v>
          </cell>
        </row>
        <row r="1194">
          <cell r="C1194" t="str">
            <v>Fremont Investment &amp; Loan</v>
          </cell>
          <cell r="D1194" t="str">
            <v>UNITED STATES</v>
          </cell>
          <cell r="E1194" t="str">
            <v>caa3</v>
          </cell>
        </row>
        <row r="1195">
          <cell r="C1195" t="str">
            <v>Friesland Bank N.V.</v>
          </cell>
          <cell r="D1195" t="str">
            <v>NETHERLANDS</v>
          </cell>
          <cell r="E1195" t="str">
            <v>baa2</v>
          </cell>
        </row>
        <row r="1196">
          <cell r="C1196" t="str">
            <v>Frost Bank</v>
          </cell>
          <cell r="D1196" t="str">
            <v>UNITED STATES</v>
          </cell>
          <cell r="E1196" t="str">
            <v>aa3</v>
          </cell>
        </row>
        <row r="1197">
          <cell r="C1197" t="str">
            <v>FS Finans III  A/S</v>
          </cell>
          <cell r="D1197" t="str">
            <v>DENMARK</v>
          </cell>
          <cell r="E1197" t="str">
            <v>ca</v>
          </cell>
        </row>
        <row r="1198">
          <cell r="C1198" t="str">
            <v>Fubon Commercial Bank Co., Ltd.</v>
          </cell>
          <cell r="D1198" t="str">
            <v>TAIWAN</v>
          </cell>
          <cell r="E1198" t="str">
            <v>ba1</v>
          </cell>
        </row>
        <row r="1199">
          <cell r="C1199" t="str">
            <v>Fuhwa Commercial Bank</v>
          </cell>
          <cell r="D1199" t="str">
            <v>TAIWAN</v>
          </cell>
          <cell r="E1199" t="str">
            <v>ba3</v>
          </cell>
        </row>
        <row r="1200">
          <cell r="C1200" t="str">
            <v>Fuji Bank, Ltd.</v>
          </cell>
          <cell r="D1200" t="str">
            <v>JAPAN</v>
          </cell>
          <cell r="E1200" t="str">
            <v>b2</v>
          </cell>
        </row>
        <row r="1201">
          <cell r="C1201" t="str">
            <v>Fuji Trust and Banking Co., Ltd.</v>
          </cell>
          <cell r="D1201" t="str">
            <v>JAPAN</v>
          </cell>
          <cell r="E1201" t="str">
            <v>b2</v>
          </cell>
        </row>
        <row r="1202">
          <cell r="C1202" t="str">
            <v>Fujian International Trust &amp; Investment Corp.</v>
          </cell>
          <cell r="D1202" t="str">
            <v>CHINA</v>
          </cell>
          <cell r="E1202" t="str">
            <v>caa3</v>
          </cell>
        </row>
        <row r="1203">
          <cell r="C1203" t="str">
            <v>Fukuoka City Bank, Ltd.</v>
          </cell>
          <cell r="D1203" t="str">
            <v>JAPAN</v>
          </cell>
          <cell r="E1203" t="str">
            <v>caa3</v>
          </cell>
        </row>
        <row r="1204">
          <cell r="C1204" t="str">
            <v>Fulton Bank</v>
          </cell>
          <cell r="D1204" t="str">
            <v>UNITED STATES</v>
          </cell>
          <cell r="E1204" t="str">
            <v>a3</v>
          </cell>
        </row>
        <row r="1205">
          <cell r="C1205" t="str">
            <v>Fundservicebank</v>
          </cell>
          <cell r="D1205" t="str">
            <v>RUSSIA</v>
          </cell>
          <cell r="E1205" t="str">
            <v>caa1</v>
          </cell>
        </row>
        <row r="1206">
          <cell r="C1206" t="str">
            <v>GarantiBank International N.V.</v>
          </cell>
          <cell r="D1206" t="str">
            <v>NETHERLANDS</v>
          </cell>
          <cell r="E1206" t="str">
            <v>baa2</v>
          </cell>
        </row>
        <row r="1207">
          <cell r="C1207" t="str">
            <v>Gazbank JSCB</v>
          </cell>
          <cell r="D1207" t="str">
            <v>RUSSIA</v>
          </cell>
          <cell r="E1207" t="str">
            <v>b3</v>
          </cell>
        </row>
        <row r="1208">
          <cell r="C1208" t="str">
            <v>Gazenergoprombank</v>
          </cell>
          <cell r="D1208" t="str">
            <v>RUSSIA</v>
          </cell>
          <cell r="E1208" t="str">
            <v>b2</v>
          </cell>
        </row>
        <row r="1209">
          <cell r="C1209" t="str">
            <v>Gazinvestbank</v>
          </cell>
          <cell r="D1209" t="str">
            <v>RUSSIA</v>
          </cell>
          <cell r="E1209" t="str">
            <v>caa3</v>
          </cell>
        </row>
        <row r="1210">
          <cell r="C1210" t="str">
            <v>Gazprombank</v>
          </cell>
          <cell r="D1210" t="str">
            <v>RUSSIA</v>
          </cell>
          <cell r="E1210" t="str">
            <v>ba3</v>
          </cell>
        </row>
        <row r="1211">
          <cell r="C1211" t="str">
            <v>GCB Bank Limited</v>
          </cell>
          <cell r="D1211" t="str">
            <v>GHANA</v>
          </cell>
          <cell r="E1211" t="str">
            <v>b2</v>
          </cell>
        </row>
        <row r="1212">
          <cell r="C1212" t="str">
            <v>GE Capital Interbanca S.p.A</v>
          </cell>
          <cell r="D1212" t="str">
            <v>ITALY</v>
          </cell>
          <cell r="E1212" t="str">
            <v>caa2</v>
          </cell>
        </row>
        <row r="1213">
          <cell r="C1213" t="str">
            <v>GE Money Bank CJSC</v>
          </cell>
          <cell r="D1213" t="str">
            <v>RUSSIA</v>
          </cell>
          <cell r="E1213" t="str">
            <v>b2</v>
          </cell>
        </row>
        <row r="1214">
          <cell r="C1214" t="str">
            <v>General Bank of Greece S.A.</v>
          </cell>
          <cell r="D1214" t="str">
            <v>GREECE</v>
          </cell>
          <cell r="E1214" t="str">
            <v>caa3</v>
          </cell>
        </row>
        <row r="1215">
          <cell r="C1215" t="str">
            <v>General Banking and Trust Company Ltd.</v>
          </cell>
          <cell r="D1215" t="str">
            <v>HUNGARY</v>
          </cell>
          <cell r="E1215" t="str">
            <v>ba2</v>
          </cell>
        </row>
        <row r="1216">
          <cell r="C1216" t="str">
            <v>Getin Bank S.A.</v>
          </cell>
          <cell r="D1216" t="str">
            <v>POLAND</v>
          </cell>
          <cell r="E1216" t="str">
            <v>ba3</v>
          </cell>
        </row>
        <row r="1217">
          <cell r="C1217" t="str">
            <v>Getin Noble Bank S.A.</v>
          </cell>
          <cell r="D1217" t="str">
            <v>POLAND</v>
          </cell>
          <cell r="E1217" t="str">
            <v>ba3</v>
          </cell>
        </row>
        <row r="1218">
          <cell r="C1218" t="str">
            <v>GiroCredit Bank AG Der Sparkassen</v>
          </cell>
          <cell r="D1218" t="str">
            <v>AUSTRIA</v>
          </cell>
          <cell r="E1218" t="str">
            <v>ba1</v>
          </cell>
        </row>
        <row r="1219">
          <cell r="C1219" t="str">
            <v>Glitnir banki hf</v>
          </cell>
          <cell r="D1219" t="str">
            <v>ICELAND</v>
          </cell>
          <cell r="E1219" t="str">
            <v>caa3</v>
          </cell>
        </row>
        <row r="1220">
          <cell r="C1220" t="str">
            <v>Global Bank Corporation and Subsidiaries</v>
          </cell>
          <cell r="D1220" t="str">
            <v>PANAMA</v>
          </cell>
          <cell r="E1220" t="str">
            <v>ba1</v>
          </cell>
        </row>
        <row r="1221">
          <cell r="C1221" t="str">
            <v>Global Bank Corporation and Subsidiaries</v>
          </cell>
          <cell r="D1221" t="str">
            <v>PANAMA</v>
          </cell>
          <cell r="E1221" t="str">
            <v>ba1</v>
          </cell>
        </row>
        <row r="1222">
          <cell r="C1222" t="str">
            <v>Goldman Sachs Bank USA</v>
          </cell>
          <cell r="D1222" t="str">
            <v>UNITED STATES</v>
          </cell>
          <cell r="E1222" t="str">
            <v>baa1</v>
          </cell>
        </row>
        <row r="1223">
          <cell r="C1223" t="str">
            <v>Goldman Sachs International Bank</v>
          </cell>
          <cell r="D1223" t="str">
            <v>UNITED KINGDOM</v>
          </cell>
          <cell r="E1223" t="str">
            <v>baa3</v>
          </cell>
        </row>
        <row r="1224">
          <cell r="C1224" t="str">
            <v>Goldman Sachs Ireland Finance PLC</v>
          </cell>
          <cell r="D1224" t="str">
            <v>IRELAND</v>
          </cell>
          <cell r="E1224" t="str">
            <v>baa1</v>
          </cell>
        </row>
        <row r="1225">
          <cell r="C1225" t="str">
            <v>Goldman Sachs Private Bank Limited</v>
          </cell>
          <cell r="D1225" t="str">
            <v>IRELAND</v>
          </cell>
          <cell r="E1225" t="str">
            <v>aa3</v>
          </cell>
        </row>
        <row r="1226">
          <cell r="C1226" t="str">
            <v>Golomt Bank LLC</v>
          </cell>
          <cell r="D1226" t="str">
            <v>MONGOLIA</v>
          </cell>
          <cell r="E1226" t="str">
            <v>ba3</v>
          </cell>
        </row>
        <row r="1227">
          <cell r="C1227" t="str">
            <v>Golomt Bank LLC</v>
          </cell>
          <cell r="D1227" t="str">
            <v>MONGOLIA</v>
          </cell>
          <cell r="E1227" t="str">
            <v>b1</v>
          </cell>
        </row>
        <row r="1228">
          <cell r="C1228" t="str">
            <v>Government Housing Bank of Thailand</v>
          </cell>
          <cell r="D1228" t="str">
            <v>THAILAND</v>
          </cell>
          <cell r="E1228" t="str">
            <v>b1</v>
          </cell>
        </row>
        <row r="1229">
          <cell r="C1229" t="str">
            <v>GPB-Mortgage</v>
          </cell>
          <cell r="D1229" t="str">
            <v>RUSSIA</v>
          </cell>
          <cell r="E1229" t="str">
            <v>b2</v>
          </cell>
        </row>
        <row r="1230">
          <cell r="C1230" t="str">
            <v>Granbanco S.A.</v>
          </cell>
          <cell r="D1230" t="str">
            <v>COLOMBIA</v>
          </cell>
          <cell r="E1230" t="str">
            <v>b2</v>
          </cell>
        </row>
        <row r="1231">
          <cell r="C1231" t="str">
            <v>Great Western Bank</v>
          </cell>
          <cell r="D1231" t="str">
            <v>UNITED STATES</v>
          </cell>
          <cell r="E1231" t="str">
            <v>baa2</v>
          </cell>
        </row>
        <row r="1232">
          <cell r="C1232" t="str">
            <v>Greater Bay Bank, N.A</v>
          </cell>
          <cell r="D1232" t="str">
            <v>UNITED STATES</v>
          </cell>
          <cell r="E1232" t="str">
            <v>aaa</v>
          </cell>
        </row>
        <row r="1233">
          <cell r="C1233" t="str">
            <v>GreenPoint Bank</v>
          </cell>
          <cell r="D1233" t="str">
            <v>UNITED STATES</v>
          </cell>
          <cell r="E1233" t="str">
            <v>a1</v>
          </cell>
        </row>
        <row r="1234">
          <cell r="C1234" t="str">
            <v>Grindrod Bank Limited</v>
          </cell>
          <cell r="D1234" t="str">
            <v>SOUTH AFRICA</v>
          </cell>
          <cell r="E1234" t="str">
            <v>ba3</v>
          </cell>
        </row>
        <row r="1235">
          <cell r="C1235" t="str">
            <v>Groupe BPCE</v>
          </cell>
          <cell r="D1235" t="str">
            <v>FRANCE</v>
          </cell>
          <cell r="E1235" t="str">
            <v>baa2</v>
          </cell>
        </row>
        <row r="1236">
          <cell r="C1236" t="str">
            <v>Groupe Credit Agricole</v>
          </cell>
          <cell r="D1236" t="str">
            <v>FRANCE</v>
          </cell>
          <cell r="E1236" t="str">
            <v>baa2</v>
          </cell>
        </row>
        <row r="1237">
          <cell r="C1237" t="str">
            <v>Groupe Credit Mutuel</v>
          </cell>
          <cell r="D1237" t="str">
            <v>FRANCE</v>
          </cell>
          <cell r="E1237" t="str">
            <v>a3</v>
          </cell>
        </row>
        <row r="1238">
          <cell r="C1238" t="str">
            <v>Guangdong Intl. Trust &amp; Investment Corp.</v>
          </cell>
          <cell r="D1238" t="str">
            <v>CHINA</v>
          </cell>
          <cell r="E1238" t="str">
            <v>caa3</v>
          </cell>
        </row>
        <row r="1239">
          <cell r="C1239" t="str">
            <v>Gulf Bank K.S.C.</v>
          </cell>
          <cell r="D1239" t="str">
            <v>KUWAIT</v>
          </cell>
          <cell r="E1239" t="str">
            <v>ba2</v>
          </cell>
        </row>
        <row r="1240">
          <cell r="C1240" t="str">
            <v>Gulf International Bank BSC</v>
          </cell>
          <cell r="D1240" t="str">
            <v>BAHRAIN - OFF SHORE</v>
          </cell>
          <cell r="E1240" t="str">
            <v>ba1</v>
          </cell>
        </row>
        <row r="1241">
          <cell r="C1241" t="str">
            <v>Gulf Investment Corporation G.S.C.</v>
          </cell>
          <cell r="D1241" t="str">
            <v>KUWAIT</v>
          </cell>
          <cell r="E1241" t="str">
            <v>ba2</v>
          </cell>
        </row>
        <row r="1242">
          <cell r="C1242" t="str">
            <v>Gunma Bank, Ltd. (The)</v>
          </cell>
          <cell r="D1242" t="str">
            <v>JAPAN</v>
          </cell>
          <cell r="E1242" t="str">
            <v>baa1</v>
          </cell>
        </row>
        <row r="1243">
          <cell r="C1243" t="str">
            <v>Guta Bank</v>
          </cell>
          <cell r="D1243" t="str">
            <v>RUSSIA</v>
          </cell>
          <cell r="E1243" t="str">
            <v>caa3</v>
          </cell>
        </row>
        <row r="1244">
          <cell r="C1244" t="str">
            <v>GZ-Bank AG Fft/Stuttgart</v>
          </cell>
          <cell r="D1244" t="str">
            <v>GERMANY</v>
          </cell>
          <cell r="E1244" t="str">
            <v>baa2</v>
          </cell>
        </row>
        <row r="1245">
          <cell r="C1245" t="str">
            <v>H&amp;CB</v>
          </cell>
          <cell r="D1245" t="str">
            <v>KOREA</v>
          </cell>
          <cell r="E1245" t="str">
            <v>ba2</v>
          </cell>
        </row>
        <row r="1246">
          <cell r="C1246" t="str">
            <v>Habib Bank Ltd.</v>
          </cell>
          <cell r="D1246" t="str">
            <v>PAKISTAN</v>
          </cell>
          <cell r="E1246" t="str">
            <v>caa1</v>
          </cell>
        </row>
        <row r="1247">
          <cell r="C1247" t="str">
            <v>Hachijuni Bank, Limited</v>
          </cell>
          <cell r="D1247" t="str">
            <v>JAPAN</v>
          </cell>
          <cell r="E1247" t="str">
            <v>ba1</v>
          </cell>
        </row>
        <row r="1248">
          <cell r="C1248" t="str">
            <v>Halifax plc</v>
          </cell>
          <cell r="D1248" t="str">
            <v>UNITED KINGDOM</v>
          </cell>
          <cell r="E1248" t="str">
            <v>aa3</v>
          </cell>
        </row>
        <row r="1249">
          <cell r="C1249" t="str">
            <v>Halyk Savings Bank of Kazakhstan</v>
          </cell>
          <cell r="D1249" t="str">
            <v>KAZAKHSTAN</v>
          </cell>
          <cell r="E1249" t="str">
            <v>ba3</v>
          </cell>
        </row>
        <row r="1250">
          <cell r="C1250" t="str">
            <v>Hambros Bank Ltd.</v>
          </cell>
          <cell r="D1250" t="str">
            <v>UNITED KINGDOM</v>
          </cell>
          <cell r="E1250" t="str">
            <v>ba2</v>
          </cell>
        </row>
        <row r="1251">
          <cell r="C1251" t="str">
            <v>Hamburger Sparkasse AG</v>
          </cell>
          <cell r="D1251" t="str">
            <v>GERMANY</v>
          </cell>
          <cell r="E1251" t="str">
            <v>a3</v>
          </cell>
        </row>
        <row r="1252">
          <cell r="C1252" t="str">
            <v>Hamburger Sparkasse AG</v>
          </cell>
          <cell r="D1252" t="str">
            <v>GERMANY</v>
          </cell>
          <cell r="E1252" t="str">
            <v>baa2</v>
          </cell>
        </row>
        <row r="1253">
          <cell r="C1253" t="str">
            <v>Hamburgische Landesbank Girozentrale</v>
          </cell>
          <cell r="D1253" t="str">
            <v>GERMANY</v>
          </cell>
          <cell r="E1253" t="str">
            <v>a2</v>
          </cell>
        </row>
        <row r="1254">
          <cell r="C1254" t="str">
            <v>Hamkorbank</v>
          </cell>
          <cell r="D1254" t="str">
            <v>UZBEKISTAN</v>
          </cell>
          <cell r="E1254" t="str">
            <v>b1</v>
          </cell>
        </row>
        <row r="1255">
          <cell r="C1255" t="str">
            <v>Hana Bank</v>
          </cell>
          <cell r="D1255" t="str">
            <v>KOREA</v>
          </cell>
          <cell r="E1255" t="str">
            <v>baa1</v>
          </cell>
        </row>
        <row r="1256">
          <cell r="C1256" t="str">
            <v>Hang Seng Bank (China) Limited</v>
          </cell>
          <cell r="D1256" t="str">
            <v>CHINA</v>
          </cell>
          <cell r="E1256" t="str">
            <v>ba3</v>
          </cell>
        </row>
        <row r="1257">
          <cell r="C1257" t="str">
            <v>Hang Seng Bank Limited</v>
          </cell>
          <cell r="D1257" t="str">
            <v>HONG KONG</v>
          </cell>
          <cell r="E1257" t="str">
            <v>aa3</v>
          </cell>
        </row>
        <row r="1258">
          <cell r="C1258" t="str">
            <v>Hanil Bank</v>
          </cell>
          <cell r="D1258" t="str">
            <v>KOREA</v>
          </cell>
          <cell r="E1258" t="str">
            <v>caa3</v>
          </cell>
        </row>
        <row r="1259">
          <cell r="C1259" t="str">
            <v>Hatton National Bank Ltd.</v>
          </cell>
          <cell r="D1259" t="str">
            <v>SRI LANKA</v>
          </cell>
          <cell r="E1259" t="str">
            <v>b1</v>
          </cell>
        </row>
        <row r="1260">
          <cell r="C1260" t="str">
            <v>Haugesund Sparebank</v>
          </cell>
          <cell r="D1260" t="str">
            <v>NORWAY</v>
          </cell>
          <cell r="E1260" t="str">
            <v>ba3</v>
          </cell>
        </row>
        <row r="1261">
          <cell r="C1261" t="str">
            <v>HDFC Bank Limited</v>
          </cell>
          <cell r="D1261" t="str">
            <v>INDIA</v>
          </cell>
          <cell r="E1261" t="str">
            <v>baa3</v>
          </cell>
        </row>
        <row r="1262">
          <cell r="C1262" t="str">
            <v>HDFC Limited</v>
          </cell>
          <cell r="D1262" t="str">
            <v>INDIA</v>
          </cell>
          <cell r="E1262" t="str">
            <v>baa2</v>
          </cell>
        </row>
        <row r="1263">
          <cell r="C1263" t="str">
            <v>Helgeland Sparebank</v>
          </cell>
          <cell r="D1263" t="str">
            <v>NORWAY</v>
          </cell>
          <cell r="E1263" t="str">
            <v>baa3</v>
          </cell>
        </row>
        <row r="1264">
          <cell r="C1264" t="str">
            <v>Helgeland Sparebank</v>
          </cell>
          <cell r="D1264" t="str">
            <v>NORWAY</v>
          </cell>
          <cell r="E1264" t="str">
            <v>baa3</v>
          </cell>
        </row>
        <row r="1265">
          <cell r="C1265" t="str">
            <v>Hellenic Bank Public Company Ltd</v>
          </cell>
          <cell r="D1265" t="str">
            <v>CYPRUS</v>
          </cell>
          <cell r="E1265" t="str">
            <v>caa3</v>
          </cell>
        </row>
        <row r="1266">
          <cell r="C1266" t="str">
            <v>Heritage Bank Limited</v>
          </cell>
          <cell r="D1266" t="str">
            <v>AUSTRALIA</v>
          </cell>
          <cell r="E1266" t="str">
            <v>a3</v>
          </cell>
        </row>
        <row r="1267">
          <cell r="C1267" t="str">
            <v>Hewlett-Packard International Bank Plc</v>
          </cell>
          <cell r="D1267" t="str">
            <v>IRELAND</v>
          </cell>
          <cell r="E1267" t="str">
            <v>baa1</v>
          </cell>
        </row>
        <row r="1268">
          <cell r="C1268" t="str">
            <v>Higo Bank, Ltd. (The)</v>
          </cell>
          <cell r="D1268" t="str">
            <v>JAPAN</v>
          </cell>
          <cell r="E1268" t="str">
            <v>a3</v>
          </cell>
        </row>
        <row r="1269">
          <cell r="C1269" t="str">
            <v>Hiroshima Bank, Limited</v>
          </cell>
          <cell r="D1269" t="str">
            <v>JAPAN</v>
          </cell>
          <cell r="E1269" t="str">
            <v>baa3</v>
          </cell>
        </row>
        <row r="1270">
          <cell r="C1270" t="str">
            <v>Hokkaido Bank, Ltd.</v>
          </cell>
          <cell r="D1270" t="str">
            <v>JAPAN</v>
          </cell>
          <cell r="E1270" t="str">
            <v>ba3</v>
          </cell>
        </row>
        <row r="1271">
          <cell r="C1271" t="str">
            <v>Hokkaido Takushoku Bank, Ltd.</v>
          </cell>
          <cell r="D1271" t="str">
            <v>JAPAN</v>
          </cell>
          <cell r="E1271" t="str">
            <v>caa3</v>
          </cell>
        </row>
        <row r="1272">
          <cell r="C1272" t="str">
            <v>Hokuriku Bank, Ltd.</v>
          </cell>
          <cell r="D1272" t="str">
            <v>JAPAN</v>
          </cell>
          <cell r="E1272" t="str">
            <v>ba3</v>
          </cell>
        </row>
        <row r="1273">
          <cell r="C1273" t="str">
            <v>Home Credit &amp; Finance Bank</v>
          </cell>
          <cell r="D1273" t="str">
            <v>RUSSIA</v>
          </cell>
          <cell r="E1273" t="str">
            <v>ba3</v>
          </cell>
        </row>
        <row r="1274">
          <cell r="C1274" t="str">
            <v>Home Credit Bank JSC</v>
          </cell>
          <cell r="D1274" t="str">
            <v>KAZAKHSTAN</v>
          </cell>
          <cell r="E1274" t="str">
            <v>b2</v>
          </cell>
        </row>
        <row r="1275">
          <cell r="C1275" t="str">
            <v>Home Development Mutual Fund</v>
          </cell>
          <cell r="D1275" t="str">
            <v>PHILIPPINES</v>
          </cell>
          <cell r="E1275" t="str">
            <v>ba1</v>
          </cell>
        </row>
        <row r="1276">
          <cell r="C1276" t="str">
            <v>Home Trust Company</v>
          </cell>
          <cell r="D1276" t="str">
            <v>CANADA</v>
          </cell>
          <cell r="E1276" t="str">
            <v>baa2</v>
          </cell>
        </row>
        <row r="1277">
          <cell r="C1277" t="str">
            <v>Hong Leong Bank Berhad</v>
          </cell>
          <cell r="D1277" t="str">
            <v>MALAYSIA</v>
          </cell>
          <cell r="E1277" t="str">
            <v>baa1</v>
          </cell>
        </row>
        <row r="1278">
          <cell r="C1278" t="str">
            <v>Hongkong and Shanghai Banking Corp. Ltd (The)</v>
          </cell>
          <cell r="D1278" t="str">
            <v>HONG KONG</v>
          </cell>
          <cell r="E1278" t="str">
            <v>aa3</v>
          </cell>
        </row>
        <row r="1279">
          <cell r="C1279" t="str">
            <v>House Constr. Sav. Bank of Kazakhstan JSC</v>
          </cell>
          <cell r="D1279" t="str">
            <v>KAZAKHSTAN</v>
          </cell>
          <cell r="E1279" t="str">
            <v>ba3</v>
          </cell>
        </row>
        <row r="1280">
          <cell r="C1280" t="str">
            <v>Household Bank, f.s.b.</v>
          </cell>
          <cell r="D1280" t="str">
            <v>UNITED STATES</v>
          </cell>
          <cell r="E1280" t="str">
            <v>baa2</v>
          </cell>
        </row>
        <row r="1281">
          <cell r="C1281" t="str">
            <v>Housing Bank for Trade and Finance (The)</v>
          </cell>
          <cell r="D1281" t="str">
            <v>JORDAN</v>
          </cell>
          <cell r="E1281" t="str">
            <v>b1</v>
          </cell>
        </row>
        <row r="1282">
          <cell r="C1282" t="str">
            <v>HSBC Bank (China) Company Limited</v>
          </cell>
          <cell r="D1282" t="str">
            <v>CHINA</v>
          </cell>
          <cell r="E1282" t="str">
            <v>ba2</v>
          </cell>
        </row>
        <row r="1283">
          <cell r="C1283" t="str">
            <v>HSBC Bank A.S. (Turkey)</v>
          </cell>
          <cell r="D1283" t="str">
            <v>TURKEY</v>
          </cell>
          <cell r="E1283" t="str">
            <v>ba3</v>
          </cell>
        </row>
        <row r="1284">
          <cell r="C1284" t="str">
            <v>HSBC Bank Argentina S.A.</v>
          </cell>
          <cell r="D1284" t="str">
            <v>ARGENTINA</v>
          </cell>
          <cell r="E1284" t="str">
            <v>caa1</v>
          </cell>
        </row>
        <row r="1285">
          <cell r="C1285" t="str">
            <v>HSBC Bank Australia Ltd</v>
          </cell>
          <cell r="D1285" t="str">
            <v>AUSTRALIA</v>
          </cell>
          <cell r="E1285" t="str">
            <v>baa1</v>
          </cell>
        </row>
        <row r="1286">
          <cell r="C1286" t="str">
            <v>HSBC Bank Brasil S.A. - Banco Multiplo</v>
          </cell>
          <cell r="D1286" t="str">
            <v>BRAZIL</v>
          </cell>
          <cell r="E1286" t="str">
            <v>baa2</v>
          </cell>
        </row>
        <row r="1287">
          <cell r="C1287" t="str">
            <v>HSBC Bank Canada</v>
          </cell>
          <cell r="D1287" t="str">
            <v>CANADA</v>
          </cell>
          <cell r="E1287" t="str">
            <v>baa1</v>
          </cell>
        </row>
        <row r="1288">
          <cell r="C1288" t="str">
            <v>HSBC Bank Malaysia Berhad</v>
          </cell>
          <cell r="D1288" t="str">
            <v>MALAYSIA</v>
          </cell>
          <cell r="E1288" t="str">
            <v>baa1</v>
          </cell>
        </row>
        <row r="1289">
          <cell r="C1289" t="str">
            <v>HSBC Bank Malta p.l.c.</v>
          </cell>
          <cell r="D1289" t="str">
            <v>MALTA</v>
          </cell>
          <cell r="E1289" t="str">
            <v>ba1</v>
          </cell>
        </row>
        <row r="1290">
          <cell r="C1290" t="str">
            <v>HSBC Bank Middle East Limited</v>
          </cell>
          <cell r="D1290" t="str">
            <v>JERSEY</v>
          </cell>
          <cell r="E1290" t="str">
            <v>baa2</v>
          </cell>
        </row>
        <row r="1291">
          <cell r="C1291" t="str">
            <v>HSBC Bank Oman SAOG</v>
          </cell>
          <cell r="D1291" t="str">
            <v>OMAN</v>
          </cell>
          <cell r="E1291" t="str">
            <v>ba1</v>
          </cell>
        </row>
        <row r="1292">
          <cell r="C1292" t="str">
            <v>HSBC Bank plc</v>
          </cell>
          <cell r="D1292" t="str">
            <v>UNITED KINGDOM</v>
          </cell>
          <cell r="E1292" t="str">
            <v>a3</v>
          </cell>
        </row>
        <row r="1293">
          <cell r="C1293" t="str">
            <v>HSBC Bank USA, N.A.</v>
          </cell>
          <cell r="D1293" t="str">
            <v>UNITED STATES</v>
          </cell>
          <cell r="E1293" t="str">
            <v>baa1</v>
          </cell>
        </row>
        <row r="1294">
          <cell r="C1294" t="str">
            <v>HSBC France</v>
          </cell>
          <cell r="D1294" t="str">
            <v>FRANCE</v>
          </cell>
          <cell r="E1294" t="str">
            <v>baa2</v>
          </cell>
        </row>
        <row r="1295">
          <cell r="C1295" t="str">
            <v>HSBC Hervet</v>
          </cell>
          <cell r="D1295" t="str">
            <v>FRANCE</v>
          </cell>
          <cell r="E1295" t="str">
            <v>baa2</v>
          </cell>
        </row>
        <row r="1296">
          <cell r="C1296" t="str">
            <v>HSBC Mexico, S.A.</v>
          </cell>
          <cell r="D1296" t="str">
            <v>MEXICO</v>
          </cell>
          <cell r="E1296" t="str">
            <v>baa2</v>
          </cell>
        </row>
        <row r="1297">
          <cell r="C1297" t="str">
            <v>HSBC Private Bank (Suisse) SA</v>
          </cell>
          <cell r="D1297" t="str">
            <v>SWITZERLAND</v>
          </cell>
          <cell r="E1297" t="str">
            <v>a2</v>
          </cell>
        </row>
        <row r="1298">
          <cell r="C1298" t="str">
            <v>HSH Nordbank AG</v>
          </cell>
          <cell r="D1298" t="str">
            <v>GERMANY</v>
          </cell>
          <cell r="E1298" t="str">
            <v>caa2</v>
          </cell>
        </row>
        <row r="1299">
          <cell r="C1299" t="str">
            <v>HSH Nordbank Hypo AG</v>
          </cell>
          <cell r="D1299" t="str">
            <v>GERMANY</v>
          </cell>
          <cell r="E1299" t="str">
            <v>ba1</v>
          </cell>
        </row>
        <row r="1300">
          <cell r="C1300" t="str">
            <v>Hua Chiao Commercial Bank Limited</v>
          </cell>
          <cell r="D1300" t="str">
            <v>HONG KONG</v>
          </cell>
          <cell r="E1300" t="str">
            <v>baa2</v>
          </cell>
        </row>
        <row r="1301">
          <cell r="C1301" t="str">
            <v>Hua Nan Commercial Bank Ltd.</v>
          </cell>
          <cell r="D1301" t="str">
            <v>TAIWAN</v>
          </cell>
          <cell r="E1301" t="str">
            <v>ba1</v>
          </cell>
        </row>
        <row r="1302">
          <cell r="C1302" t="str">
            <v>Hudson United Bank</v>
          </cell>
          <cell r="D1302" t="str">
            <v>UNITED STATES</v>
          </cell>
          <cell r="E1302" t="str">
            <v>a2</v>
          </cell>
        </row>
        <row r="1303">
          <cell r="C1303" t="str">
            <v>Hudson Valley Bank</v>
          </cell>
          <cell r="D1303" t="str">
            <v>UNITED STATES</v>
          </cell>
          <cell r="E1303" t="str">
            <v>ba1</v>
          </cell>
        </row>
        <row r="1304">
          <cell r="C1304" t="str">
            <v>Huntington Banks of Michigan</v>
          </cell>
          <cell r="D1304" t="str">
            <v>UNITED STATES</v>
          </cell>
          <cell r="E1304" t="str">
            <v>a2</v>
          </cell>
        </row>
        <row r="1305">
          <cell r="C1305" t="str">
            <v>Huntington National Bank</v>
          </cell>
          <cell r="D1305" t="str">
            <v>UNITED STATES</v>
          </cell>
          <cell r="E1305" t="str">
            <v>a3</v>
          </cell>
        </row>
        <row r="1306">
          <cell r="C1306" t="str">
            <v>Huntington National Bank of Indiana</v>
          </cell>
          <cell r="D1306" t="str">
            <v>UNITED STATES</v>
          </cell>
          <cell r="E1306" t="str">
            <v>a2</v>
          </cell>
        </row>
        <row r="1307">
          <cell r="C1307" t="str">
            <v>Huntington National Bank of West Virginia</v>
          </cell>
          <cell r="D1307" t="str">
            <v>UNITED STATES</v>
          </cell>
          <cell r="E1307" t="str">
            <v>a2</v>
          </cell>
        </row>
        <row r="1308">
          <cell r="C1308" t="str">
            <v>Hyakugo Bank, Ltd.</v>
          </cell>
          <cell r="D1308" t="str">
            <v>JAPAN</v>
          </cell>
          <cell r="E1308" t="str">
            <v>ba1</v>
          </cell>
        </row>
        <row r="1309">
          <cell r="C1309" t="str">
            <v>Hyakujushi Bank Limited</v>
          </cell>
          <cell r="D1309" t="str">
            <v>JAPAN</v>
          </cell>
          <cell r="E1309" t="str">
            <v>baa2</v>
          </cell>
        </row>
        <row r="1310">
          <cell r="C1310" t="str">
            <v>Hyakujushi Bank Limited</v>
          </cell>
          <cell r="D1310" t="str">
            <v>JAPAN</v>
          </cell>
          <cell r="E1310" t="str">
            <v>baa2</v>
          </cell>
        </row>
        <row r="1311">
          <cell r="C1311" t="str">
            <v>Hypo Alpe-Adria-Bank International AG</v>
          </cell>
          <cell r="D1311" t="str">
            <v>AUSTRIA</v>
          </cell>
          <cell r="E1311" t="str">
            <v>c</v>
          </cell>
        </row>
        <row r="1312">
          <cell r="C1312" t="str">
            <v>Hypo Alpe-Adria-Bank International AG</v>
          </cell>
          <cell r="D1312" t="str">
            <v>AUSTRIA</v>
          </cell>
          <cell r="E1312" t="str">
            <v>caa2</v>
          </cell>
        </row>
        <row r="1313">
          <cell r="C1313" t="str">
            <v>HYPO NOE Gruppe Bank AG</v>
          </cell>
          <cell r="D1313" t="str">
            <v>AUSTRIA</v>
          </cell>
          <cell r="E1313" t="str">
            <v>ba1</v>
          </cell>
        </row>
        <row r="1314">
          <cell r="C1314" t="str">
            <v>Hypo Public Finance Bank</v>
          </cell>
          <cell r="D1314" t="str">
            <v>IRELAND</v>
          </cell>
          <cell r="E1314" t="str">
            <v>a3</v>
          </cell>
        </row>
        <row r="1315">
          <cell r="C1315" t="str">
            <v>Hypo Real Estate Bank International AG</v>
          </cell>
          <cell r="D1315" t="str">
            <v>GERMANY</v>
          </cell>
          <cell r="E1315" t="str">
            <v>baa2</v>
          </cell>
        </row>
        <row r="1316">
          <cell r="C1316" t="str">
            <v>Hypo Tirol Bank AG</v>
          </cell>
          <cell r="D1316" t="str">
            <v>AUSTRIA</v>
          </cell>
          <cell r="E1316" t="str">
            <v>b1</v>
          </cell>
        </row>
        <row r="1317">
          <cell r="C1317" t="str">
            <v>Hypothekenbank Frankfurt AG</v>
          </cell>
          <cell r="D1317" t="str">
            <v>GERMANY</v>
          </cell>
          <cell r="E1317" t="str">
            <v>caa2</v>
          </cell>
        </row>
        <row r="1318">
          <cell r="C1318" t="str">
            <v>Hypothekenbank in Essen AG</v>
          </cell>
          <cell r="D1318" t="str">
            <v>GERMANY</v>
          </cell>
          <cell r="E1318" t="str">
            <v>baa2</v>
          </cell>
        </row>
        <row r="1319">
          <cell r="C1319" t="str">
            <v>IBA-Moscow</v>
          </cell>
          <cell r="D1319" t="str">
            <v>RUSSIA</v>
          </cell>
          <cell r="E1319" t="str">
            <v>b3</v>
          </cell>
        </row>
        <row r="1320">
          <cell r="C1320" t="str">
            <v>Ibercaja</v>
          </cell>
          <cell r="D1320" t="str">
            <v>SPAIN</v>
          </cell>
          <cell r="E1320" t="str">
            <v>baa2</v>
          </cell>
        </row>
        <row r="1321">
          <cell r="C1321" t="str">
            <v>Ibercaja Banco SA</v>
          </cell>
          <cell r="D1321" t="str">
            <v>SPAIN</v>
          </cell>
          <cell r="E1321" t="str">
            <v>b1</v>
          </cell>
        </row>
        <row r="1322">
          <cell r="C1322" t="str">
            <v>IBL Banca</v>
          </cell>
          <cell r="D1322" t="str">
            <v>ITALY</v>
          </cell>
          <cell r="E1322" t="str">
            <v>b1</v>
          </cell>
        </row>
        <row r="1323">
          <cell r="C1323" t="str">
            <v>ICBC (Argentina) S.A.</v>
          </cell>
          <cell r="D1323" t="str">
            <v>ARGENTINA</v>
          </cell>
          <cell r="E1323" t="str">
            <v>caa1</v>
          </cell>
        </row>
        <row r="1324">
          <cell r="C1324" t="str">
            <v>Iccrea BancaImpresa S.p.a.</v>
          </cell>
          <cell r="D1324" t="str">
            <v>ITALY</v>
          </cell>
          <cell r="E1324" t="str">
            <v>b1</v>
          </cell>
        </row>
        <row r="1325">
          <cell r="C1325" t="str">
            <v>ICICI Bank Limited</v>
          </cell>
          <cell r="D1325" t="str">
            <v>INDIA</v>
          </cell>
          <cell r="E1325" t="str">
            <v>baa3</v>
          </cell>
        </row>
        <row r="1326">
          <cell r="C1326" t="str">
            <v>ICICI Bank UK Plc.</v>
          </cell>
          <cell r="D1326" t="str">
            <v>UNITED KINGDOM</v>
          </cell>
          <cell r="E1326" t="str">
            <v>ba2</v>
          </cell>
        </row>
        <row r="1327">
          <cell r="C1327" t="str">
            <v>ICS Building Society</v>
          </cell>
          <cell r="D1327" t="str">
            <v>IRELAND</v>
          </cell>
          <cell r="E1327" t="str">
            <v>b1</v>
          </cell>
        </row>
        <row r="1328">
          <cell r="C1328" t="str">
            <v>IDBI Bank Ltd</v>
          </cell>
          <cell r="D1328" t="str">
            <v>INDIA</v>
          </cell>
          <cell r="E1328" t="str">
            <v>ba3</v>
          </cell>
        </row>
        <row r="1329">
          <cell r="C1329" t="str">
            <v>IKB Deutsche Industriebank AG</v>
          </cell>
          <cell r="D1329" t="str">
            <v>GERMANY</v>
          </cell>
          <cell r="E1329" t="str">
            <v>caa1</v>
          </cell>
        </row>
        <row r="1330">
          <cell r="C1330" t="str">
            <v>Iktisat Bankasi TAS</v>
          </cell>
          <cell r="D1330" t="str">
            <v>TURKEY</v>
          </cell>
          <cell r="E1330" t="str">
            <v>caa3</v>
          </cell>
        </row>
        <row r="1331">
          <cell r="C1331" t="str">
            <v>Imexbank JSCB</v>
          </cell>
          <cell r="D1331" t="str">
            <v>UKRAINE</v>
          </cell>
          <cell r="E1331" t="str">
            <v>caa3</v>
          </cell>
        </row>
        <row r="1332">
          <cell r="C1332" t="str">
            <v>iMoneyBank</v>
          </cell>
          <cell r="D1332" t="str">
            <v>RUSSIA</v>
          </cell>
          <cell r="E1332" t="str">
            <v>b3</v>
          </cell>
        </row>
        <row r="1333">
          <cell r="C1333" t="str">
            <v>Imperial Bank</v>
          </cell>
          <cell r="D1333" t="str">
            <v>UNITED STATES</v>
          </cell>
          <cell r="E1333" t="str">
            <v>a1</v>
          </cell>
        </row>
        <row r="1334">
          <cell r="C1334" t="str">
            <v>Imperial Bank Limited</v>
          </cell>
          <cell r="D1334" t="str">
            <v>SOUTH AFRICA</v>
          </cell>
          <cell r="E1334" t="str">
            <v>ba2</v>
          </cell>
        </row>
        <row r="1335">
          <cell r="C1335" t="str">
            <v>Impexbank JSC</v>
          </cell>
          <cell r="D1335" t="str">
            <v>RUSSIA</v>
          </cell>
          <cell r="E1335" t="str">
            <v>ba3</v>
          </cell>
        </row>
        <row r="1336">
          <cell r="C1336" t="str">
            <v>Independence Community Bank</v>
          </cell>
          <cell r="D1336" t="str">
            <v>UNITED STATES</v>
          </cell>
          <cell r="E1336" t="str">
            <v>baa2</v>
          </cell>
        </row>
        <row r="1337">
          <cell r="C1337" t="str">
            <v>Independent Bank</v>
          </cell>
          <cell r="D1337" t="str">
            <v>UNITED STATES</v>
          </cell>
          <cell r="E1337" t="str">
            <v>ba2</v>
          </cell>
        </row>
        <row r="1338">
          <cell r="C1338" t="str">
            <v>Independent Bank East Michigan</v>
          </cell>
          <cell r="D1338" t="str">
            <v>UNITED STATES</v>
          </cell>
          <cell r="E1338" t="str">
            <v>a3</v>
          </cell>
        </row>
        <row r="1339">
          <cell r="C1339" t="str">
            <v>Index-Bank</v>
          </cell>
          <cell r="D1339" t="str">
            <v>UKRAINE</v>
          </cell>
          <cell r="E1339" t="str">
            <v>b2</v>
          </cell>
        </row>
        <row r="1340">
          <cell r="C1340" t="str">
            <v>Indian Overseas Bank</v>
          </cell>
          <cell r="D1340" t="str">
            <v>INDIA</v>
          </cell>
          <cell r="E1340" t="str">
            <v>ba1</v>
          </cell>
        </row>
        <row r="1341">
          <cell r="C1341" t="str">
            <v>Indian Overseas Bank</v>
          </cell>
          <cell r="D1341" t="str">
            <v>INDIA</v>
          </cell>
          <cell r="E1341" t="str">
            <v>ba3</v>
          </cell>
        </row>
        <row r="1342">
          <cell r="C1342" t="str">
            <v>Industrial &amp; Comm'l Bank of China (Asia) Ltd.</v>
          </cell>
          <cell r="D1342" t="str">
            <v>HONG KONG</v>
          </cell>
          <cell r="E1342" t="str">
            <v>baa2</v>
          </cell>
        </row>
        <row r="1343">
          <cell r="C1343" t="str">
            <v>Industrial &amp; Comm'l Bank of China (Macau) Ltd</v>
          </cell>
          <cell r="D1343" t="str">
            <v>MACAU</v>
          </cell>
          <cell r="E1343" t="str">
            <v>baa3</v>
          </cell>
        </row>
        <row r="1344">
          <cell r="C1344" t="str">
            <v>Industrial &amp; Commercial Bank of China Ltd</v>
          </cell>
          <cell r="D1344" t="str">
            <v>CHINA</v>
          </cell>
          <cell r="E1344" t="str">
            <v>baa2</v>
          </cell>
        </row>
        <row r="1345">
          <cell r="C1345" t="str">
            <v>Industrial Bank of Japan, Ltd.</v>
          </cell>
          <cell r="D1345" t="str">
            <v>JAPAN</v>
          </cell>
          <cell r="E1345" t="str">
            <v>b2</v>
          </cell>
        </row>
        <row r="1346">
          <cell r="C1346" t="str">
            <v>Industrial Bank of Korea</v>
          </cell>
          <cell r="D1346" t="str">
            <v>KOREA</v>
          </cell>
          <cell r="E1346" t="str">
            <v>baa3</v>
          </cell>
        </row>
        <row r="1347">
          <cell r="C1347" t="str">
            <v>Industrialbank, JSCB</v>
          </cell>
          <cell r="D1347" t="str">
            <v>UKRAINE</v>
          </cell>
          <cell r="E1347" t="str">
            <v>b2</v>
          </cell>
        </row>
        <row r="1348">
          <cell r="C1348" t="str">
            <v>Indymac Bank, F.S.B.</v>
          </cell>
          <cell r="D1348" t="str">
            <v>UNITED STATES</v>
          </cell>
          <cell r="E1348" t="str">
            <v>ba3</v>
          </cell>
        </row>
        <row r="1349">
          <cell r="C1349" t="str">
            <v>InFinBank</v>
          </cell>
          <cell r="D1349" t="str">
            <v>UZBEKISTAN</v>
          </cell>
          <cell r="E1349" t="str">
            <v>b3</v>
          </cell>
        </row>
        <row r="1350">
          <cell r="C1350" t="str">
            <v>ING Bank (Australia) Ltd.</v>
          </cell>
          <cell r="D1350" t="str">
            <v>AUSTRALIA</v>
          </cell>
          <cell r="E1350" t="str">
            <v>baa1</v>
          </cell>
        </row>
        <row r="1351">
          <cell r="C1351" t="str">
            <v>ING Bank (Australia) Ltd.</v>
          </cell>
          <cell r="D1351" t="str">
            <v>AUSTRALIA</v>
          </cell>
          <cell r="E1351" t="str">
            <v>a2</v>
          </cell>
        </row>
        <row r="1352">
          <cell r="C1352" t="str">
            <v>ING Bank A.S. (Turkey)</v>
          </cell>
          <cell r="D1352" t="str">
            <v>TURKEY</v>
          </cell>
          <cell r="E1352" t="str">
            <v>ba3</v>
          </cell>
        </row>
        <row r="1353">
          <cell r="C1353" t="str">
            <v>ING Bank A.S. (Turkey)</v>
          </cell>
          <cell r="D1353" t="str">
            <v>TURKEY</v>
          </cell>
          <cell r="E1353" t="str">
            <v>ba3</v>
          </cell>
        </row>
        <row r="1354">
          <cell r="C1354" t="str">
            <v>ING Bank Deutschland AG</v>
          </cell>
          <cell r="D1354" t="str">
            <v>GERMANY</v>
          </cell>
          <cell r="E1354" t="str">
            <v>baa2</v>
          </cell>
        </row>
        <row r="1355">
          <cell r="C1355" t="str">
            <v>ING Bank Eurasia</v>
          </cell>
          <cell r="D1355" t="str">
            <v>RUSSIA</v>
          </cell>
          <cell r="E1355" t="str">
            <v>ba2</v>
          </cell>
        </row>
        <row r="1356">
          <cell r="C1356" t="str">
            <v>ING Bank N.V.</v>
          </cell>
          <cell r="D1356" t="str">
            <v>NETHERLANDS</v>
          </cell>
          <cell r="E1356" t="str">
            <v>baa1</v>
          </cell>
        </row>
        <row r="1357">
          <cell r="C1357" t="str">
            <v>ING Bank of Canada</v>
          </cell>
          <cell r="D1357" t="str">
            <v>CANADA</v>
          </cell>
          <cell r="E1357" t="str">
            <v>baa2</v>
          </cell>
        </row>
        <row r="1358">
          <cell r="C1358" t="str">
            <v>ING Bank Slaski S.A.</v>
          </cell>
          <cell r="D1358" t="str">
            <v>POLAND</v>
          </cell>
          <cell r="E1358" t="str">
            <v>baa3</v>
          </cell>
        </row>
        <row r="1359">
          <cell r="C1359" t="str">
            <v>ING Bank Ukraine</v>
          </cell>
          <cell r="D1359" t="str">
            <v>UKRAINE</v>
          </cell>
          <cell r="E1359" t="str">
            <v>ba2</v>
          </cell>
        </row>
        <row r="1360">
          <cell r="C1360" t="str">
            <v>ING Bank, S.A. (Mexico)</v>
          </cell>
          <cell r="D1360" t="str">
            <v>MEXICO</v>
          </cell>
          <cell r="E1360" t="str">
            <v>b3</v>
          </cell>
        </row>
        <row r="1361">
          <cell r="C1361" t="str">
            <v>ING Belgium SA/NV</v>
          </cell>
          <cell r="D1361" t="str">
            <v>BELGIUM</v>
          </cell>
          <cell r="E1361" t="str">
            <v>baa1</v>
          </cell>
        </row>
        <row r="1362">
          <cell r="C1362" t="str">
            <v>ING DiBa AG</v>
          </cell>
          <cell r="D1362" t="str">
            <v>GERMANY</v>
          </cell>
          <cell r="E1362" t="str">
            <v>a3</v>
          </cell>
        </row>
        <row r="1363">
          <cell r="C1363" t="str">
            <v>ING DiBa AG</v>
          </cell>
          <cell r="D1363" t="str">
            <v>GERMANY</v>
          </cell>
          <cell r="E1363" t="str">
            <v>a2</v>
          </cell>
        </row>
        <row r="1364">
          <cell r="C1364" t="str">
            <v>Integra Bank National Association</v>
          </cell>
          <cell r="D1364" t="str">
            <v>UNITED STATES</v>
          </cell>
          <cell r="E1364" t="str">
            <v>ba2</v>
          </cell>
        </row>
        <row r="1365">
          <cell r="C1365" t="str">
            <v>Integra Bank/North</v>
          </cell>
          <cell r="D1365" t="str">
            <v>UNITED STATES</v>
          </cell>
          <cell r="E1365" t="str">
            <v>aa3</v>
          </cell>
        </row>
        <row r="1366">
          <cell r="C1366" t="str">
            <v>Integra Bank/South</v>
          </cell>
          <cell r="D1366" t="str">
            <v>UNITED STATES</v>
          </cell>
          <cell r="E1366" t="str">
            <v>aa3</v>
          </cell>
        </row>
        <row r="1367">
          <cell r="C1367" t="str">
            <v>Interbank AS</v>
          </cell>
          <cell r="D1367" t="str">
            <v>TURKEY</v>
          </cell>
          <cell r="E1367" t="str">
            <v>caa3</v>
          </cell>
        </row>
        <row r="1368">
          <cell r="C1368" t="str">
            <v>Intermarket Bank AG</v>
          </cell>
          <cell r="D1368" t="str">
            <v>AUSTRIA</v>
          </cell>
          <cell r="E1368" t="str">
            <v>baa3</v>
          </cell>
        </row>
        <row r="1369">
          <cell r="C1369" t="str">
            <v>International Asset Bank AD</v>
          </cell>
          <cell r="D1369" t="str">
            <v>BULGARIA</v>
          </cell>
          <cell r="E1369" t="str">
            <v>b2</v>
          </cell>
        </row>
        <row r="1370">
          <cell r="C1370" t="str">
            <v>International Bank of Azerbaijan</v>
          </cell>
          <cell r="D1370" t="str">
            <v>AZERBAIJAN</v>
          </cell>
          <cell r="E1370" t="str">
            <v>b3</v>
          </cell>
        </row>
        <row r="1371">
          <cell r="C1371" t="str">
            <v>International Bank of Commerce</v>
          </cell>
          <cell r="D1371" t="str">
            <v>UNITED STATES</v>
          </cell>
          <cell r="E1371" t="str">
            <v>a3</v>
          </cell>
        </row>
        <row r="1372">
          <cell r="C1372" t="str">
            <v>International Bank of Taipei</v>
          </cell>
          <cell r="D1372" t="str">
            <v>TAIWAN</v>
          </cell>
          <cell r="E1372" t="str">
            <v>ba2</v>
          </cell>
        </row>
        <row r="1373">
          <cell r="C1373" t="str">
            <v>International Banking Corporation (The)</v>
          </cell>
          <cell r="D1373" t="str">
            <v>BAHRAIN - OFF SHORE</v>
          </cell>
          <cell r="E1373" t="str">
            <v>ba3</v>
          </cell>
        </row>
        <row r="1374">
          <cell r="C1374" t="str">
            <v>International Financial Club</v>
          </cell>
          <cell r="D1374" t="str">
            <v>RUSSIA</v>
          </cell>
          <cell r="E1374" t="str">
            <v>b3</v>
          </cell>
        </row>
        <row r="1375">
          <cell r="C1375" t="str">
            <v>International Financial Club</v>
          </cell>
          <cell r="D1375" t="str">
            <v>RUSSIA</v>
          </cell>
          <cell r="E1375" t="str">
            <v>b2</v>
          </cell>
        </row>
        <row r="1376">
          <cell r="C1376" t="str">
            <v>International Industrial Bank</v>
          </cell>
          <cell r="D1376" t="str">
            <v>RUSSIA</v>
          </cell>
          <cell r="E1376" t="str">
            <v>caa3</v>
          </cell>
        </row>
        <row r="1377">
          <cell r="C1377" t="str">
            <v>International Investment Bank</v>
          </cell>
          <cell r="D1377" t="str">
            <v>RUSSIA</v>
          </cell>
          <cell r="E1377" t="str">
            <v>c</v>
          </cell>
        </row>
        <row r="1378">
          <cell r="C1378" t="str">
            <v>Interprombank, JSCB</v>
          </cell>
          <cell r="D1378" t="str">
            <v>RUSSIA</v>
          </cell>
          <cell r="E1378" t="str">
            <v>caa3</v>
          </cell>
        </row>
        <row r="1379">
          <cell r="C1379" t="str">
            <v>Interprombank, JSCB</v>
          </cell>
          <cell r="D1379" t="str">
            <v>RUSSIA</v>
          </cell>
          <cell r="E1379" t="str">
            <v>b3</v>
          </cell>
        </row>
        <row r="1380">
          <cell r="C1380" t="str">
            <v>Interregional Investment Bank</v>
          </cell>
          <cell r="D1380" t="str">
            <v>RUSSIA</v>
          </cell>
          <cell r="E1380" t="str">
            <v>caa3</v>
          </cell>
        </row>
        <row r="1381">
          <cell r="C1381" t="str">
            <v>Intesa Sanpaolo Spa</v>
          </cell>
          <cell r="D1381" t="str">
            <v>ITALY</v>
          </cell>
          <cell r="E1381" t="str">
            <v>baa3</v>
          </cell>
        </row>
        <row r="1382">
          <cell r="C1382" t="str">
            <v>INTRUST Bank, N.A.</v>
          </cell>
          <cell r="D1382" t="str">
            <v>UNITED STATES</v>
          </cell>
          <cell r="E1382" t="str">
            <v>baa1</v>
          </cell>
        </row>
        <row r="1383">
          <cell r="C1383" t="str">
            <v>Investcorp Bank B.S.C.</v>
          </cell>
          <cell r="D1383" t="str">
            <v>BAHRAIN - OFF SHORE</v>
          </cell>
          <cell r="E1383" t="str">
            <v>ba2</v>
          </cell>
        </row>
        <row r="1384">
          <cell r="C1384" t="str">
            <v>Investcorp S.A.</v>
          </cell>
          <cell r="D1384" t="str">
            <v>CAYMAN ISLANDS</v>
          </cell>
          <cell r="E1384" t="str">
            <v>ba2</v>
          </cell>
        </row>
        <row r="1385">
          <cell r="C1385" t="str">
            <v>Investec Bank Ltd.</v>
          </cell>
          <cell r="D1385" t="str">
            <v>SOUTH AFRICA</v>
          </cell>
          <cell r="E1385" t="str">
            <v>baa1</v>
          </cell>
        </row>
        <row r="1386">
          <cell r="C1386" t="str">
            <v>Investec Bank Plc</v>
          </cell>
          <cell r="D1386" t="str">
            <v>UNITED KINGDOM</v>
          </cell>
          <cell r="E1386" t="str">
            <v>baa3</v>
          </cell>
        </row>
        <row r="1387">
          <cell r="C1387" t="str">
            <v>Investicni a Postovni Banka, a.s.</v>
          </cell>
          <cell r="D1387" t="str">
            <v>CZECH REPUBLIC</v>
          </cell>
          <cell r="E1387" t="str">
            <v>caa3</v>
          </cell>
        </row>
        <row r="1388">
          <cell r="C1388" t="str">
            <v>Investkredit Bank AG</v>
          </cell>
          <cell r="D1388" t="str">
            <v>AUSTRIA</v>
          </cell>
          <cell r="E1388" t="str">
            <v>b1</v>
          </cell>
        </row>
        <row r="1389">
          <cell r="C1389" t="str">
            <v>Investment Trade Bank</v>
          </cell>
          <cell r="D1389" t="str">
            <v>RUSSIA</v>
          </cell>
          <cell r="E1389" t="str">
            <v>b3</v>
          </cell>
        </row>
        <row r="1390">
          <cell r="C1390" t="str">
            <v>Investment Trade Bank</v>
          </cell>
          <cell r="D1390" t="str">
            <v>RUSSIA</v>
          </cell>
          <cell r="E1390" t="str">
            <v>b2</v>
          </cell>
        </row>
        <row r="1391">
          <cell r="C1391" t="str">
            <v>Investors Bank &amp; Trust Company</v>
          </cell>
          <cell r="D1391" t="str">
            <v>UNITED STATES</v>
          </cell>
          <cell r="E1391" t="str">
            <v>aa2</v>
          </cell>
        </row>
        <row r="1392">
          <cell r="C1392" t="str">
            <v>Ionian and Popular Bank of Greece SA</v>
          </cell>
          <cell r="D1392" t="str">
            <v>GREECE</v>
          </cell>
          <cell r="E1392" t="str">
            <v>ba2</v>
          </cell>
        </row>
        <row r="1393">
          <cell r="C1393" t="str">
            <v>Ipak Yuli Bank</v>
          </cell>
          <cell r="D1393" t="str">
            <v>UZBEKISTAN</v>
          </cell>
          <cell r="E1393" t="str">
            <v>b2</v>
          </cell>
        </row>
        <row r="1394">
          <cell r="C1394" t="str">
            <v>Ipak Yuli Bank</v>
          </cell>
          <cell r="D1394" t="str">
            <v>UZBEKISTAN</v>
          </cell>
          <cell r="E1394" t="str">
            <v>b2</v>
          </cell>
        </row>
        <row r="1395">
          <cell r="C1395" t="str">
            <v>Ipar Kutxa Rural, S. Coop. de Credito</v>
          </cell>
          <cell r="D1395" t="str">
            <v>SPAIN</v>
          </cell>
          <cell r="E1395" t="str">
            <v>ba3</v>
          </cell>
        </row>
        <row r="1396">
          <cell r="C1396" t="str">
            <v>Ipoteka Bank</v>
          </cell>
          <cell r="D1396" t="str">
            <v>UZBEKISTAN</v>
          </cell>
          <cell r="E1396" t="str">
            <v>b2</v>
          </cell>
        </row>
        <row r="1397">
          <cell r="C1397" t="str">
            <v>Irish Bank Resolution Corporation Limited</v>
          </cell>
          <cell r="D1397" t="str">
            <v>IRELAND</v>
          </cell>
          <cell r="E1397" t="str">
            <v>caa1</v>
          </cell>
        </row>
        <row r="1398">
          <cell r="C1398" t="str">
            <v>Irish Nationwide Building Society</v>
          </cell>
          <cell r="D1398" t="str">
            <v>IRELAND</v>
          </cell>
          <cell r="E1398" t="str">
            <v>caa1</v>
          </cell>
        </row>
        <row r="1399">
          <cell r="C1399" t="str">
            <v>Islandsbanki Hf (Old)</v>
          </cell>
          <cell r="D1399" t="str">
            <v>ICELAND</v>
          </cell>
          <cell r="E1399" t="str">
            <v>a3</v>
          </cell>
        </row>
        <row r="1400">
          <cell r="C1400" t="str">
            <v>Israel Discount Bank</v>
          </cell>
          <cell r="D1400" t="str">
            <v>ISRAEL</v>
          </cell>
          <cell r="E1400" t="str">
            <v>baa3</v>
          </cell>
        </row>
        <row r="1401">
          <cell r="C1401" t="str">
            <v>Istituto Mobiliare Italiano S.p.A.</v>
          </cell>
          <cell r="D1401" t="str">
            <v>ITALY</v>
          </cell>
          <cell r="E1401" t="str">
            <v>a2</v>
          </cell>
        </row>
        <row r="1402">
          <cell r="C1402" t="str">
            <v>Istrobanka, a.s.</v>
          </cell>
          <cell r="D1402" t="str">
            <v>SLOVAK REPUBLIC</v>
          </cell>
          <cell r="E1402" t="str">
            <v>ba3</v>
          </cell>
        </row>
        <row r="1403">
          <cell r="C1403" t="str">
            <v>Istrobanka, a.s.</v>
          </cell>
          <cell r="D1403" t="str">
            <v>SLOVAK REPUBLIC</v>
          </cell>
          <cell r="E1403" t="str">
            <v>ba3</v>
          </cell>
        </row>
        <row r="1404">
          <cell r="C1404" t="str">
            <v>Itau Unibanco Holding S.A.</v>
          </cell>
          <cell r="D1404" t="str">
            <v>BRAZIL</v>
          </cell>
          <cell r="E1404" t="str">
            <v>baa1</v>
          </cell>
        </row>
        <row r="1405">
          <cell r="C1405" t="str">
            <v>Itau Unibanco S.A.</v>
          </cell>
          <cell r="D1405" t="str">
            <v>BRAZIL</v>
          </cell>
          <cell r="E1405" t="str">
            <v>baa1</v>
          </cell>
        </row>
        <row r="1406">
          <cell r="C1406" t="str">
            <v>Ixe Banco, S.A.</v>
          </cell>
          <cell r="D1406" t="str">
            <v>MEXICO</v>
          </cell>
          <cell r="E1406" t="str">
            <v>ba1</v>
          </cell>
        </row>
        <row r="1407">
          <cell r="C1407" t="str">
            <v>IXIS Corporate and Investment Bank</v>
          </cell>
          <cell r="D1407" t="str">
            <v>FRANCE</v>
          </cell>
          <cell r="E1407" t="str">
            <v>a3</v>
          </cell>
        </row>
        <row r="1408">
          <cell r="C1408" t="str">
            <v>IXIS Investor Services</v>
          </cell>
          <cell r="D1408" t="str">
            <v>FRANCE</v>
          </cell>
          <cell r="E1408" t="str">
            <v>baa2</v>
          </cell>
        </row>
        <row r="1409">
          <cell r="C1409" t="str">
            <v>Iyo Bank, Ltd.</v>
          </cell>
          <cell r="D1409" t="str">
            <v>JAPAN</v>
          </cell>
          <cell r="E1409" t="str">
            <v>ba1</v>
          </cell>
        </row>
        <row r="1410">
          <cell r="C1410" t="str">
            <v>J &amp; T Banka, a. s.</v>
          </cell>
          <cell r="D1410" t="str">
            <v>CZECH REPUBLIC</v>
          </cell>
          <cell r="E1410" t="str">
            <v>b2</v>
          </cell>
        </row>
        <row r="1411">
          <cell r="C1411" t="str">
            <v>J &amp; T Banka, a. s.</v>
          </cell>
          <cell r="D1411" t="str">
            <v>CZECH REPUBLIC</v>
          </cell>
          <cell r="E1411" t="str">
            <v>b3</v>
          </cell>
        </row>
        <row r="1412">
          <cell r="C1412" t="str">
            <v>J. Henry Schroder &amp; Co. Ltd.</v>
          </cell>
          <cell r="D1412" t="str">
            <v>UNITED KINGDOM</v>
          </cell>
          <cell r="E1412" t="str">
            <v>a2</v>
          </cell>
        </row>
        <row r="1413">
          <cell r="C1413" t="str">
            <v>J.P. Morgan Delaware</v>
          </cell>
          <cell r="D1413" t="str">
            <v>UNITED STATES</v>
          </cell>
          <cell r="E1413" t="str">
            <v>aa2</v>
          </cell>
        </row>
        <row r="1414">
          <cell r="C1414" t="str">
            <v>Japan Trustee Services Bank, Ltd.</v>
          </cell>
          <cell r="D1414" t="str">
            <v>JAPAN</v>
          </cell>
          <cell r="E1414" t="str">
            <v>a3</v>
          </cell>
        </row>
        <row r="1415">
          <cell r="C1415" t="str">
            <v>Jeju Bank</v>
          </cell>
          <cell r="D1415" t="str">
            <v>KOREA</v>
          </cell>
          <cell r="E1415" t="str">
            <v>baa3</v>
          </cell>
        </row>
        <row r="1416">
          <cell r="C1416" t="str">
            <v>Jeonbuk Bank</v>
          </cell>
          <cell r="D1416" t="str">
            <v>KOREA</v>
          </cell>
          <cell r="E1416" t="str">
            <v>ba1</v>
          </cell>
        </row>
        <row r="1417">
          <cell r="C1417" t="str">
            <v>Joint Stock Commercal Bank Respublika</v>
          </cell>
          <cell r="D1417" t="str">
            <v>AZERBAIJAN</v>
          </cell>
          <cell r="E1417" t="str">
            <v>b2</v>
          </cell>
        </row>
        <row r="1418">
          <cell r="C1418" t="str">
            <v>Joint Stock Commercial Bank Avangard</v>
          </cell>
          <cell r="D1418" t="str">
            <v>RUSSIA</v>
          </cell>
          <cell r="E1418" t="str">
            <v>b2</v>
          </cell>
        </row>
        <row r="1419">
          <cell r="C1419" t="str">
            <v>Joyo Bank, Ltd.</v>
          </cell>
          <cell r="D1419" t="str">
            <v>JAPAN</v>
          </cell>
          <cell r="E1419" t="str">
            <v>baa1</v>
          </cell>
        </row>
        <row r="1420">
          <cell r="C1420" t="str">
            <v>JPMorgan Chase Bank, NA</v>
          </cell>
          <cell r="D1420" t="str">
            <v>UNITED STATES</v>
          </cell>
          <cell r="E1420" t="str">
            <v>a3</v>
          </cell>
        </row>
        <row r="1421">
          <cell r="C1421" t="str">
            <v>JSB Rosbank</v>
          </cell>
          <cell r="D1421" t="str">
            <v>RUSSIA</v>
          </cell>
          <cell r="E1421" t="str">
            <v>ba2</v>
          </cell>
        </row>
        <row r="1422">
          <cell r="C1422" t="str">
            <v>JSC Nurbank</v>
          </cell>
          <cell r="D1422" t="str">
            <v>KAZAKHSTAN</v>
          </cell>
          <cell r="E1422" t="str">
            <v>b3</v>
          </cell>
        </row>
        <row r="1423">
          <cell r="C1423" t="str">
            <v>Juroku Bank, Ltd.</v>
          </cell>
          <cell r="D1423" t="str">
            <v>JAPAN</v>
          </cell>
          <cell r="E1423" t="str">
            <v>ba3</v>
          </cell>
        </row>
        <row r="1424">
          <cell r="C1424" t="str">
            <v>Jyske Bank A/S</v>
          </cell>
          <cell r="D1424" t="str">
            <v>DENMARK</v>
          </cell>
          <cell r="E1424" t="str">
            <v>baa2</v>
          </cell>
        </row>
        <row r="1425">
          <cell r="C1425" t="str">
            <v>KA Finanz AG</v>
          </cell>
          <cell r="D1425" t="str">
            <v>AUSTRIA</v>
          </cell>
          <cell r="E1425" t="str">
            <v>caa3</v>
          </cell>
        </row>
        <row r="1426">
          <cell r="C1426" t="str">
            <v>Kansai Urban Banking Corporation</v>
          </cell>
          <cell r="D1426" t="str">
            <v>JAPAN</v>
          </cell>
          <cell r="E1426" t="str">
            <v>ba3</v>
          </cell>
        </row>
        <row r="1427">
          <cell r="C1427" t="str">
            <v>Kapital Bank OJSC</v>
          </cell>
          <cell r="D1427" t="str">
            <v>AZERBAIJAN</v>
          </cell>
          <cell r="E1427" t="str">
            <v>b2</v>
          </cell>
        </row>
        <row r="1428">
          <cell r="C1428" t="str">
            <v>KASIKORNBANK Public Company Limited</v>
          </cell>
          <cell r="D1428" t="str">
            <v>THAILAND</v>
          </cell>
          <cell r="E1428" t="str">
            <v>baa2</v>
          </cell>
        </row>
        <row r="1429">
          <cell r="C1429" t="str">
            <v>Kaspi Bank JSC</v>
          </cell>
          <cell r="D1429" t="str">
            <v>KAZAKHSTAN</v>
          </cell>
          <cell r="E1429" t="str">
            <v>b1</v>
          </cell>
        </row>
        <row r="1430">
          <cell r="C1430" t="str">
            <v>Kaupthing Bank hf</v>
          </cell>
          <cell r="D1430" t="str">
            <v>ICELAND</v>
          </cell>
          <cell r="E1430" t="str">
            <v>caa3</v>
          </cell>
        </row>
        <row r="1431">
          <cell r="C1431" t="str">
            <v>Kazinvestbank</v>
          </cell>
          <cell r="D1431" t="str">
            <v>KAZAKHSTAN</v>
          </cell>
          <cell r="E1431" t="str">
            <v>b3</v>
          </cell>
        </row>
        <row r="1432">
          <cell r="C1432" t="str">
            <v>Kazkommertsbank</v>
          </cell>
          <cell r="D1432" t="str">
            <v>KAZAKHSTAN</v>
          </cell>
          <cell r="E1432" t="str">
            <v>caa1</v>
          </cell>
        </row>
        <row r="1433">
          <cell r="C1433" t="str">
            <v>KBC Bank Ireland PLC</v>
          </cell>
          <cell r="D1433" t="str">
            <v>IRELAND</v>
          </cell>
          <cell r="E1433" t="str">
            <v>b3</v>
          </cell>
        </row>
        <row r="1434">
          <cell r="C1434" t="str">
            <v>KBC Bank N.V.</v>
          </cell>
          <cell r="D1434" t="str">
            <v>BELGIUM</v>
          </cell>
          <cell r="E1434" t="str">
            <v>baa2</v>
          </cell>
        </row>
        <row r="1435">
          <cell r="C1435" t="str">
            <v>KBL European Private Bankers S.A.</v>
          </cell>
          <cell r="D1435" t="str">
            <v>LUXEMBOURG</v>
          </cell>
          <cell r="E1435" t="str">
            <v>baa1</v>
          </cell>
        </row>
        <row r="1436">
          <cell r="C1436" t="str">
            <v>KDB Asia Ltd.</v>
          </cell>
          <cell r="D1436" t="str">
            <v>HONG KONG</v>
          </cell>
          <cell r="E1436" t="str">
            <v>ba2</v>
          </cell>
        </row>
        <row r="1437">
          <cell r="C1437" t="str">
            <v>Kedr Bank</v>
          </cell>
          <cell r="D1437" t="str">
            <v>RUSSIA</v>
          </cell>
          <cell r="E1437" t="str">
            <v>b3</v>
          </cell>
        </row>
        <row r="1438">
          <cell r="C1438" t="str">
            <v>Keppel TatLee Bank Limited</v>
          </cell>
          <cell r="D1438" t="str">
            <v>SINGAPORE</v>
          </cell>
          <cell r="E1438" t="str">
            <v>aa3</v>
          </cell>
        </row>
        <row r="1439">
          <cell r="C1439" t="str">
            <v>Kereskedelmi &amp; Hitel Bank Rt.</v>
          </cell>
          <cell r="D1439" t="str">
            <v>HUNGARY</v>
          </cell>
          <cell r="E1439" t="str">
            <v>b2</v>
          </cell>
        </row>
        <row r="1440">
          <cell r="C1440" t="str">
            <v>Key Bank of Alaska</v>
          </cell>
          <cell r="D1440" t="str">
            <v>UNITED STATES</v>
          </cell>
          <cell r="E1440" t="str">
            <v>a3</v>
          </cell>
        </row>
        <row r="1441">
          <cell r="C1441" t="str">
            <v>Key Bank of Colorado</v>
          </cell>
          <cell r="D1441" t="str">
            <v>UNITED STATES</v>
          </cell>
          <cell r="E1441" t="str">
            <v>a2</v>
          </cell>
        </row>
        <row r="1442">
          <cell r="C1442" t="str">
            <v>Key Bank of Idaho</v>
          </cell>
          <cell r="D1442" t="str">
            <v>UNITED STATES</v>
          </cell>
          <cell r="E1442" t="str">
            <v>a2</v>
          </cell>
        </row>
        <row r="1443">
          <cell r="C1443" t="str">
            <v>Key Bank of Maine</v>
          </cell>
          <cell r="D1443" t="str">
            <v>UNITED STATES</v>
          </cell>
          <cell r="E1443" t="str">
            <v>aa3</v>
          </cell>
        </row>
        <row r="1444">
          <cell r="C1444" t="str">
            <v>Key Bank of New York</v>
          </cell>
          <cell r="D1444" t="str">
            <v>UNITED STATES</v>
          </cell>
          <cell r="E1444" t="str">
            <v>aa2</v>
          </cell>
        </row>
        <row r="1445">
          <cell r="C1445" t="str">
            <v>Key Bank of Oregon</v>
          </cell>
          <cell r="D1445" t="str">
            <v>UNITED STATES</v>
          </cell>
          <cell r="E1445" t="str">
            <v>aa3</v>
          </cell>
        </row>
        <row r="1446">
          <cell r="C1446" t="str">
            <v>Key Bank of Utah</v>
          </cell>
          <cell r="D1446" t="str">
            <v>UNITED STATES</v>
          </cell>
          <cell r="E1446" t="str">
            <v>a2</v>
          </cell>
        </row>
        <row r="1447">
          <cell r="C1447" t="str">
            <v>Key Bank of Washington</v>
          </cell>
          <cell r="D1447" t="str">
            <v>UNITED STATES</v>
          </cell>
          <cell r="E1447" t="str">
            <v>aa3</v>
          </cell>
        </row>
        <row r="1448">
          <cell r="C1448" t="str">
            <v>Key Bank of Wyoming-Cheyenne</v>
          </cell>
          <cell r="D1448" t="str">
            <v>UNITED STATES</v>
          </cell>
          <cell r="E1448" t="str">
            <v>a2</v>
          </cell>
        </row>
        <row r="1449">
          <cell r="C1449" t="str">
            <v>Key Bank USA, National Association</v>
          </cell>
          <cell r="D1449" t="str">
            <v>UNITED STATES</v>
          </cell>
          <cell r="E1449" t="str">
            <v>a1</v>
          </cell>
        </row>
        <row r="1450">
          <cell r="C1450" t="str">
            <v>KeyBank National Association</v>
          </cell>
          <cell r="D1450" t="str">
            <v>UNITED STATES</v>
          </cell>
          <cell r="E1450" t="str">
            <v>a3</v>
          </cell>
        </row>
        <row r="1451">
          <cell r="C1451" t="str">
            <v>Keystone Bank, NA</v>
          </cell>
          <cell r="D1451" t="str">
            <v>UNITED STATES</v>
          </cell>
          <cell r="E1451" t="str">
            <v>a3</v>
          </cell>
        </row>
        <row r="1452">
          <cell r="C1452" t="str">
            <v>Keystone Financial Bank</v>
          </cell>
          <cell r="D1452" t="str">
            <v>UNITED STATES</v>
          </cell>
          <cell r="E1452" t="str">
            <v>a3</v>
          </cell>
        </row>
        <row r="1453">
          <cell r="C1453" t="str">
            <v>KfW IPEX-Bank GmbH</v>
          </cell>
          <cell r="D1453" t="str">
            <v>GERMANY</v>
          </cell>
          <cell r="E1453" t="str">
            <v>baa3</v>
          </cell>
        </row>
        <row r="1454">
          <cell r="C1454" t="str">
            <v>Khan Bank LLC</v>
          </cell>
          <cell r="D1454" t="str">
            <v>MONGOLIA</v>
          </cell>
          <cell r="E1454" t="str">
            <v>b2</v>
          </cell>
        </row>
        <row r="1455">
          <cell r="C1455" t="str">
            <v>Khreschatyk Bank</v>
          </cell>
          <cell r="D1455" t="str">
            <v>UKRAINE</v>
          </cell>
          <cell r="E1455" t="str">
            <v>b2</v>
          </cell>
        </row>
        <row r="1456">
          <cell r="C1456" t="str">
            <v>Kincheng Banking Corporation</v>
          </cell>
          <cell r="D1456" t="str">
            <v>CHINA</v>
          </cell>
          <cell r="E1456" t="str">
            <v>ba1</v>
          </cell>
        </row>
        <row r="1457">
          <cell r="C1457" t="str">
            <v>Kinki Osaka Bank, Ltd. (The)</v>
          </cell>
          <cell r="D1457" t="str">
            <v>JAPAN</v>
          </cell>
          <cell r="E1457" t="str">
            <v>baa2</v>
          </cell>
        </row>
        <row r="1458">
          <cell r="C1458" t="str">
            <v>KIT Finance Investment Bank</v>
          </cell>
          <cell r="D1458" t="str">
            <v>RUSSIA</v>
          </cell>
          <cell r="E1458" t="str">
            <v>caa3</v>
          </cell>
        </row>
        <row r="1459">
          <cell r="C1459" t="str">
            <v>Kiwibank Limited</v>
          </cell>
          <cell r="D1459" t="str">
            <v>NEW ZEALAND</v>
          </cell>
          <cell r="E1459" t="str">
            <v>baa3</v>
          </cell>
        </row>
        <row r="1460">
          <cell r="C1460" t="str">
            <v>Kiyo Bank, Ltd.</v>
          </cell>
          <cell r="D1460" t="str">
            <v>JAPAN</v>
          </cell>
          <cell r="E1460" t="str">
            <v>ba2</v>
          </cell>
        </row>
        <row r="1461">
          <cell r="C1461" t="str">
            <v>Kleinwort Benson (Channel Islands) Limited</v>
          </cell>
          <cell r="D1461" t="str">
            <v>GUERNSEY</v>
          </cell>
          <cell r="E1461" t="str">
            <v>ba1</v>
          </cell>
        </row>
        <row r="1462">
          <cell r="C1462" t="str">
            <v>Kleinwort Benson Bank Ltd</v>
          </cell>
          <cell r="D1462" t="str">
            <v>UNITED KINGDOM</v>
          </cell>
          <cell r="E1462" t="str">
            <v>ba1</v>
          </cell>
        </row>
        <row r="1463">
          <cell r="C1463" t="str">
            <v>KLP Banken A/S</v>
          </cell>
          <cell r="D1463" t="str">
            <v>NORWAY</v>
          </cell>
          <cell r="E1463" t="str">
            <v>ba1</v>
          </cell>
        </row>
        <row r="1464">
          <cell r="C1464" t="str">
            <v>Kocbank AS</v>
          </cell>
          <cell r="D1464" t="str">
            <v>TURKEY</v>
          </cell>
          <cell r="E1464" t="str">
            <v>ba2</v>
          </cell>
        </row>
        <row r="1465">
          <cell r="C1465" t="str">
            <v>Komercni Banka a.s.</v>
          </cell>
          <cell r="D1465" t="str">
            <v>CZECH REPUBLIC</v>
          </cell>
          <cell r="E1465" t="str">
            <v>baa1</v>
          </cell>
        </row>
        <row r="1466">
          <cell r="C1466" t="str">
            <v>Kommunalkredit Austria AG</v>
          </cell>
          <cell r="D1466" t="str">
            <v>AUSTRIA</v>
          </cell>
          <cell r="E1466" t="str">
            <v>caa3</v>
          </cell>
        </row>
        <row r="1467">
          <cell r="C1467" t="str">
            <v>Kommunalkredit International Bank Ltd</v>
          </cell>
          <cell r="D1467" t="str">
            <v>CYPRUS</v>
          </cell>
          <cell r="E1467" t="str">
            <v>caa3</v>
          </cell>
        </row>
        <row r="1468">
          <cell r="C1468" t="str">
            <v>Kookmin Bank</v>
          </cell>
          <cell r="D1468" t="str">
            <v>KOREA</v>
          </cell>
          <cell r="E1468" t="str">
            <v>baa1</v>
          </cell>
        </row>
        <row r="1469">
          <cell r="C1469" t="str">
            <v>Korea Development Bank</v>
          </cell>
          <cell r="D1469" t="str">
            <v>KOREA</v>
          </cell>
          <cell r="E1469" t="str">
            <v>ba2</v>
          </cell>
        </row>
        <row r="1470">
          <cell r="C1470" t="str">
            <v>Korea Exchange Bank</v>
          </cell>
          <cell r="D1470" t="str">
            <v>KOREA</v>
          </cell>
          <cell r="E1470" t="str">
            <v>baa2</v>
          </cell>
        </row>
        <row r="1471">
          <cell r="C1471" t="str">
            <v>Korea Long Term Credit Bank</v>
          </cell>
          <cell r="D1471" t="str">
            <v>KOREA</v>
          </cell>
          <cell r="E1471" t="str">
            <v>ba2</v>
          </cell>
        </row>
        <row r="1472">
          <cell r="C1472" t="str">
            <v>Korea Securities Finance Corporation</v>
          </cell>
          <cell r="D1472" t="str">
            <v>KOREA</v>
          </cell>
          <cell r="E1472" t="str">
            <v>a2</v>
          </cell>
        </row>
        <row r="1473">
          <cell r="C1473" t="str">
            <v>Kreditprombank</v>
          </cell>
          <cell r="D1473" t="str">
            <v>UKRAINE</v>
          </cell>
          <cell r="E1473" t="str">
            <v>b2</v>
          </cell>
        </row>
        <row r="1474">
          <cell r="C1474" t="str">
            <v>Kredyt Bank S.A. Capital Group</v>
          </cell>
          <cell r="D1474" t="str">
            <v>POLAND</v>
          </cell>
          <cell r="E1474" t="str">
            <v>ba3</v>
          </cell>
        </row>
        <row r="1475">
          <cell r="C1475" t="str">
            <v>Kredyt Bank S.A. Capital Group</v>
          </cell>
          <cell r="D1475" t="str">
            <v>POLAND</v>
          </cell>
          <cell r="E1475" t="str">
            <v>ba2</v>
          </cell>
        </row>
        <row r="1476">
          <cell r="C1476" t="str">
            <v>Kreissparkasse Koeln</v>
          </cell>
          <cell r="D1476" t="str">
            <v>GERMANY</v>
          </cell>
          <cell r="E1476" t="str">
            <v>baa1</v>
          </cell>
        </row>
        <row r="1477">
          <cell r="C1477" t="str">
            <v>Krung Thai Bank Public Company Limited</v>
          </cell>
          <cell r="D1477" t="str">
            <v>THAILAND</v>
          </cell>
          <cell r="E1477" t="str">
            <v>ba2</v>
          </cell>
        </row>
        <row r="1478">
          <cell r="C1478" t="str">
            <v>Kutxabank, S.A.</v>
          </cell>
          <cell r="D1478" t="str">
            <v>SPAIN</v>
          </cell>
          <cell r="E1478" t="str">
            <v>ba2</v>
          </cell>
        </row>
        <row r="1479">
          <cell r="C1479" t="str">
            <v>Kuwait Finance House</v>
          </cell>
          <cell r="D1479" t="str">
            <v>KUWAIT</v>
          </cell>
          <cell r="E1479" t="str">
            <v>ba1</v>
          </cell>
        </row>
        <row r="1480">
          <cell r="C1480" t="str">
            <v>Kwangju Bank Ltd.</v>
          </cell>
          <cell r="D1480" t="str">
            <v>KOREA</v>
          </cell>
          <cell r="E1480" t="str">
            <v>baa3</v>
          </cell>
        </row>
        <row r="1481">
          <cell r="C1481" t="str">
            <v>Kwangtung Provincial Bank (The)</v>
          </cell>
          <cell r="D1481" t="str">
            <v>CHINA</v>
          </cell>
          <cell r="E1481" t="str">
            <v>ba1</v>
          </cell>
        </row>
        <row r="1482">
          <cell r="C1482" t="str">
            <v>Kyongnam Bank</v>
          </cell>
          <cell r="D1482" t="str">
            <v>KOREA</v>
          </cell>
          <cell r="E1482" t="str">
            <v>baa3</v>
          </cell>
        </row>
        <row r="1483">
          <cell r="C1483" t="str">
            <v>Kyungki Bank Limited</v>
          </cell>
          <cell r="D1483" t="str">
            <v>KOREA</v>
          </cell>
          <cell r="E1483" t="str">
            <v>caa3</v>
          </cell>
        </row>
        <row r="1484">
          <cell r="C1484" t="str">
            <v>Land Bank of Taiwan</v>
          </cell>
          <cell r="D1484" t="str">
            <v>TAIWAN</v>
          </cell>
          <cell r="E1484" t="str">
            <v>ba2</v>
          </cell>
        </row>
        <row r="1485">
          <cell r="C1485" t="str">
            <v>Land Bank of the Philippines</v>
          </cell>
          <cell r="D1485" t="str">
            <v>PHILIPPINES</v>
          </cell>
          <cell r="E1485" t="str">
            <v>ba3</v>
          </cell>
        </row>
        <row r="1486">
          <cell r="C1486" t="str">
            <v>Landesbank Baden-Wuerttemberg</v>
          </cell>
          <cell r="D1486" t="str">
            <v>GERMANY</v>
          </cell>
          <cell r="E1486" t="str">
            <v>baa3</v>
          </cell>
        </row>
        <row r="1487">
          <cell r="C1487" t="str">
            <v>Landesbank Berlin AG</v>
          </cell>
          <cell r="D1487" t="str">
            <v>GERMANY</v>
          </cell>
          <cell r="E1487" t="str">
            <v>ba1</v>
          </cell>
        </row>
        <row r="1488">
          <cell r="C1488" t="str">
            <v>Landesbank Berlin Holding AG</v>
          </cell>
          <cell r="D1488" t="str">
            <v>GERMANY</v>
          </cell>
          <cell r="E1488" t="str">
            <v>b2</v>
          </cell>
        </row>
        <row r="1489">
          <cell r="C1489" t="str">
            <v>Landesbank Hessen-Thueringen GZ</v>
          </cell>
          <cell r="D1489" t="str">
            <v>GERMANY</v>
          </cell>
          <cell r="E1489" t="str">
            <v>baa3</v>
          </cell>
        </row>
        <row r="1490">
          <cell r="C1490" t="str">
            <v>Landesbank Saar</v>
          </cell>
          <cell r="D1490" t="str">
            <v>GERMANY</v>
          </cell>
          <cell r="E1490" t="str">
            <v>ba2</v>
          </cell>
        </row>
        <row r="1491">
          <cell r="C1491" t="str">
            <v>LANDESBANK SACHSEN AG</v>
          </cell>
          <cell r="D1491" t="str">
            <v>GERMANY</v>
          </cell>
          <cell r="E1491" t="str">
            <v>b2</v>
          </cell>
        </row>
        <row r="1492">
          <cell r="C1492" t="str">
            <v>Landesbank Schleswig-Holstein GZ</v>
          </cell>
          <cell r="D1492" t="str">
            <v>GERMANY</v>
          </cell>
          <cell r="E1492" t="str">
            <v>a2</v>
          </cell>
        </row>
        <row r="1493">
          <cell r="C1493" t="str">
            <v>Landesgirokasse Stuttgart</v>
          </cell>
          <cell r="D1493" t="str">
            <v>GERMANY</v>
          </cell>
          <cell r="E1493" t="str">
            <v>a2</v>
          </cell>
        </row>
        <row r="1494">
          <cell r="C1494" t="str">
            <v>Landeskreditbank Baden-Wuerttemberg</v>
          </cell>
          <cell r="D1494" t="str">
            <v>GERMANY</v>
          </cell>
          <cell r="E1494" t="str">
            <v>a2</v>
          </cell>
        </row>
        <row r="1495">
          <cell r="C1495" t="str">
            <v>Landsbanki Islands hf</v>
          </cell>
          <cell r="D1495" t="str">
            <v>ICELAND</v>
          </cell>
          <cell r="E1495" t="str">
            <v>caa3</v>
          </cell>
        </row>
        <row r="1496">
          <cell r="C1496" t="str">
            <v>Landshypotek Bank AB</v>
          </cell>
          <cell r="D1496" t="str">
            <v>SWEDEN</v>
          </cell>
          <cell r="E1496" t="str">
            <v>baa2</v>
          </cell>
        </row>
        <row r="1497">
          <cell r="C1497" t="str">
            <v>Lansforsakringar Bank AB (publ)</v>
          </cell>
          <cell r="D1497" t="str">
            <v>SWEDEN</v>
          </cell>
          <cell r="E1497" t="str">
            <v>baa1</v>
          </cell>
        </row>
        <row r="1498">
          <cell r="C1498" t="str">
            <v>LaSalle Bank</v>
          </cell>
          <cell r="D1498" t="str">
            <v>UNITED STATES</v>
          </cell>
          <cell r="E1498" t="str">
            <v>a2</v>
          </cell>
        </row>
        <row r="1499">
          <cell r="C1499" t="str">
            <v>LaSalle Bank Illinois</v>
          </cell>
          <cell r="D1499" t="str">
            <v>UNITED STATES</v>
          </cell>
          <cell r="E1499" t="str">
            <v>a2</v>
          </cell>
        </row>
        <row r="1500">
          <cell r="C1500" t="str">
            <v>LaSalle Bank Midwest N.A.</v>
          </cell>
          <cell r="D1500" t="str">
            <v>UNITED STATES</v>
          </cell>
          <cell r="E1500" t="str">
            <v>aa1</v>
          </cell>
        </row>
        <row r="1501">
          <cell r="C1501" t="str">
            <v>LaSalle Bank N.A.</v>
          </cell>
          <cell r="D1501" t="str">
            <v>UNITED STATES</v>
          </cell>
          <cell r="E1501" t="str">
            <v>a2</v>
          </cell>
        </row>
        <row r="1502">
          <cell r="C1502" t="str">
            <v>LaSalle Bank N.A.</v>
          </cell>
          <cell r="D1502" t="str">
            <v>UNITED STATES</v>
          </cell>
          <cell r="E1502" t="str">
            <v>aa1</v>
          </cell>
        </row>
        <row r="1503">
          <cell r="C1503" t="str">
            <v>LaSalle Bank NI</v>
          </cell>
          <cell r="D1503" t="str">
            <v>UNITED STATES</v>
          </cell>
          <cell r="E1503" t="str">
            <v>a2</v>
          </cell>
        </row>
        <row r="1504">
          <cell r="C1504" t="str">
            <v>LaSalle Bank, FSB</v>
          </cell>
          <cell r="D1504" t="str">
            <v>UNITED STATES</v>
          </cell>
          <cell r="E1504" t="str">
            <v>aa3</v>
          </cell>
        </row>
        <row r="1505">
          <cell r="C1505" t="str">
            <v>LaSer Cofinoga</v>
          </cell>
          <cell r="D1505" t="str">
            <v>FRANCE</v>
          </cell>
          <cell r="E1505" t="str">
            <v>baa1</v>
          </cell>
        </row>
        <row r="1506">
          <cell r="C1506" t="str">
            <v>Latvijas Krajbanka A/S</v>
          </cell>
          <cell r="D1506" t="str">
            <v>LATVIA</v>
          </cell>
          <cell r="E1506" t="str">
            <v>b2</v>
          </cell>
        </row>
        <row r="1507">
          <cell r="C1507" t="str">
            <v>LCL</v>
          </cell>
          <cell r="D1507" t="str">
            <v>FRANCE</v>
          </cell>
          <cell r="E1507" t="str">
            <v>a3</v>
          </cell>
        </row>
        <row r="1508">
          <cell r="C1508" t="str">
            <v>LCL</v>
          </cell>
          <cell r="D1508" t="str">
            <v>FRANCE</v>
          </cell>
          <cell r="E1508" t="str">
            <v>a3</v>
          </cell>
        </row>
        <row r="1509">
          <cell r="C1509" t="str">
            <v>LeasePlan Corporation N.V.</v>
          </cell>
          <cell r="D1509" t="str">
            <v>NETHERLANDS</v>
          </cell>
          <cell r="E1509" t="str">
            <v>baa2</v>
          </cell>
        </row>
        <row r="1510">
          <cell r="C1510" t="str">
            <v>Leeds Building Society</v>
          </cell>
          <cell r="D1510" t="str">
            <v>UNITED KINGDOM</v>
          </cell>
          <cell r="E1510" t="str">
            <v>a3</v>
          </cell>
        </row>
        <row r="1511">
          <cell r="C1511" t="str">
            <v>Leonia Corporate Bank plc</v>
          </cell>
          <cell r="D1511" t="str">
            <v>FINLAND</v>
          </cell>
          <cell r="E1511" t="str">
            <v>ba1</v>
          </cell>
        </row>
        <row r="1512">
          <cell r="C1512" t="str">
            <v>LGT Bank AG</v>
          </cell>
          <cell r="D1512" t="str">
            <v>LIECHTENSTEIN</v>
          </cell>
          <cell r="E1512" t="str">
            <v>a2</v>
          </cell>
        </row>
        <row r="1513">
          <cell r="C1513" t="str">
            <v>Liberbank</v>
          </cell>
          <cell r="D1513" t="str">
            <v>SPAIN</v>
          </cell>
          <cell r="E1513" t="str">
            <v>b2</v>
          </cell>
        </row>
        <row r="1514">
          <cell r="C1514" t="str">
            <v>Lillesand Sparebank</v>
          </cell>
          <cell r="D1514" t="str">
            <v>NORWAY</v>
          </cell>
          <cell r="E1514" t="str">
            <v>ba3</v>
          </cell>
        </row>
        <row r="1515">
          <cell r="C1515" t="str">
            <v>Lloyds Bank International Limited</v>
          </cell>
          <cell r="D1515" t="str">
            <v>JERSEY</v>
          </cell>
          <cell r="E1515" t="str">
            <v>baa2</v>
          </cell>
        </row>
        <row r="1516">
          <cell r="C1516" t="str">
            <v>Lloyds Bank Plc</v>
          </cell>
          <cell r="D1516" t="str">
            <v>UNITED KINGDOM</v>
          </cell>
          <cell r="E1516" t="str">
            <v>baa1</v>
          </cell>
        </row>
        <row r="1517">
          <cell r="C1517" t="str">
            <v>Locindus S.A.</v>
          </cell>
          <cell r="D1517" t="str">
            <v>FRANCE</v>
          </cell>
          <cell r="E1517" t="str">
            <v>ba1</v>
          </cell>
        </row>
        <row r="1518">
          <cell r="C1518" t="str">
            <v>Locko-bank</v>
          </cell>
          <cell r="D1518" t="str">
            <v>RUSSIA</v>
          </cell>
          <cell r="E1518" t="str">
            <v>b2</v>
          </cell>
        </row>
        <row r="1519">
          <cell r="C1519" t="str">
            <v>LRP Landesbank Rheinland-Pfalz</v>
          </cell>
          <cell r="D1519" t="str">
            <v>GERMANY</v>
          </cell>
          <cell r="E1519" t="str">
            <v>a3</v>
          </cell>
        </row>
        <row r="1520">
          <cell r="C1520" t="str">
            <v>Luster Sparebank</v>
          </cell>
          <cell r="D1520" t="str">
            <v>NORWAY</v>
          </cell>
          <cell r="E1520" t="str">
            <v>ba3</v>
          </cell>
        </row>
        <row r="1521">
          <cell r="C1521" t="str">
            <v>M&amp;I Bank (Ashland)</v>
          </cell>
          <cell r="D1521" t="str">
            <v>UNITED STATES</v>
          </cell>
          <cell r="E1521" t="str">
            <v>aa3</v>
          </cell>
        </row>
        <row r="1522">
          <cell r="C1522" t="str">
            <v>M&amp;I Bank (Superior)</v>
          </cell>
          <cell r="D1522" t="str">
            <v>UNITED STATES</v>
          </cell>
          <cell r="E1522" t="str">
            <v>aa3</v>
          </cell>
        </row>
        <row r="1523">
          <cell r="C1523" t="str">
            <v>M&amp;I Bank Fox Valley</v>
          </cell>
          <cell r="D1523" t="str">
            <v>UNITED STATES</v>
          </cell>
          <cell r="E1523" t="str">
            <v>aa3</v>
          </cell>
        </row>
        <row r="1524">
          <cell r="C1524" t="str">
            <v>M&amp;I Bank FSB</v>
          </cell>
          <cell r="D1524" t="str">
            <v>UNITED STATES</v>
          </cell>
          <cell r="E1524" t="str">
            <v>a3</v>
          </cell>
        </row>
        <row r="1525">
          <cell r="C1525" t="str">
            <v>M&amp;I Bank Northeast</v>
          </cell>
          <cell r="D1525" t="str">
            <v>UNITED STATES</v>
          </cell>
          <cell r="E1525" t="str">
            <v>aa3</v>
          </cell>
        </row>
        <row r="1526">
          <cell r="C1526" t="str">
            <v>M&amp;I Bank of Antigo</v>
          </cell>
          <cell r="D1526" t="str">
            <v>UNITED STATES</v>
          </cell>
          <cell r="E1526" t="str">
            <v>a2</v>
          </cell>
        </row>
        <row r="1527">
          <cell r="C1527" t="str">
            <v>M&amp;I Bank of Beloit</v>
          </cell>
          <cell r="D1527" t="str">
            <v>UNITED STATES</v>
          </cell>
          <cell r="E1527" t="str">
            <v>a2</v>
          </cell>
        </row>
        <row r="1528">
          <cell r="C1528" t="str">
            <v>M&amp;I Bank of Cambridge</v>
          </cell>
          <cell r="D1528" t="str">
            <v>UNITED STATES</v>
          </cell>
          <cell r="E1528" t="str">
            <v>a2</v>
          </cell>
        </row>
        <row r="1529">
          <cell r="C1529" t="str">
            <v>M&amp;I Bank of Eagle River</v>
          </cell>
          <cell r="D1529" t="str">
            <v>UNITED STATES</v>
          </cell>
          <cell r="E1529" t="str">
            <v>aa3</v>
          </cell>
        </row>
        <row r="1530">
          <cell r="C1530" t="str">
            <v>M&amp;I Bank of Mayville</v>
          </cell>
          <cell r="D1530" t="str">
            <v>UNITED STATES</v>
          </cell>
          <cell r="E1530" t="str">
            <v>aa3</v>
          </cell>
        </row>
        <row r="1531">
          <cell r="C1531" t="str">
            <v>M&amp;I Bank of Menomonee Falls</v>
          </cell>
          <cell r="D1531" t="str">
            <v>UNITED STATES</v>
          </cell>
          <cell r="E1531" t="str">
            <v>aa3</v>
          </cell>
        </row>
        <row r="1532">
          <cell r="C1532" t="str">
            <v>M&amp;I Bank of Mosinee</v>
          </cell>
          <cell r="D1532" t="str">
            <v>UNITED STATES</v>
          </cell>
          <cell r="E1532" t="str">
            <v>a2</v>
          </cell>
        </row>
        <row r="1533">
          <cell r="C1533" t="str">
            <v>M&amp;I Bank of Onalaska</v>
          </cell>
          <cell r="D1533" t="str">
            <v>UNITED STATES</v>
          </cell>
          <cell r="E1533" t="str">
            <v>a2</v>
          </cell>
        </row>
        <row r="1534">
          <cell r="C1534" t="str">
            <v>M&amp;I Bank of Oshkosh</v>
          </cell>
          <cell r="D1534" t="str">
            <v>UNITED STATES</v>
          </cell>
          <cell r="E1534" t="str">
            <v>a2</v>
          </cell>
        </row>
        <row r="1535">
          <cell r="C1535" t="str">
            <v>M&amp;I Bank of Racine</v>
          </cell>
          <cell r="D1535" t="str">
            <v>UNITED STATES</v>
          </cell>
          <cell r="E1535" t="str">
            <v>aa3</v>
          </cell>
        </row>
        <row r="1536">
          <cell r="C1536" t="str">
            <v>M&amp;I Bank of Shawano, N.A.</v>
          </cell>
          <cell r="D1536" t="str">
            <v>UNITED STATES</v>
          </cell>
          <cell r="E1536" t="str">
            <v>aa3</v>
          </cell>
        </row>
        <row r="1537">
          <cell r="C1537" t="str">
            <v>M&amp;I Bank of Southern Wisconsin</v>
          </cell>
          <cell r="D1537" t="str">
            <v>UNITED STATES</v>
          </cell>
          <cell r="E1537" t="str">
            <v>aa3</v>
          </cell>
        </row>
        <row r="1538">
          <cell r="C1538" t="str">
            <v>M&amp;I Bank S.S.B.</v>
          </cell>
          <cell r="D1538" t="str">
            <v>UNITED STATES</v>
          </cell>
          <cell r="E1538" t="str">
            <v>aa3</v>
          </cell>
        </row>
        <row r="1539">
          <cell r="C1539" t="str">
            <v>M&amp;I Bank South</v>
          </cell>
          <cell r="D1539" t="str">
            <v>UNITED STATES</v>
          </cell>
          <cell r="E1539" t="str">
            <v>aa3</v>
          </cell>
        </row>
        <row r="1540">
          <cell r="C1540" t="str">
            <v>M&amp;I Bank South Central</v>
          </cell>
          <cell r="D1540" t="str">
            <v>UNITED STATES</v>
          </cell>
          <cell r="E1540" t="str">
            <v>aa3</v>
          </cell>
        </row>
        <row r="1541">
          <cell r="C1541" t="str">
            <v>M&amp;I Bank Southwest</v>
          </cell>
          <cell r="D1541" t="str">
            <v>UNITED STATES</v>
          </cell>
          <cell r="E1541" t="str">
            <v>a2</v>
          </cell>
        </row>
        <row r="1542">
          <cell r="C1542" t="str">
            <v>M&amp;I Central Bank &amp; Trust</v>
          </cell>
          <cell r="D1542" t="str">
            <v>UNITED STATES</v>
          </cell>
          <cell r="E1542" t="str">
            <v>aa3</v>
          </cell>
        </row>
        <row r="1543">
          <cell r="C1543" t="str">
            <v>M&amp;I Central State Bank</v>
          </cell>
          <cell r="D1543" t="str">
            <v>UNITED STATES</v>
          </cell>
          <cell r="E1543" t="str">
            <v>aa3</v>
          </cell>
        </row>
        <row r="1544">
          <cell r="C1544" t="str">
            <v>M&amp;I Citizens American Bank</v>
          </cell>
          <cell r="D1544" t="str">
            <v>UNITED STATES</v>
          </cell>
          <cell r="E1544" t="str">
            <v>aa3</v>
          </cell>
        </row>
        <row r="1545">
          <cell r="C1545" t="str">
            <v>M&amp;I Community State Bank</v>
          </cell>
          <cell r="D1545" t="str">
            <v>UNITED STATES</v>
          </cell>
          <cell r="E1545" t="str">
            <v>aa3</v>
          </cell>
        </row>
        <row r="1546">
          <cell r="C1546" t="str">
            <v>M&amp;I First American Bank</v>
          </cell>
          <cell r="D1546" t="str">
            <v>UNITED STATES</v>
          </cell>
          <cell r="E1546" t="str">
            <v>aa3</v>
          </cell>
        </row>
        <row r="1547">
          <cell r="C1547" t="str">
            <v>M&amp;I First National Bank (West Bend) WI</v>
          </cell>
          <cell r="D1547" t="str">
            <v>UNITED STATES</v>
          </cell>
          <cell r="E1547" t="str">
            <v>aa3</v>
          </cell>
        </row>
        <row r="1548">
          <cell r="C1548" t="str">
            <v>M&amp;I Lake Country National Bank</v>
          </cell>
          <cell r="D1548" t="str">
            <v>UNITED STATES</v>
          </cell>
          <cell r="E1548" t="str">
            <v>aa3</v>
          </cell>
        </row>
        <row r="1549">
          <cell r="C1549" t="str">
            <v>M&amp;I Lancaster State Bank</v>
          </cell>
          <cell r="D1549" t="str">
            <v>UNITED STATES</v>
          </cell>
          <cell r="E1549" t="str">
            <v>a2</v>
          </cell>
        </row>
        <row r="1550">
          <cell r="C1550" t="str">
            <v>M&amp;I Marshall &amp; Ilsley Bank</v>
          </cell>
          <cell r="D1550" t="str">
            <v>UNITED STATES</v>
          </cell>
          <cell r="E1550" t="str">
            <v>a3</v>
          </cell>
        </row>
        <row r="1551">
          <cell r="C1551" t="str">
            <v>M&amp;I Merchants Bank</v>
          </cell>
          <cell r="D1551" t="str">
            <v>UNITED STATES</v>
          </cell>
          <cell r="E1551" t="str">
            <v>aa3</v>
          </cell>
        </row>
        <row r="1552">
          <cell r="C1552" t="str">
            <v>M&amp;I Mid-State Bank</v>
          </cell>
          <cell r="D1552" t="str">
            <v>UNITED STATES</v>
          </cell>
          <cell r="E1552" t="str">
            <v>aa3</v>
          </cell>
        </row>
        <row r="1553">
          <cell r="C1553" t="str">
            <v>M&amp;I National Bank of Neillsville</v>
          </cell>
          <cell r="D1553" t="str">
            <v>UNITED STATES</v>
          </cell>
          <cell r="E1553" t="str">
            <v>a2</v>
          </cell>
        </row>
        <row r="1554">
          <cell r="C1554" t="str">
            <v>M&amp;I Northern Bank</v>
          </cell>
          <cell r="D1554" t="str">
            <v>UNITED STATES</v>
          </cell>
          <cell r="E1554" t="str">
            <v>aa3</v>
          </cell>
        </row>
        <row r="1555">
          <cell r="C1555" t="str">
            <v>M&amp;I South Shore Bank</v>
          </cell>
          <cell r="D1555" t="str">
            <v>UNITED STATES</v>
          </cell>
          <cell r="E1555" t="str">
            <v>a2</v>
          </cell>
        </row>
        <row r="1556">
          <cell r="C1556" t="str">
            <v>M&amp;I Thunderbird Bank</v>
          </cell>
          <cell r="D1556" t="str">
            <v>UNITED STATES</v>
          </cell>
          <cell r="E1556" t="str">
            <v>a1</v>
          </cell>
        </row>
        <row r="1557">
          <cell r="C1557" t="str">
            <v>Macquarie Bank Limited</v>
          </cell>
          <cell r="D1557" t="str">
            <v>AUSTRALIA</v>
          </cell>
          <cell r="E1557" t="str">
            <v>baa1</v>
          </cell>
        </row>
        <row r="1558">
          <cell r="C1558" t="str">
            <v>Maine Bank and Trust Company</v>
          </cell>
          <cell r="D1558" t="str">
            <v>UNITED STATES</v>
          </cell>
          <cell r="E1558" t="str">
            <v>a2</v>
          </cell>
        </row>
        <row r="1559">
          <cell r="C1559" t="str">
            <v>Malayan Banking Berhad</v>
          </cell>
          <cell r="D1559" t="str">
            <v>MALAYSIA</v>
          </cell>
          <cell r="E1559" t="str">
            <v>a3</v>
          </cell>
        </row>
        <row r="1560">
          <cell r="C1560" t="str">
            <v>Manufacturers and Traders Trust Company</v>
          </cell>
          <cell r="D1560" t="str">
            <v>UNITED STATES</v>
          </cell>
          <cell r="E1560" t="str">
            <v>a2</v>
          </cell>
        </row>
        <row r="1561">
          <cell r="C1561" t="str">
            <v>Manulife Bank of Canada</v>
          </cell>
          <cell r="D1561" t="str">
            <v>CANADA</v>
          </cell>
          <cell r="E1561" t="str">
            <v>baa2</v>
          </cell>
        </row>
        <row r="1562">
          <cell r="C1562" t="str">
            <v>Marfin Egnatia Bank SA</v>
          </cell>
          <cell r="D1562" t="str">
            <v>GREECE</v>
          </cell>
          <cell r="E1562" t="str">
            <v>b2</v>
          </cell>
        </row>
        <row r="1563">
          <cell r="C1563" t="str">
            <v>Maritime Bank</v>
          </cell>
          <cell r="D1563" t="str">
            <v>RUSSIA</v>
          </cell>
          <cell r="E1563" t="str">
            <v>b3</v>
          </cell>
        </row>
        <row r="1564">
          <cell r="C1564" t="str">
            <v>MashreqBank psc</v>
          </cell>
          <cell r="D1564" t="str">
            <v>UNITED ARAB EMIRATES</v>
          </cell>
          <cell r="E1564" t="str">
            <v>ba1</v>
          </cell>
        </row>
        <row r="1565">
          <cell r="C1565" t="str">
            <v>Masraf Al Rayan</v>
          </cell>
          <cell r="D1565" t="str">
            <v>QATAR</v>
          </cell>
          <cell r="E1565" t="str">
            <v>baa3</v>
          </cell>
        </row>
        <row r="1566">
          <cell r="C1566" t="str">
            <v>Mauritius Commercial Bank Limited</v>
          </cell>
          <cell r="D1566" t="str">
            <v>MAURITIUS</v>
          </cell>
          <cell r="E1566" t="str">
            <v>baa3</v>
          </cell>
        </row>
        <row r="1567">
          <cell r="C1567" t="str">
            <v>MB Financial Bank, N.A.</v>
          </cell>
          <cell r="D1567" t="str">
            <v>UNITED STATES</v>
          </cell>
          <cell r="E1567" t="str">
            <v>baa2</v>
          </cell>
        </row>
        <row r="1568">
          <cell r="C1568" t="str">
            <v>MBA Lazard Banco de Inversiones S.A.</v>
          </cell>
          <cell r="D1568" t="str">
            <v>ARGENTINA</v>
          </cell>
          <cell r="E1568" t="str">
            <v>ba3</v>
          </cell>
        </row>
        <row r="1569">
          <cell r="C1569" t="str">
            <v>MBA Lazard Banco de Inversiones S.A.</v>
          </cell>
          <cell r="D1569" t="str">
            <v>ARGENTINA</v>
          </cell>
          <cell r="E1569" t="str">
            <v>caa3</v>
          </cell>
        </row>
        <row r="1570">
          <cell r="C1570" t="str">
            <v>mBank S.A.</v>
          </cell>
          <cell r="D1570" t="str">
            <v>POLAND</v>
          </cell>
          <cell r="E1570" t="str">
            <v>ba2</v>
          </cell>
        </row>
        <row r="1571">
          <cell r="C1571" t="str">
            <v>MCB Bank Limited</v>
          </cell>
          <cell r="D1571" t="str">
            <v>PAKISTAN</v>
          </cell>
          <cell r="E1571" t="str">
            <v>caa1</v>
          </cell>
        </row>
        <row r="1572">
          <cell r="C1572" t="str">
            <v>MDM Bank</v>
          </cell>
          <cell r="D1572" t="str">
            <v>RUSSIA</v>
          </cell>
          <cell r="E1572" t="str">
            <v>b2</v>
          </cell>
        </row>
        <row r="1573">
          <cell r="C1573" t="str">
            <v>MDM Bank (Old)</v>
          </cell>
          <cell r="D1573" t="str">
            <v>RUSSIA</v>
          </cell>
          <cell r="E1573" t="str">
            <v>ba2</v>
          </cell>
        </row>
        <row r="1574">
          <cell r="C1574" t="str">
            <v>MDM Bank (Old)</v>
          </cell>
          <cell r="D1574" t="str">
            <v>RUSSIA</v>
          </cell>
          <cell r="E1574" t="str">
            <v>ba2</v>
          </cell>
        </row>
        <row r="1575">
          <cell r="C1575" t="str">
            <v>MDM Financial Group</v>
          </cell>
          <cell r="D1575" t="str">
            <v>RUSSIA</v>
          </cell>
          <cell r="E1575" t="str">
            <v>ba2</v>
          </cell>
        </row>
        <row r="1576">
          <cell r="C1576" t="str">
            <v>Mediobanca-Banca di Credito Finanziario SpA</v>
          </cell>
          <cell r="D1576" t="str">
            <v>ITALY</v>
          </cell>
          <cell r="E1576" t="str">
            <v>a1</v>
          </cell>
        </row>
        <row r="1577">
          <cell r="C1577" t="str">
            <v>Mediocredito Trentino-Alto Adige S.p.A.</v>
          </cell>
          <cell r="D1577" t="str">
            <v>ITALY</v>
          </cell>
          <cell r="E1577" t="str">
            <v>ba3</v>
          </cell>
        </row>
        <row r="1578">
          <cell r="C1578" t="str">
            <v>Mega International Commercial Bank</v>
          </cell>
          <cell r="D1578" t="str">
            <v>TAIWAN</v>
          </cell>
          <cell r="E1578" t="str">
            <v>baa2</v>
          </cell>
        </row>
        <row r="1579">
          <cell r="C1579" t="str">
            <v>Meliorbanca S.p.A.</v>
          </cell>
          <cell r="D1579" t="str">
            <v>ITALY</v>
          </cell>
          <cell r="E1579" t="str">
            <v>ba2</v>
          </cell>
        </row>
        <row r="1580">
          <cell r="C1580" t="str">
            <v>Mellon 1st Business Bank, N.A.</v>
          </cell>
          <cell r="D1580" t="str">
            <v>UNITED STATES</v>
          </cell>
          <cell r="E1580" t="str">
            <v>aa1</v>
          </cell>
        </row>
        <row r="1581">
          <cell r="C1581" t="str">
            <v>Mellon Trust of New England NA</v>
          </cell>
          <cell r="D1581" t="str">
            <v>UNITED STATES</v>
          </cell>
          <cell r="E1581" t="str">
            <v>aa2</v>
          </cell>
        </row>
        <row r="1582">
          <cell r="C1582" t="str">
            <v>Members Equity Bank Limited</v>
          </cell>
          <cell r="D1582" t="str">
            <v>AUSTRALIA</v>
          </cell>
          <cell r="E1582" t="str">
            <v>a3</v>
          </cell>
        </row>
        <row r="1583">
          <cell r="C1583" t="str">
            <v>Mercantil, C.A., Banco Universal</v>
          </cell>
          <cell r="D1583" t="str">
            <v>VENEZUELA</v>
          </cell>
          <cell r="E1583" t="str">
            <v>b2</v>
          </cell>
        </row>
        <row r="1584">
          <cell r="C1584" t="str">
            <v>Mercantile Bank</v>
          </cell>
          <cell r="D1584" t="str">
            <v>UNITED STATES</v>
          </cell>
          <cell r="E1584" t="str">
            <v>a3</v>
          </cell>
        </row>
        <row r="1585">
          <cell r="C1585" t="str">
            <v>Mercantile Bank</v>
          </cell>
          <cell r="D1585" t="str">
            <v>UNITED STATES</v>
          </cell>
          <cell r="E1585" t="str">
            <v>a3</v>
          </cell>
        </row>
        <row r="1586">
          <cell r="C1586" t="str">
            <v>Mercantile Bank Limited</v>
          </cell>
          <cell r="D1586" t="str">
            <v>SOUTH AFRICA</v>
          </cell>
          <cell r="E1586" t="str">
            <v>ba3</v>
          </cell>
        </row>
        <row r="1587">
          <cell r="C1587" t="str">
            <v>Mercantile Bank National Association</v>
          </cell>
          <cell r="D1587" t="str">
            <v>UNITED STATES</v>
          </cell>
          <cell r="E1587" t="str">
            <v>a3</v>
          </cell>
        </row>
        <row r="1588">
          <cell r="C1588" t="str">
            <v>Mercantile Bank of Illinois N.A.</v>
          </cell>
          <cell r="D1588" t="str">
            <v>UNITED STATES</v>
          </cell>
          <cell r="E1588" t="str">
            <v>a3</v>
          </cell>
        </row>
        <row r="1589">
          <cell r="C1589" t="str">
            <v>Mercantile Bank of Kansas</v>
          </cell>
          <cell r="D1589" t="str">
            <v>UNITED STATES</v>
          </cell>
          <cell r="E1589" t="str">
            <v>a3</v>
          </cell>
        </row>
        <row r="1590">
          <cell r="C1590" t="str">
            <v>Mercantile Bank of South Central</v>
          </cell>
          <cell r="D1590" t="str">
            <v>UNITED STATES</v>
          </cell>
          <cell r="E1590" t="str">
            <v>a3</v>
          </cell>
        </row>
        <row r="1591">
          <cell r="C1591" t="str">
            <v>Mercantile-Safe Deposit and Trust Company</v>
          </cell>
          <cell r="D1591" t="str">
            <v>UNITED STATES</v>
          </cell>
          <cell r="E1591" t="str">
            <v>aa3</v>
          </cell>
        </row>
        <row r="1592">
          <cell r="C1592" t="str">
            <v>Meridian Bank, N.A.</v>
          </cell>
          <cell r="D1592" t="str">
            <v>UNITED STATES</v>
          </cell>
          <cell r="E1592" t="str">
            <v>aa2</v>
          </cell>
        </row>
        <row r="1593">
          <cell r="C1593" t="str">
            <v>Merrill Lynch Bank &amp; Trust Company</v>
          </cell>
          <cell r="D1593" t="str">
            <v>UNITED STATES</v>
          </cell>
          <cell r="E1593" t="str">
            <v>ba2</v>
          </cell>
        </row>
        <row r="1594">
          <cell r="C1594" t="str">
            <v>Merrill Lynch Bank USA</v>
          </cell>
          <cell r="D1594" t="str">
            <v>UNITED STATES</v>
          </cell>
          <cell r="E1594" t="str">
            <v>ba2</v>
          </cell>
        </row>
        <row r="1595">
          <cell r="C1595" t="str">
            <v>Metallinvestbank JSCB</v>
          </cell>
          <cell r="D1595" t="str">
            <v>RUSSIA</v>
          </cell>
          <cell r="E1595" t="str">
            <v>b2</v>
          </cell>
        </row>
        <row r="1596">
          <cell r="C1596" t="str">
            <v>Metallurgical Commercial Bank</v>
          </cell>
          <cell r="D1596" t="str">
            <v>RUSSIA</v>
          </cell>
          <cell r="E1596" t="str">
            <v>b2</v>
          </cell>
        </row>
        <row r="1597">
          <cell r="C1597" t="str">
            <v>Metkombank</v>
          </cell>
          <cell r="D1597" t="str">
            <v>RUSSIA</v>
          </cell>
          <cell r="E1597" t="str">
            <v>b3</v>
          </cell>
        </row>
        <row r="1598">
          <cell r="C1598" t="str">
            <v>Metrobank</v>
          </cell>
          <cell r="D1598" t="str">
            <v>RUSSIA</v>
          </cell>
          <cell r="E1598" t="str">
            <v>caa3</v>
          </cell>
        </row>
        <row r="1599">
          <cell r="C1599" t="str">
            <v>METROPOLIS Compania Financiera</v>
          </cell>
          <cell r="D1599" t="str">
            <v>ARGENTINA</v>
          </cell>
          <cell r="E1599" t="str">
            <v>caa1</v>
          </cell>
        </row>
        <row r="1600">
          <cell r="C1600" t="str">
            <v>Metropolitan Bank &amp; Trust Company</v>
          </cell>
          <cell r="D1600" t="str">
            <v>PHILIPPINES</v>
          </cell>
          <cell r="E1600" t="str">
            <v>baa3</v>
          </cell>
        </row>
        <row r="1601">
          <cell r="C1601" t="str">
            <v>Mezhtopenergobank</v>
          </cell>
          <cell r="D1601" t="str">
            <v>RUSSIA</v>
          </cell>
          <cell r="E1601" t="str">
            <v>caa3</v>
          </cell>
        </row>
        <row r="1602">
          <cell r="C1602" t="str">
            <v>Mibanco, Banco de la Microempresa S.A.</v>
          </cell>
          <cell r="D1602" t="str">
            <v>PERU</v>
          </cell>
          <cell r="E1602" t="str">
            <v>b1</v>
          </cell>
        </row>
        <row r="1603">
          <cell r="C1603" t="str">
            <v>Michigan National Bank</v>
          </cell>
          <cell r="D1603" t="str">
            <v>UNITED STATES</v>
          </cell>
          <cell r="E1603" t="str">
            <v>aa3</v>
          </cell>
        </row>
        <row r="1604">
          <cell r="C1604" t="str">
            <v>Mid-State Bank</v>
          </cell>
          <cell r="D1604" t="str">
            <v>UNITED STATES</v>
          </cell>
          <cell r="E1604" t="str">
            <v>a3</v>
          </cell>
        </row>
        <row r="1605">
          <cell r="C1605" t="str">
            <v>Midlantic National Bank</v>
          </cell>
          <cell r="D1605" t="str">
            <v>UNITED STATES</v>
          </cell>
          <cell r="E1605" t="str">
            <v>a2</v>
          </cell>
        </row>
        <row r="1606">
          <cell r="C1606" t="str">
            <v>Military Commercial Joint Stock Bank</v>
          </cell>
          <cell r="D1606" t="str">
            <v>VIETNAM</v>
          </cell>
          <cell r="E1606" t="str">
            <v>caa1</v>
          </cell>
        </row>
        <row r="1607">
          <cell r="C1607" t="str">
            <v>Minato Bank, Ltd (The)</v>
          </cell>
          <cell r="D1607" t="str">
            <v>JAPAN</v>
          </cell>
          <cell r="E1607" t="str">
            <v>ba2</v>
          </cell>
        </row>
        <row r="1608">
          <cell r="C1608" t="str">
            <v>Minsk Transit Bank</v>
          </cell>
          <cell r="D1608" t="str">
            <v>BELARUS</v>
          </cell>
          <cell r="E1608" t="str">
            <v>b3</v>
          </cell>
        </row>
        <row r="1609">
          <cell r="C1609" t="str">
            <v>Misr International Bank SAE</v>
          </cell>
          <cell r="D1609" t="str">
            <v>EGYPT</v>
          </cell>
          <cell r="E1609" t="str">
            <v>ba1</v>
          </cell>
        </row>
        <row r="1610">
          <cell r="C1610" t="str">
            <v>Mitsubishi Bank, Ltd.</v>
          </cell>
          <cell r="D1610" t="str">
            <v>JAPAN</v>
          </cell>
          <cell r="E1610" t="str">
            <v>a2</v>
          </cell>
        </row>
        <row r="1611">
          <cell r="C1611" t="str">
            <v>Mitsubishi UFJ Trust and Banking Corporation</v>
          </cell>
          <cell r="D1611" t="str">
            <v>JAPAN</v>
          </cell>
          <cell r="E1611" t="str">
            <v>a3</v>
          </cell>
        </row>
        <row r="1612">
          <cell r="C1612" t="str">
            <v>Mitsui Trust &amp; Banking Co., Ltd.</v>
          </cell>
          <cell r="D1612" t="str">
            <v>JAPAN</v>
          </cell>
          <cell r="E1612" t="str">
            <v>caa3</v>
          </cell>
        </row>
        <row r="1613">
          <cell r="C1613" t="str">
            <v>Mizrahi Tefahot Bank</v>
          </cell>
          <cell r="D1613" t="str">
            <v>ISRAEL</v>
          </cell>
          <cell r="E1613" t="str">
            <v>baa2</v>
          </cell>
        </row>
        <row r="1614">
          <cell r="C1614" t="str">
            <v>Mizuho Bank, Ltd.</v>
          </cell>
          <cell r="D1614" t="str">
            <v>JAPAN</v>
          </cell>
          <cell r="E1614" t="str">
            <v>baa1</v>
          </cell>
        </row>
        <row r="1615">
          <cell r="C1615" t="str">
            <v>Mizuho Bank, Ltd. (Old)</v>
          </cell>
          <cell r="D1615" t="str">
            <v>JAPAN</v>
          </cell>
          <cell r="E1615" t="str">
            <v>baa1</v>
          </cell>
        </row>
        <row r="1616">
          <cell r="C1616" t="str">
            <v>Mizuho Trust &amp; Banking Co., Ltd (Old)</v>
          </cell>
          <cell r="D1616" t="str">
            <v>JAPAN</v>
          </cell>
          <cell r="E1616" t="str">
            <v>b2</v>
          </cell>
        </row>
        <row r="1617">
          <cell r="C1617" t="str">
            <v>Mizuho Trust &amp; Banking Co., Ltd.</v>
          </cell>
          <cell r="D1617" t="str">
            <v>JAPAN</v>
          </cell>
          <cell r="E1617" t="str">
            <v>baa1</v>
          </cell>
        </row>
        <row r="1618">
          <cell r="C1618" t="str">
            <v>MKB Bank Zrt.</v>
          </cell>
          <cell r="D1618" t="str">
            <v>HUNGARY</v>
          </cell>
          <cell r="E1618" t="str">
            <v>ca</v>
          </cell>
        </row>
        <row r="1619">
          <cell r="C1619" t="str">
            <v>MKB Unionbank AD</v>
          </cell>
          <cell r="D1619" t="str">
            <v>BULGARIA</v>
          </cell>
          <cell r="E1619" t="str">
            <v>b2</v>
          </cell>
        </row>
        <row r="1620">
          <cell r="C1620" t="str">
            <v>Monte de Pdad. y Caja Gral. de Ah de Badajoz</v>
          </cell>
          <cell r="D1620" t="str">
            <v>SPAIN</v>
          </cell>
          <cell r="E1620" t="str">
            <v>baa2</v>
          </cell>
        </row>
        <row r="1621">
          <cell r="C1621" t="str">
            <v>Montreal Trust Company</v>
          </cell>
          <cell r="D1621" t="str">
            <v>CANADA</v>
          </cell>
          <cell r="E1621" t="str">
            <v>a2</v>
          </cell>
        </row>
        <row r="1622">
          <cell r="C1622" t="str">
            <v>Montreal Trust Company of Canada</v>
          </cell>
          <cell r="D1622" t="str">
            <v>CANADA</v>
          </cell>
          <cell r="E1622" t="str">
            <v>a1</v>
          </cell>
        </row>
        <row r="1623">
          <cell r="C1623" t="str">
            <v>MoraBanc</v>
          </cell>
          <cell r="D1623" t="str">
            <v>ANDORRA</v>
          </cell>
          <cell r="E1623" t="str">
            <v>baa2</v>
          </cell>
        </row>
        <row r="1624">
          <cell r="C1624" t="str">
            <v>MoraBanc</v>
          </cell>
          <cell r="D1624" t="str">
            <v>ANDORRA</v>
          </cell>
          <cell r="E1624" t="str">
            <v>baa2</v>
          </cell>
        </row>
        <row r="1625">
          <cell r="C1625" t="str">
            <v>Morgan Guaranty Trust Company of New York</v>
          </cell>
          <cell r="D1625" t="str">
            <v>UNITED STATES</v>
          </cell>
          <cell r="E1625" t="str">
            <v>aa2</v>
          </cell>
        </row>
        <row r="1626">
          <cell r="C1626" t="str">
            <v>Morgan Stanley Bank AG</v>
          </cell>
          <cell r="D1626" t="str">
            <v>GERMANY</v>
          </cell>
          <cell r="E1626" t="str">
            <v>baa3</v>
          </cell>
        </row>
        <row r="1627">
          <cell r="C1627" t="str">
            <v>Morgan Stanley Bank International Limited</v>
          </cell>
          <cell r="D1627" t="str">
            <v>UNITED KINGDOM</v>
          </cell>
          <cell r="E1627" t="str">
            <v>baa3</v>
          </cell>
        </row>
        <row r="1628">
          <cell r="C1628" t="str">
            <v>Morgan Stanley Bank, N.A.</v>
          </cell>
          <cell r="D1628" t="str">
            <v>UNITED STATES</v>
          </cell>
          <cell r="E1628" t="str">
            <v>baa3</v>
          </cell>
        </row>
        <row r="1629">
          <cell r="C1629" t="str">
            <v>Mortgage and Land Bank of Latvia</v>
          </cell>
          <cell r="D1629" t="str">
            <v>LATVIA</v>
          </cell>
          <cell r="E1629" t="str">
            <v>b2</v>
          </cell>
        </row>
        <row r="1630">
          <cell r="C1630" t="str">
            <v>Moscow Capital Bank</v>
          </cell>
          <cell r="D1630" t="str">
            <v>RUSSIA</v>
          </cell>
          <cell r="E1630" t="str">
            <v>caa3</v>
          </cell>
        </row>
        <row r="1631">
          <cell r="C1631" t="str">
            <v>Moscow Mortgage Agency</v>
          </cell>
          <cell r="D1631" t="str">
            <v>RUSSIA</v>
          </cell>
          <cell r="E1631" t="str">
            <v>b2</v>
          </cell>
        </row>
        <row r="1632">
          <cell r="C1632" t="str">
            <v>Moscow Mortgage Agency</v>
          </cell>
          <cell r="D1632" t="str">
            <v>RUSSIA</v>
          </cell>
          <cell r="E1632" t="str">
            <v>b2</v>
          </cell>
        </row>
        <row r="1633">
          <cell r="C1633" t="str">
            <v>Moscow Mortgage Bank</v>
          </cell>
          <cell r="D1633" t="str">
            <v>RUSSIA</v>
          </cell>
          <cell r="E1633" t="str">
            <v>caa3</v>
          </cell>
        </row>
        <row r="1634">
          <cell r="C1634" t="str">
            <v>MPS Capital Services</v>
          </cell>
          <cell r="D1634" t="str">
            <v>ITALY</v>
          </cell>
          <cell r="E1634" t="str">
            <v>caa2</v>
          </cell>
        </row>
        <row r="1635">
          <cell r="C1635" t="str">
            <v>MTS Bank, Open Joint Stock Company</v>
          </cell>
          <cell r="D1635" t="str">
            <v>RUSSIA</v>
          </cell>
          <cell r="E1635" t="str">
            <v>b2</v>
          </cell>
        </row>
        <row r="1636">
          <cell r="C1636" t="str">
            <v>Muenchener Hypothekenbank eG</v>
          </cell>
          <cell r="D1636" t="str">
            <v>GERMANY</v>
          </cell>
          <cell r="E1636" t="str">
            <v>ba2</v>
          </cell>
        </row>
        <row r="1637">
          <cell r="C1637" t="str">
            <v>MUFG Union Bank, N.A.</v>
          </cell>
          <cell r="D1637" t="str">
            <v>UNITED STATES</v>
          </cell>
          <cell r="E1637" t="str">
            <v>a2</v>
          </cell>
        </row>
        <row r="1638">
          <cell r="C1638" t="str">
            <v>Multibank, Inc.</v>
          </cell>
          <cell r="D1638" t="str">
            <v>PANAMA</v>
          </cell>
          <cell r="E1638" t="str">
            <v>ba3</v>
          </cell>
        </row>
        <row r="1639">
          <cell r="C1639" t="str">
            <v>Multifinanzas C.F.S.A.</v>
          </cell>
          <cell r="D1639" t="str">
            <v>ARGENTINA</v>
          </cell>
          <cell r="E1639" t="str">
            <v>b3</v>
          </cell>
        </row>
        <row r="1640">
          <cell r="C1640" t="str">
            <v>My Bank</v>
          </cell>
          <cell r="D1640" t="str">
            <v>RUSSIA</v>
          </cell>
          <cell r="E1640" t="str">
            <v>caa1</v>
          </cell>
        </row>
        <row r="1641">
          <cell r="C1641" t="str">
            <v>Nacional Financiera, S.N.C.</v>
          </cell>
          <cell r="D1641" t="str">
            <v>MEXICO</v>
          </cell>
          <cell r="E1641" t="str">
            <v>ba3</v>
          </cell>
        </row>
        <row r="1642">
          <cell r="C1642" t="str">
            <v>Nanto Bank, Ltd.</v>
          </cell>
          <cell r="D1642" t="str">
            <v>JAPAN</v>
          </cell>
          <cell r="E1642" t="str">
            <v>ba2</v>
          </cell>
        </row>
        <row r="1643">
          <cell r="C1643" t="str">
            <v>Nanyang Commercial Bank, Ltd.</v>
          </cell>
          <cell r="D1643" t="str">
            <v>HONG KONG</v>
          </cell>
          <cell r="E1643" t="str">
            <v>a3</v>
          </cell>
        </row>
        <row r="1644">
          <cell r="C1644" t="str">
            <v>Natexis Banque S.A.</v>
          </cell>
          <cell r="D1644" t="str">
            <v>FRANCE</v>
          </cell>
          <cell r="E1644" t="str">
            <v>ba1</v>
          </cell>
        </row>
        <row r="1645">
          <cell r="C1645" t="str">
            <v>National &amp; Provincial Building Society</v>
          </cell>
          <cell r="D1645" t="str">
            <v>UNITED KINGDOM</v>
          </cell>
          <cell r="E1645" t="str">
            <v>aa3</v>
          </cell>
        </row>
        <row r="1646">
          <cell r="C1646" t="str">
            <v>National Agricultural Cooperative Federation</v>
          </cell>
          <cell r="D1646" t="str">
            <v>KOREA</v>
          </cell>
          <cell r="E1646" t="str">
            <v>ba1</v>
          </cell>
        </row>
        <row r="1647">
          <cell r="C1647" t="str">
            <v>National Australia Bank Limited</v>
          </cell>
          <cell r="D1647" t="str">
            <v>AUSTRALIA</v>
          </cell>
          <cell r="E1647" t="str">
            <v>a1</v>
          </cell>
        </row>
        <row r="1648">
          <cell r="C1648" t="str">
            <v>National Bank of Abu Dhabi</v>
          </cell>
          <cell r="D1648" t="str">
            <v>UNITED ARAB EMIRATES</v>
          </cell>
          <cell r="E1648" t="str">
            <v>a3</v>
          </cell>
        </row>
        <row r="1649">
          <cell r="C1649" t="str">
            <v>National Bank of Bahrain BSC</v>
          </cell>
          <cell r="D1649" t="str">
            <v>BAHRAIN</v>
          </cell>
          <cell r="E1649" t="str">
            <v>baa3</v>
          </cell>
        </row>
        <row r="1650">
          <cell r="C1650" t="str">
            <v>National Bank of Canada</v>
          </cell>
          <cell r="D1650" t="str">
            <v>CANADA</v>
          </cell>
          <cell r="E1650" t="str">
            <v>a3</v>
          </cell>
        </row>
        <row r="1651">
          <cell r="C1651" t="str">
            <v>National Bank of Commerce</v>
          </cell>
          <cell r="D1651" t="str">
            <v>UNITED STATES</v>
          </cell>
          <cell r="E1651" t="str">
            <v>aa2</v>
          </cell>
        </row>
        <row r="1652">
          <cell r="C1652" t="str">
            <v>National Bank of Dubai PJSC</v>
          </cell>
          <cell r="D1652" t="str">
            <v>UNITED ARAB EMIRATES</v>
          </cell>
          <cell r="E1652" t="str">
            <v>ba1</v>
          </cell>
        </row>
        <row r="1653">
          <cell r="C1653" t="str">
            <v>National Bank of Egypt SAE</v>
          </cell>
          <cell r="D1653" t="str">
            <v>EGYPT</v>
          </cell>
          <cell r="E1653" t="str">
            <v>caa2</v>
          </cell>
        </row>
        <row r="1654">
          <cell r="C1654" t="str">
            <v>National Bank of Fujairah</v>
          </cell>
          <cell r="D1654" t="str">
            <v>UNITED ARAB EMIRATES</v>
          </cell>
          <cell r="E1654" t="str">
            <v>ba1</v>
          </cell>
        </row>
        <row r="1655">
          <cell r="C1655" t="str">
            <v>National Bank of Fujairah</v>
          </cell>
          <cell r="D1655" t="str">
            <v>UNITED ARAB EMIRATES</v>
          </cell>
          <cell r="E1655" t="str">
            <v>ba1</v>
          </cell>
        </row>
        <row r="1656">
          <cell r="C1656" t="str">
            <v>National Bank of Greece S.A.</v>
          </cell>
          <cell r="D1656" t="str">
            <v>GREECE</v>
          </cell>
          <cell r="E1656" t="str">
            <v>caa2</v>
          </cell>
        </row>
        <row r="1657">
          <cell r="C1657" t="str">
            <v>National Bank of Kuwait S.A.K.</v>
          </cell>
          <cell r="D1657" t="str">
            <v>KUWAIT</v>
          </cell>
          <cell r="E1657" t="str">
            <v>a3</v>
          </cell>
        </row>
        <row r="1658">
          <cell r="C1658" t="str">
            <v>National Bank of New Zealand Limited</v>
          </cell>
          <cell r="D1658" t="str">
            <v>NEW ZEALAND</v>
          </cell>
          <cell r="E1658" t="str">
            <v>a2</v>
          </cell>
        </row>
        <row r="1659">
          <cell r="C1659" t="str">
            <v>National Bank of Oman Limited (SAOG)</v>
          </cell>
          <cell r="D1659" t="str">
            <v>OMAN</v>
          </cell>
          <cell r="E1659" t="str">
            <v>ba1</v>
          </cell>
        </row>
        <row r="1660">
          <cell r="C1660" t="str">
            <v>National Bank of Pakistan</v>
          </cell>
          <cell r="D1660" t="str">
            <v>PAKISTAN</v>
          </cell>
          <cell r="E1660" t="str">
            <v>caa1</v>
          </cell>
        </row>
        <row r="1661">
          <cell r="C1661" t="str">
            <v>National Bank of Ras-Al-Khaimah</v>
          </cell>
          <cell r="D1661" t="str">
            <v>UNITED ARAB EMIRATES</v>
          </cell>
          <cell r="E1661" t="str">
            <v>baa3</v>
          </cell>
        </row>
        <row r="1662">
          <cell r="C1662" t="str">
            <v>National Bank of Umm Al-Qaiwain (PSC)</v>
          </cell>
          <cell r="D1662" t="str">
            <v>UNITED ARAB EMIRATES</v>
          </cell>
          <cell r="E1662" t="str">
            <v>ba2</v>
          </cell>
        </row>
        <row r="1663">
          <cell r="C1663" t="str">
            <v>National Bank of Umm Al-Qaiwain (PSC)</v>
          </cell>
          <cell r="D1663" t="str">
            <v>UNITED ARAB EMIRATES</v>
          </cell>
          <cell r="E1663" t="str">
            <v>ba2</v>
          </cell>
        </row>
        <row r="1664">
          <cell r="C1664" t="str">
            <v>National Bank of Uzbekistan</v>
          </cell>
          <cell r="D1664" t="str">
            <v>UZBEKISTAN</v>
          </cell>
          <cell r="E1664" t="str">
            <v>b2</v>
          </cell>
        </row>
        <row r="1665">
          <cell r="C1665" t="str">
            <v>National Bank TRUST</v>
          </cell>
          <cell r="D1665" t="str">
            <v>RUSSIA</v>
          </cell>
          <cell r="E1665" t="str">
            <v>caa3</v>
          </cell>
        </row>
        <row r="1666">
          <cell r="C1666" t="str">
            <v>National City Bank</v>
          </cell>
          <cell r="D1666" t="str">
            <v>UNITED STATES</v>
          </cell>
          <cell r="E1666" t="str">
            <v>a2</v>
          </cell>
        </row>
        <row r="1667">
          <cell r="C1667" t="str">
            <v>National City Bank of Indiana</v>
          </cell>
          <cell r="D1667" t="str">
            <v>UNITED STATES</v>
          </cell>
          <cell r="E1667" t="str">
            <v>aa3</v>
          </cell>
        </row>
        <row r="1668">
          <cell r="C1668" t="str">
            <v>National City Bank of Kentucky</v>
          </cell>
          <cell r="D1668" t="str">
            <v>UNITED STATES</v>
          </cell>
          <cell r="E1668" t="str">
            <v>aa3</v>
          </cell>
        </row>
        <row r="1669">
          <cell r="C1669" t="str">
            <v>National City Bank of Pennsylvania</v>
          </cell>
          <cell r="D1669" t="str">
            <v>UNITED STATES</v>
          </cell>
          <cell r="E1669" t="str">
            <v>aa3</v>
          </cell>
        </row>
        <row r="1670">
          <cell r="C1670" t="str">
            <v>National City Bank of the Midwest</v>
          </cell>
          <cell r="D1670" t="str">
            <v>UNITED STATES</v>
          </cell>
          <cell r="E1670" t="str">
            <v>aa3</v>
          </cell>
        </row>
        <row r="1671">
          <cell r="C1671" t="str">
            <v>National City Bank, Columbus</v>
          </cell>
          <cell r="D1671" t="str">
            <v>UNITED STATES</v>
          </cell>
          <cell r="E1671" t="str">
            <v>aa3</v>
          </cell>
        </row>
        <row r="1672">
          <cell r="C1672" t="str">
            <v>National City Bank, Dayton (OH)</v>
          </cell>
          <cell r="D1672" t="str">
            <v>UNITED STATES</v>
          </cell>
          <cell r="E1672" t="str">
            <v>aa3</v>
          </cell>
        </row>
        <row r="1673">
          <cell r="C1673" t="str">
            <v>National City Bank, Northeast</v>
          </cell>
          <cell r="D1673" t="str">
            <v>UNITED STATES</v>
          </cell>
          <cell r="E1673" t="str">
            <v>aa3</v>
          </cell>
        </row>
        <row r="1674">
          <cell r="C1674" t="str">
            <v>National City Bank, Northwest</v>
          </cell>
          <cell r="D1674" t="str">
            <v>UNITED STATES</v>
          </cell>
          <cell r="E1674" t="str">
            <v>aa3</v>
          </cell>
        </row>
        <row r="1675">
          <cell r="C1675" t="str">
            <v>National Commercial Bank</v>
          </cell>
          <cell r="D1675" t="str">
            <v>SAUDI ARABIA</v>
          </cell>
          <cell r="E1675" t="str">
            <v>a3</v>
          </cell>
        </row>
        <row r="1676">
          <cell r="C1676" t="str">
            <v>National Commercial Bank Jamaica Limited</v>
          </cell>
          <cell r="D1676" t="str">
            <v>JAMAICA</v>
          </cell>
          <cell r="E1676" t="str">
            <v>caa3</v>
          </cell>
        </row>
        <row r="1677">
          <cell r="C1677" t="str">
            <v>National Commercial Bank, Ltd. (The)</v>
          </cell>
          <cell r="D1677" t="str">
            <v>CHINA</v>
          </cell>
          <cell r="E1677" t="str">
            <v>ba1</v>
          </cell>
        </row>
        <row r="1678">
          <cell r="C1678" t="str">
            <v>National Factoring Company</v>
          </cell>
          <cell r="D1678" t="str">
            <v>RUSSIA</v>
          </cell>
          <cell r="E1678" t="str">
            <v>b3</v>
          </cell>
        </row>
        <row r="1679">
          <cell r="C1679" t="str">
            <v>National Reserve Bank</v>
          </cell>
          <cell r="D1679" t="str">
            <v>RUSSIA</v>
          </cell>
          <cell r="E1679" t="str">
            <v>b3</v>
          </cell>
        </row>
        <row r="1680">
          <cell r="C1680" t="str">
            <v>National Standard Bank</v>
          </cell>
          <cell r="D1680" t="str">
            <v>RUSSIA</v>
          </cell>
          <cell r="E1680" t="str">
            <v>b3</v>
          </cell>
        </row>
        <row r="1681">
          <cell r="C1681" t="str">
            <v>National Westminster Bank PLC</v>
          </cell>
          <cell r="D1681" t="str">
            <v>UNITED KINGDOM</v>
          </cell>
          <cell r="E1681" t="str">
            <v>ba1</v>
          </cell>
        </row>
        <row r="1682">
          <cell r="C1682" t="str">
            <v>NationsBank of Delaware, N.A.</v>
          </cell>
          <cell r="D1682" t="str">
            <v>UNITED STATES</v>
          </cell>
          <cell r="E1682" t="str">
            <v>a2</v>
          </cell>
        </row>
        <row r="1683">
          <cell r="C1683" t="str">
            <v>NationsBank of Georgia, N.A.</v>
          </cell>
          <cell r="D1683" t="str">
            <v>UNITED STATES</v>
          </cell>
          <cell r="E1683" t="str">
            <v>a2</v>
          </cell>
        </row>
        <row r="1684">
          <cell r="C1684" t="str">
            <v>NationsBank of Tennessee, N.A.</v>
          </cell>
          <cell r="D1684" t="str">
            <v>UNITED STATES</v>
          </cell>
          <cell r="E1684" t="str">
            <v>aa3</v>
          </cell>
        </row>
        <row r="1685">
          <cell r="C1685" t="str">
            <v>NationsBank of Texas, N.A. (Old)</v>
          </cell>
          <cell r="D1685" t="str">
            <v>UNITED STATES</v>
          </cell>
          <cell r="E1685" t="str">
            <v>aa3</v>
          </cell>
        </row>
        <row r="1686">
          <cell r="C1686" t="str">
            <v>NationsBank, N.A. (South)</v>
          </cell>
          <cell r="D1686" t="str">
            <v>UNITED STATES</v>
          </cell>
          <cell r="E1686" t="str">
            <v>aa2</v>
          </cell>
        </row>
        <row r="1687">
          <cell r="C1687" t="str">
            <v>NationsBank, National Association (Old)</v>
          </cell>
          <cell r="D1687" t="str">
            <v>UNITED STATES</v>
          </cell>
          <cell r="E1687" t="str">
            <v>aa3</v>
          </cell>
        </row>
        <row r="1688">
          <cell r="C1688" t="str">
            <v>Nationwide Building Society</v>
          </cell>
          <cell r="D1688" t="str">
            <v>UNITED KINGDOM</v>
          </cell>
          <cell r="E1688" t="str">
            <v>a3</v>
          </cell>
        </row>
        <row r="1689">
          <cell r="C1689" t="str">
            <v>Natixis</v>
          </cell>
          <cell r="D1689" t="str">
            <v>FRANCE</v>
          </cell>
          <cell r="E1689" t="str">
            <v>ba2</v>
          </cell>
        </row>
        <row r="1690">
          <cell r="C1690" t="str">
            <v>Natixis Bank (ZAO)</v>
          </cell>
          <cell r="D1690" t="str">
            <v>RUSSIA</v>
          </cell>
          <cell r="E1690" t="str">
            <v>b1</v>
          </cell>
        </row>
        <row r="1691">
          <cell r="C1691" t="str">
            <v>Natstorgbank</v>
          </cell>
          <cell r="D1691" t="str">
            <v>RUSSIA</v>
          </cell>
          <cell r="E1691" t="str">
            <v>caa3</v>
          </cell>
        </row>
        <row r="1692">
          <cell r="C1692" t="str">
            <v>NBC Bank</v>
          </cell>
          <cell r="D1692" t="str">
            <v>AZERBAIJAN</v>
          </cell>
          <cell r="E1692" t="str">
            <v>caa3</v>
          </cell>
        </row>
        <row r="1693">
          <cell r="C1693" t="str">
            <v>NBD Bank</v>
          </cell>
          <cell r="D1693" t="str">
            <v>RUSSIA</v>
          </cell>
          <cell r="E1693" t="str">
            <v>b1</v>
          </cell>
        </row>
        <row r="1694">
          <cell r="C1694" t="str">
            <v>NBD Bank (Illinois)</v>
          </cell>
          <cell r="D1694" t="str">
            <v>UNITED STATES</v>
          </cell>
          <cell r="E1694" t="str">
            <v>aa3</v>
          </cell>
        </row>
        <row r="1695">
          <cell r="C1695" t="str">
            <v>NBD Bank, N.A.</v>
          </cell>
          <cell r="D1695" t="str">
            <v>UNITED STATES</v>
          </cell>
          <cell r="E1695" t="str">
            <v>aa3</v>
          </cell>
        </row>
        <row r="1696">
          <cell r="C1696" t="str">
            <v>NCG Banco S.A.</v>
          </cell>
          <cell r="D1696" t="str">
            <v>SPAIN</v>
          </cell>
          <cell r="E1696" t="str">
            <v>caa2</v>
          </cell>
        </row>
        <row r="1697">
          <cell r="C1697" t="str">
            <v>Nedbank Limited</v>
          </cell>
          <cell r="D1697" t="str">
            <v>SOUTH AFRICA</v>
          </cell>
          <cell r="E1697" t="str">
            <v>baa1</v>
          </cell>
        </row>
        <row r="1698">
          <cell r="C1698" t="str">
            <v>Nedbank Private Wealth Limited</v>
          </cell>
          <cell r="D1698" t="str">
            <v>ISLE OF MAN</v>
          </cell>
          <cell r="E1698" t="str">
            <v>baa3</v>
          </cell>
        </row>
        <row r="1699">
          <cell r="C1699" t="str">
            <v>Nederlandse Waterschapsbank N.V.</v>
          </cell>
          <cell r="D1699" t="str">
            <v>NETHERLANDS</v>
          </cell>
          <cell r="E1699" t="str">
            <v>a2</v>
          </cell>
        </row>
        <row r="1700">
          <cell r="C1700" t="str">
            <v>Nevada State Bank</v>
          </cell>
          <cell r="D1700" t="str">
            <v>UNITED STATES</v>
          </cell>
          <cell r="E1700" t="str">
            <v>baa3</v>
          </cell>
        </row>
        <row r="1701">
          <cell r="C1701" t="str">
            <v>New Jersey National Bank</v>
          </cell>
          <cell r="D1701" t="str">
            <v>UNITED STATES</v>
          </cell>
          <cell r="E1701" t="str">
            <v>a2</v>
          </cell>
        </row>
        <row r="1702">
          <cell r="C1702" t="str">
            <v>New York Community Bank</v>
          </cell>
          <cell r="D1702" t="str">
            <v>UNITED STATES</v>
          </cell>
          <cell r="E1702" t="str">
            <v>a3</v>
          </cell>
        </row>
        <row r="1703">
          <cell r="C1703" t="str">
            <v>Newcastle Building Society</v>
          </cell>
          <cell r="D1703" t="str">
            <v>UNITED KINGDOM</v>
          </cell>
          <cell r="E1703" t="str">
            <v>ba3</v>
          </cell>
        </row>
        <row r="1704">
          <cell r="C1704" t="str">
            <v>Newcastle Permanent Building Society</v>
          </cell>
          <cell r="D1704" t="str">
            <v>AUSTRALIA</v>
          </cell>
          <cell r="E1704" t="str">
            <v>a2</v>
          </cell>
        </row>
        <row r="1705">
          <cell r="C1705" t="str">
            <v>NIBC Bank N.V.</v>
          </cell>
          <cell r="D1705" t="str">
            <v>NETHERLANDS</v>
          </cell>
          <cell r="E1705" t="str">
            <v>baa3</v>
          </cell>
        </row>
        <row r="1706">
          <cell r="C1706" t="str">
            <v>Nikko Bank (UK) plc</v>
          </cell>
          <cell r="D1706" t="str">
            <v>UNITED KINGDOM</v>
          </cell>
          <cell r="E1706" t="str">
            <v>ba2</v>
          </cell>
        </row>
        <row r="1707">
          <cell r="C1707" t="str">
            <v>Nikoil IBG Bank</v>
          </cell>
          <cell r="D1707" t="str">
            <v>RUSSIA</v>
          </cell>
          <cell r="E1707" t="str">
            <v>b2</v>
          </cell>
        </row>
        <row r="1708">
          <cell r="C1708" t="str">
            <v>Nippon Trust Bank Ltd.</v>
          </cell>
          <cell r="D1708" t="str">
            <v>JAPAN</v>
          </cell>
          <cell r="E1708" t="str">
            <v>b2</v>
          </cell>
        </row>
        <row r="1709">
          <cell r="C1709" t="str">
            <v>Nishi-Nippon City Bank, Ltd</v>
          </cell>
          <cell r="D1709" t="str">
            <v>JAPAN</v>
          </cell>
          <cell r="E1709" t="str">
            <v>ba3</v>
          </cell>
        </row>
        <row r="1710">
          <cell r="C1710" t="str">
            <v>NK Bank</v>
          </cell>
          <cell r="D1710" t="str">
            <v>RUSSIA</v>
          </cell>
          <cell r="E1710" t="str">
            <v>b3</v>
          </cell>
        </row>
        <row r="1711">
          <cell r="C1711" t="str">
            <v>Nomura Bank International Plc</v>
          </cell>
          <cell r="D1711" t="str">
            <v>UNITED KINGDOM</v>
          </cell>
          <cell r="E1711" t="str">
            <v>caa3</v>
          </cell>
        </row>
        <row r="1712">
          <cell r="C1712" t="str">
            <v>NongHyup Bank</v>
          </cell>
          <cell r="D1712" t="str">
            <v>KOREA</v>
          </cell>
          <cell r="E1712" t="str">
            <v>baa3</v>
          </cell>
        </row>
        <row r="1713">
          <cell r="C1713" t="str">
            <v>Norddeutsche Landesbank GZ</v>
          </cell>
          <cell r="D1713" t="str">
            <v>GERMANY</v>
          </cell>
          <cell r="E1713" t="str">
            <v>ba2</v>
          </cell>
        </row>
        <row r="1714">
          <cell r="C1714" t="str">
            <v>Norddeutsche Landesbank Luxembourg S.A.</v>
          </cell>
          <cell r="D1714" t="str">
            <v>LUXEMBOURG</v>
          </cell>
          <cell r="E1714" t="str">
            <v>ba2</v>
          </cell>
        </row>
        <row r="1715">
          <cell r="C1715" t="str">
            <v>Nordea Bank AB</v>
          </cell>
          <cell r="D1715" t="str">
            <v>SWEDEN</v>
          </cell>
          <cell r="E1715" t="str">
            <v>a3</v>
          </cell>
        </row>
        <row r="1716">
          <cell r="C1716" t="str">
            <v>Nordea Bank Danmark A/S</v>
          </cell>
          <cell r="D1716" t="str">
            <v>DENMARK</v>
          </cell>
          <cell r="E1716" t="str">
            <v>baa1</v>
          </cell>
        </row>
        <row r="1717">
          <cell r="C1717" t="str">
            <v>Nordea Bank Finland Plc</v>
          </cell>
          <cell r="D1717" t="str">
            <v>FINLAND</v>
          </cell>
          <cell r="E1717" t="str">
            <v>a3</v>
          </cell>
        </row>
        <row r="1718">
          <cell r="C1718" t="str">
            <v>Nordea Bank Norge ASA</v>
          </cell>
          <cell r="D1718" t="str">
            <v>NORWAY</v>
          </cell>
          <cell r="E1718" t="str">
            <v>baa1</v>
          </cell>
        </row>
        <row r="1719">
          <cell r="C1719" t="str">
            <v>Nordea Bank Sweden AB (publ)</v>
          </cell>
          <cell r="D1719" t="str">
            <v>SWEDEN</v>
          </cell>
          <cell r="E1719" t="str">
            <v>aa3</v>
          </cell>
        </row>
        <row r="1720">
          <cell r="C1720" t="str">
            <v>Norinchukin Bank</v>
          </cell>
          <cell r="D1720" t="str">
            <v>JAPAN</v>
          </cell>
          <cell r="E1720" t="str">
            <v>baa1</v>
          </cell>
        </row>
        <row r="1721">
          <cell r="C1721" t="str">
            <v>North Fork Bank</v>
          </cell>
          <cell r="D1721" t="str">
            <v>UNITED STATES</v>
          </cell>
          <cell r="E1721" t="str">
            <v>a2</v>
          </cell>
        </row>
        <row r="1722">
          <cell r="C1722" t="str">
            <v>North Pacific Bank, Ltd.</v>
          </cell>
          <cell r="D1722" t="str">
            <v>JAPAN</v>
          </cell>
          <cell r="E1722" t="str">
            <v>ba1</v>
          </cell>
        </row>
        <row r="1723">
          <cell r="C1723" t="str">
            <v>Northern Central Bank</v>
          </cell>
          <cell r="D1723" t="str">
            <v>UNITED STATES</v>
          </cell>
          <cell r="E1723" t="str">
            <v>a3</v>
          </cell>
        </row>
        <row r="1724">
          <cell r="C1724" t="str">
            <v>Northern Trust Company</v>
          </cell>
          <cell r="D1724" t="str">
            <v>UNITED STATES</v>
          </cell>
          <cell r="E1724" t="str">
            <v>a1</v>
          </cell>
        </row>
        <row r="1725">
          <cell r="C1725" t="str">
            <v>Norvik Banka, JSC</v>
          </cell>
          <cell r="D1725" t="str">
            <v>LATVIA</v>
          </cell>
          <cell r="E1725" t="str">
            <v>b2</v>
          </cell>
        </row>
        <row r="1726">
          <cell r="C1726" t="str">
            <v>Norwich &amp; Peterborough Building Society</v>
          </cell>
          <cell r="D1726" t="str">
            <v>UNITED KINGDOM</v>
          </cell>
          <cell r="E1726" t="str">
            <v>ba3</v>
          </cell>
        </row>
        <row r="1727">
          <cell r="C1727" t="str">
            <v>NOTA BANK</v>
          </cell>
          <cell r="D1727" t="str">
            <v>RUSSIA</v>
          </cell>
          <cell r="E1727" t="str">
            <v>b2</v>
          </cell>
        </row>
        <row r="1728">
          <cell r="C1728" t="str">
            <v>Nottingham Building Society</v>
          </cell>
          <cell r="D1728" t="str">
            <v>UNITED KINGDOM</v>
          </cell>
          <cell r="E1728" t="str">
            <v>baa2</v>
          </cell>
        </row>
        <row r="1729">
          <cell r="C1729" t="str">
            <v>Nova Kreditna banka Maribor d.d.</v>
          </cell>
          <cell r="D1729" t="str">
            <v>SLOVENIA</v>
          </cell>
          <cell r="E1729" t="str">
            <v>caa2</v>
          </cell>
        </row>
        <row r="1730">
          <cell r="C1730" t="str">
            <v>Nova Ljubljanska banka d.d.</v>
          </cell>
          <cell r="D1730" t="str">
            <v>SLOVENIA</v>
          </cell>
          <cell r="E1730" t="str">
            <v>caa2</v>
          </cell>
        </row>
        <row r="1731">
          <cell r="C1731" t="str">
            <v>Novikombank JSC Bank</v>
          </cell>
          <cell r="D1731" t="str">
            <v>RUSSIA</v>
          </cell>
          <cell r="E1731" t="str">
            <v>b2</v>
          </cell>
        </row>
        <row r="1732">
          <cell r="C1732" t="str">
            <v>Novo Banco, S.A.</v>
          </cell>
          <cell r="D1732" t="str">
            <v>PORTUGAL</v>
          </cell>
          <cell r="E1732" t="str">
            <v>ca</v>
          </cell>
        </row>
        <row r="1733">
          <cell r="C1733" t="str">
            <v>NRAM PLC</v>
          </cell>
          <cell r="D1733" t="str">
            <v>UNITED KINGDOM</v>
          </cell>
          <cell r="E1733" t="str">
            <v>caa3</v>
          </cell>
        </row>
        <row r="1734">
          <cell r="C1734" t="str">
            <v>NRW.BANK</v>
          </cell>
          <cell r="D1734" t="str">
            <v>GERMANY</v>
          </cell>
          <cell r="E1734" t="str">
            <v>ba3</v>
          </cell>
        </row>
        <row r="1735">
          <cell r="C1735" t="str">
            <v>NS Bank</v>
          </cell>
          <cell r="D1735" t="str">
            <v>RUSSIA</v>
          </cell>
          <cell r="E1735" t="str">
            <v>b3</v>
          </cell>
        </row>
        <row r="1736">
          <cell r="C1736" t="str">
            <v>Nuevo Banco Bisel S.A.</v>
          </cell>
          <cell r="D1736" t="str">
            <v>ARGENTINA</v>
          </cell>
          <cell r="E1736" t="str">
            <v>ba2</v>
          </cell>
        </row>
        <row r="1737">
          <cell r="C1737" t="str">
            <v>Nuevo Banco de La Rioja S.A.</v>
          </cell>
          <cell r="D1737" t="str">
            <v>ARGENTINA</v>
          </cell>
          <cell r="E1737" t="str">
            <v>caa1</v>
          </cell>
        </row>
        <row r="1738">
          <cell r="C1738" t="str">
            <v>Nuevo Banco de La Rioja S.A.</v>
          </cell>
          <cell r="D1738" t="str">
            <v>ARGENTINA</v>
          </cell>
          <cell r="E1738" t="str">
            <v>caa3</v>
          </cell>
        </row>
        <row r="1739">
          <cell r="C1739" t="str">
            <v>Nuevo Banco Suquia S.A.</v>
          </cell>
          <cell r="D1739" t="str">
            <v>ARGENTINA</v>
          </cell>
          <cell r="E1739" t="str">
            <v>ba2</v>
          </cell>
        </row>
        <row r="1740">
          <cell r="C1740" t="str">
            <v>Nykredit Bank A/S</v>
          </cell>
          <cell r="D1740" t="str">
            <v>DENMARK</v>
          </cell>
          <cell r="E1740" t="str">
            <v>baa3</v>
          </cell>
        </row>
        <row r="1741">
          <cell r="C1741" t="str">
            <v>Oberbank AG</v>
          </cell>
          <cell r="D1741" t="str">
            <v>AUSTRIA</v>
          </cell>
          <cell r="E1741" t="str">
            <v>baa3</v>
          </cell>
        </row>
        <row r="1742">
          <cell r="C1742" t="str">
            <v>Oberoesterreichische Landesbank AG</v>
          </cell>
          <cell r="D1742" t="str">
            <v>AUSTRIA</v>
          </cell>
          <cell r="E1742" t="str">
            <v>ba3</v>
          </cell>
        </row>
        <row r="1743">
          <cell r="C1743" t="str">
            <v>Ocean National Bank</v>
          </cell>
          <cell r="D1743" t="str">
            <v>UNITED STATES</v>
          </cell>
          <cell r="E1743" t="str">
            <v>a2</v>
          </cell>
        </row>
        <row r="1744">
          <cell r="C1744" t="str">
            <v>Ocwen Federal Bank FSB</v>
          </cell>
          <cell r="D1744" t="str">
            <v>UNITED STATES</v>
          </cell>
          <cell r="E1744" t="str">
            <v>ba2</v>
          </cell>
        </row>
        <row r="1745">
          <cell r="C1745" t="str">
            <v>Oddo &amp; Cie</v>
          </cell>
          <cell r="D1745" t="str">
            <v>FRANCE</v>
          </cell>
          <cell r="E1745" t="str">
            <v>ba1</v>
          </cell>
        </row>
        <row r="1746">
          <cell r="C1746" t="str">
            <v>Oesterreichische Postsparkasse AG</v>
          </cell>
          <cell r="D1746" t="str">
            <v>AUSTRIA</v>
          </cell>
          <cell r="E1746" t="str">
            <v>a2</v>
          </cell>
        </row>
        <row r="1747">
          <cell r="C1747" t="str">
            <v>Oesterreichische Volksbanken AG</v>
          </cell>
          <cell r="D1747" t="str">
            <v>AUSTRIA</v>
          </cell>
          <cell r="E1747" t="str">
            <v>caa1</v>
          </cell>
        </row>
        <row r="1748">
          <cell r="C1748" t="str">
            <v>Oesterreichischer Volksbanken-Verbund</v>
          </cell>
          <cell r="D1748" t="str">
            <v>AUSTRIA</v>
          </cell>
          <cell r="E1748" t="str">
            <v>caa1</v>
          </cell>
        </row>
        <row r="1749">
          <cell r="C1749" t="str">
            <v>Ogaki Kyoritsu Bank, Ltd.</v>
          </cell>
          <cell r="D1749" t="str">
            <v>JAPAN</v>
          </cell>
          <cell r="E1749" t="str">
            <v>baa3</v>
          </cell>
        </row>
        <row r="1750">
          <cell r="C1750" t="str">
            <v>OJSC Bank Eskhata</v>
          </cell>
          <cell r="D1750" t="str">
            <v>TAJIKISTAN</v>
          </cell>
          <cell r="E1750" t="str">
            <v>b3</v>
          </cell>
        </row>
        <row r="1751">
          <cell r="C1751" t="str">
            <v>OJSC Bank Eskhata</v>
          </cell>
          <cell r="D1751" t="str">
            <v>TAJIKISTAN</v>
          </cell>
          <cell r="E1751" t="str">
            <v>b3</v>
          </cell>
        </row>
        <row r="1752">
          <cell r="C1752" t="str">
            <v>OJSC Bank of Baku</v>
          </cell>
          <cell r="D1752" t="str">
            <v>AZERBAIJAN</v>
          </cell>
          <cell r="E1752" t="str">
            <v>b1</v>
          </cell>
        </row>
        <row r="1753">
          <cell r="C1753" t="str">
            <v>OJSC XALQ BANK</v>
          </cell>
          <cell r="D1753" t="str">
            <v>AZERBAIJAN</v>
          </cell>
          <cell r="E1753" t="str">
            <v>b3</v>
          </cell>
        </row>
        <row r="1754">
          <cell r="C1754" t="str">
            <v>Old Kent Bank (Illinois)</v>
          </cell>
          <cell r="D1754" t="str">
            <v>UNITED STATES</v>
          </cell>
          <cell r="E1754" t="str">
            <v>aa3</v>
          </cell>
        </row>
        <row r="1755">
          <cell r="C1755" t="str">
            <v>Old National Bank</v>
          </cell>
          <cell r="D1755" t="str">
            <v>UNITED STATES</v>
          </cell>
          <cell r="E1755" t="str">
            <v>a2</v>
          </cell>
        </row>
        <row r="1756">
          <cell r="C1756" t="str">
            <v>Oman Arab Bank (SAOC)</v>
          </cell>
          <cell r="D1756" t="str">
            <v>OMAN</v>
          </cell>
          <cell r="E1756" t="str">
            <v>baa2</v>
          </cell>
        </row>
        <row r="1757">
          <cell r="C1757" t="str">
            <v>OnBank &amp; Trust Company</v>
          </cell>
          <cell r="D1757" t="str">
            <v>UNITED STATES</v>
          </cell>
          <cell r="E1757" t="str">
            <v>a3</v>
          </cell>
        </row>
        <row r="1758">
          <cell r="C1758" t="str">
            <v>One Valley Bank, N.A.</v>
          </cell>
          <cell r="D1758" t="str">
            <v>UNITED STATES</v>
          </cell>
          <cell r="E1758" t="str">
            <v>a1</v>
          </cell>
        </row>
        <row r="1759">
          <cell r="C1759" t="str">
            <v>OP-Pohjola Group</v>
          </cell>
          <cell r="D1759" t="str">
            <v>FINLAND</v>
          </cell>
          <cell r="E1759" t="str">
            <v>a3</v>
          </cell>
        </row>
        <row r="1760">
          <cell r="C1760" t="str">
            <v>Orgresbank</v>
          </cell>
          <cell r="D1760" t="str">
            <v>RUSSIA</v>
          </cell>
          <cell r="E1760" t="str">
            <v>b2</v>
          </cell>
        </row>
        <row r="1761">
          <cell r="C1761" t="str">
            <v>Orgresbank</v>
          </cell>
          <cell r="D1761" t="str">
            <v>RUSSIA</v>
          </cell>
          <cell r="E1761" t="str">
            <v>b2</v>
          </cell>
        </row>
        <row r="1762">
          <cell r="C1762" t="str">
            <v>Oriental Bank of Commerce</v>
          </cell>
          <cell r="D1762" t="str">
            <v>INDIA</v>
          </cell>
          <cell r="E1762" t="str">
            <v>ba2</v>
          </cell>
        </row>
        <row r="1763">
          <cell r="C1763" t="str">
            <v>Osmanli Bankasi A.S.</v>
          </cell>
          <cell r="D1763" t="str">
            <v>TURKEY</v>
          </cell>
          <cell r="E1763" t="str">
            <v>baa2</v>
          </cell>
        </row>
        <row r="1764">
          <cell r="C1764" t="str">
            <v>OSV - Ostdeutscher Sparkassenverband</v>
          </cell>
          <cell r="D1764" t="str">
            <v>GERMANY</v>
          </cell>
          <cell r="E1764" t="str">
            <v>a2</v>
          </cell>
        </row>
        <row r="1765">
          <cell r="C1765" t="str">
            <v>OTKRITIE Commercial Bank (CJSC)</v>
          </cell>
          <cell r="D1765" t="str">
            <v>RUSSIA</v>
          </cell>
          <cell r="E1765" t="str">
            <v>caa3</v>
          </cell>
        </row>
        <row r="1766">
          <cell r="C1766" t="str">
            <v>OTP Bank (Russia), OJSC</v>
          </cell>
          <cell r="D1766" t="str">
            <v>RUSSIA</v>
          </cell>
          <cell r="E1766" t="str">
            <v>ba3</v>
          </cell>
        </row>
        <row r="1767">
          <cell r="C1767" t="str">
            <v>OTP Bank (Ukraine)</v>
          </cell>
          <cell r="D1767" t="str">
            <v>UKRAINE</v>
          </cell>
          <cell r="E1767" t="str">
            <v>caa3</v>
          </cell>
        </row>
        <row r="1768">
          <cell r="C1768" t="str">
            <v>OTP Bank NyRt</v>
          </cell>
          <cell r="D1768" t="str">
            <v>HUNGARY</v>
          </cell>
          <cell r="E1768" t="str">
            <v>ba2</v>
          </cell>
        </row>
        <row r="1769">
          <cell r="C1769" t="str">
            <v>OTP Banka Slovensko, a.s. (OBS)</v>
          </cell>
          <cell r="D1769" t="str">
            <v>SLOVAK REPUBLIC</v>
          </cell>
          <cell r="E1769" t="str">
            <v>b1</v>
          </cell>
        </row>
        <row r="1770">
          <cell r="C1770" t="str">
            <v>OTP Jelzalogbank Rt (OTP Mtge Bk)</v>
          </cell>
          <cell r="D1770" t="str">
            <v>HUNGARY</v>
          </cell>
          <cell r="E1770" t="str">
            <v>ba2</v>
          </cell>
        </row>
        <row r="1771">
          <cell r="C1771" t="str">
            <v>Oversea-Chinese Banking Corp Ltd</v>
          </cell>
          <cell r="D1771" t="str">
            <v>SINGAPORE</v>
          </cell>
          <cell r="E1771" t="str">
            <v>aa3</v>
          </cell>
        </row>
        <row r="1772">
          <cell r="C1772" t="str">
            <v>Overseas Union Bank Limited</v>
          </cell>
          <cell r="D1772" t="str">
            <v>SINGAPORE</v>
          </cell>
          <cell r="E1772" t="str">
            <v>aa2</v>
          </cell>
        </row>
        <row r="1773">
          <cell r="C1773" t="str">
            <v>Oyak Bank A.S.</v>
          </cell>
          <cell r="D1773" t="str">
            <v>TURKEY</v>
          </cell>
          <cell r="E1773" t="str">
            <v>ba1</v>
          </cell>
        </row>
        <row r="1774">
          <cell r="C1774" t="str">
            <v>Pamukbank TAS</v>
          </cell>
          <cell r="D1774" t="str">
            <v>TURKEY</v>
          </cell>
          <cell r="E1774" t="str">
            <v>caa3</v>
          </cell>
        </row>
        <row r="1775">
          <cell r="C1775" t="str">
            <v>Pan Indonesia Bank TBK (P.T.)</v>
          </cell>
          <cell r="D1775" t="str">
            <v>INDONESIA</v>
          </cell>
          <cell r="E1775" t="str">
            <v>ba2</v>
          </cell>
        </row>
        <row r="1776">
          <cell r="C1776" t="str">
            <v>Parex Bank</v>
          </cell>
          <cell r="D1776" t="str">
            <v>LATVIA</v>
          </cell>
          <cell r="E1776" t="str">
            <v>caa3</v>
          </cell>
        </row>
        <row r="1777">
          <cell r="C1777" t="str">
            <v>People's United Bank</v>
          </cell>
          <cell r="D1777" t="str">
            <v>UNITED STATES</v>
          </cell>
          <cell r="E1777" t="str">
            <v>a3</v>
          </cell>
        </row>
        <row r="1778">
          <cell r="C1778" t="str">
            <v>PERESVET</v>
          </cell>
          <cell r="D1778" t="str">
            <v>RUSSIA</v>
          </cell>
          <cell r="E1778" t="str">
            <v>b3</v>
          </cell>
        </row>
        <row r="1779">
          <cell r="C1779" t="str">
            <v>PERESVET</v>
          </cell>
          <cell r="D1779" t="str">
            <v>RUSSIA</v>
          </cell>
          <cell r="E1779" t="str">
            <v>b3</v>
          </cell>
        </row>
        <row r="1780">
          <cell r="C1780" t="str">
            <v>Permanent tsb p.l.c.</v>
          </cell>
          <cell r="D1780" t="str">
            <v>IRELAND</v>
          </cell>
          <cell r="E1780" t="str">
            <v>caa3</v>
          </cell>
        </row>
        <row r="1781">
          <cell r="C1781" t="str">
            <v>Pervobank JSC</v>
          </cell>
          <cell r="D1781" t="str">
            <v>RUSSIA</v>
          </cell>
          <cell r="E1781" t="str">
            <v>b3</v>
          </cell>
        </row>
        <row r="1782">
          <cell r="C1782" t="str">
            <v>Petersburg Social Commercial Bank</v>
          </cell>
          <cell r="D1782" t="str">
            <v>RUSSIA</v>
          </cell>
          <cell r="E1782" t="str">
            <v>b2</v>
          </cell>
        </row>
        <row r="1783">
          <cell r="C1783" t="str">
            <v>Petrocommerce Bank (OJSC)</v>
          </cell>
          <cell r="D1783" t="str">
            <v>RUSSIA</v>
          </cell>
          <cell r="E1783" t="str">
            <v>b2</v>
          </cell>
        </row>
        <row r="1784">
          <cell r="C1784" t="str">
            <v>Pfandbriefbank Schweizer. Hypothekarinstitute</v>
          </cell>
          <cell r="D1784" t="str">
            <v>SWITZERLAND</v>
          </cell>
          <cell r="E1784" t="str">
            <v>ba1</v>
          </cell>
        </row>
        <row r="1785">
          <cell r="C1785" t="str">
            <v>Pfandbriefzentrale der Schweiz Kantonalbanken</v>
          </cell>
          <cell r="D1785" t="str">
            <v>SWITZERLAND</v>
          </cell>
          <cell r="E1785" t="str">
            <v>ba1</v>
          </cell>
        </row>
        <row r="1786">
          <cell r="C1786" t="str">
            <v>Philippine Commercial International Bank</v>
          </cell>
          <cell r="D1786" t="str">
            <v>PHILIPPINES</v>
          </cell>
          <cell r="E1786" t="str">
            <v>ba1</v>
          </cell>
        </row>
        <row r="1787">
          <cell r="C1787" t="str">
            <v>Philippine National Bank</v>
          </cell>
          <cell r="D1787" t="str">
            <v>PHILIPPINES</v>
          </cell>
          <cell r="E1787" t="str">
            <v>ba3</v>
          </cell>
        </row>
        <row r="1788">
          <cell r="C1788" t="str">
            <v>Ping An Bank Co., Ltd</v>
          </cell>
          <cell r="D1788" t="str">
            <v>CHINA</v>
          </cell>
          <cell r="E1788" t="str">
            <v>ba2</v>
          </cell>
        </row>
        <row r="1789">
          <cell r="C1789" t="str">
            <v>Piraeus Bank Bulgaria AD</v>
          </cell>
          <cell r="D1789" t="str">
            <v>BULGARIA</v>
          </cell>
          <cell r="E1789" t="str">
            <v>b2</v>
          </cell>
        </row>
        <row r="1790">
          <cell r="C1790" t="str">
            <v>Piraeus Bank S.A.</v>
          </cell>
          <cell r="D1790" t="str">
            <v>GREECE</v>
          </cell>
          <cell r="E1790" t="str">
            <v>caa2</v>
          </cell>
        </row>
        <row r="1791">
          <cell r="C1791" t="str">
            <v>Pivdennyi Bank, JSCB</v>
          </cell>
          <cell r="D1791" t="str">
            <v>UKRAINE</v>
          </cell>
          <cell r="E1791" t="str">
            <v>caa3</v>
          </cell>
        </row>
        <row r="1792">
          <cell r="C1792" t="str">
            <v>PNC Bank, Delaware</v>
          </cell>
          <cell r="D1792" t="str">
            <v>UNITED STATES</v>
          </cell>
          <cell r="E1792" t="str">
            <v>a2</v>
          </cell>
        </row>
        <row r="1793">
          <cell r="C1793" t="str">
            <v>PNC Bank, Kentucky, Inc.</v>
          </cell>
          <cell r="D1793" t="str">
            <v>UNITED STATES</v>
          </cell>
          <cell r="E1793" t="str">
            <v>a2</v>
          </cell>
        </row>
        <row r="1794">
          <cell r="C1794" t="str">
            <v>PNC Bank, N.A.</v>
          </cell>
          <cell r="D1794" t="str">
            <v>UNITED STATES</v>
          </cell>
          <cell r="E1794" t="str">
            <v>a2</v>
          </cell>
        </row>
        <row r="1795">
          <cell r="C1795" t="str">
            <v>PNC Bank, New England</v>
          </cell>
          <cell r="D1795" t="str">
            <v>UNITED STATES</v>
          </cell>
          <cell r="E1795" t="str">
            <v>a3</v>
          </cell>
        </row>
        <row r="1796">
          <cell r="C1796" t="str">
            <v>PNC Bank, Ohio, N.A.</v>
          </cell>
          <cell r="D1796" t="str">
            <v>UNITED STATES</v>
          </cell>
          <cell r="E1796" t="str">
            <v>a2</v>
          </cell>
        </row>
        <row r="1797">
          <cell r="C1797" t="str">
            <v>Po Sang Bank Ltd.</v>
          </cell>
          <cell r="D1797" t="str">
            <v>HONG KONG</v>
          </cell>
          <cell r="E1797" t="str">
            <v>a3</v>
          </cell>
        </row>
        <row r="1798">
          <cell r="C1798" t="str">
            <v>Pohjola Bank plc</v>
          </cell>
          <cell r="D1798" t="str">
            <v>FINLAND</v>
          </cell>
          <cell r="E1798" t="str">
            <v>baa2</v>
          </cell>
        </row>
        <row r="1799">
          <cell r="C1799" t="str">
            <v>Portigon AG</v>
          </cell>
          <cell r="D1799" t="str">
            <v>GERMANY</v>
          </cell>
          <cell r="E1799" t="str">
            <v>caa1</v>
          </cell>
        </row>
        <row r="1800">
          <cell r="C1800" t="str">
            <v>Portman Building Society</v>
          </cell>
          <cell r="D1800" t="str">
            <v>UNITED KINGDOM</v>
          </cell>
          <cell r="E1800" t="str">
            <v>aa3</v>
          </cell>
        </row>
        <row r="1801">
          <cell r="C1801" t="str">
            <v>Postabank es Takarekpenztar Rt.</v>
          </cell>
          <cell r="D1801" t="str">
            <v>HUNGARY</v>
          </cell>
          <cell r="E1801" t="str">
            <v>b2</v>
          </cell>
        </row>
        <row r="1802">
          <cell r="C1802" t="str">
            <v>PostFinance AG</v>
          </cell>
          <cell r="D1802" t="str">
            <v>SWITZERLAND</v>
          </cell>
          <cell r="E1802" t="str">
            <v>a3</v>
          </cell>
        </row>
        <row r="1803">
          <cell r="C1803" t="str">
            <v>Postova banka, a.s</v>
          </cell>
          <cell r="D1803" t="str">
            <v>SLOVAK REPUBLIC</v>
          </cell>
          <cell r="E1803" t="str">
            <v>b2</v>
          </cell>
        </row>
        <row r="1804">
          <cell r="C1804" t="str">
            <v>Powszechna Kasa Oszczednosci Bank Polski S.A.</v>
          </cell>
          <cell r="D1804" t="str">
            <v>POLAND</v>
          </cell>
          <cell r="E1804" t="str">
            <v>baa2</v>
          </cell>
        </row>
        <row r="1805">
          <cell r="C1805" t="str">
            <v>Pravex-Bank Joint-Stock Commercial Bank</v>
          </cell>
          <cell r="D1805" t="str">
            <v>UKRAINE</v>
          </cell>
          <cell r="E1805" t="str">
            <v>b2</v>
          </cell>
        </row>
        <row r="1806">
          <cell r="C1806" t="str">
            <v>Prime Bank Limited</v>
          </cell>
          <cell r="D1806" t="str">
            <v>BANGLADESH</v>
          </cell>
          <cell r="E1806" t="str">
            <v>ba2</v>
          </cell>
        </row>
        <row r="1807">
          <cell r="C1807" t="str">
            <v>Principality Building Society</v>
          </cell>
          <cell r="D1807" t="str">
            <v>UNITED KINGDOM</v>
          </cell>
          <cell r="E1807" t="str">
            <v>ba1</v>
          </cell>
        </row>
        <row r="1808">
          <cell r="C1808" t="str">
            <v>Privatbank</v>
          </cell>
          <cell r="D1808" t="str">
            <v>UKRAINE</v>
          </cell>
          <cell r="E1808" t="str">
            <v>caa3</v>
          </cell>
        </row>
        <row r="1809">
          <cell r="C1809" t="str">
            <v>PrivatBank AS</v>
          </cell>
          <cell r="D1809" t="str">
            <v>LATVIA</v>
          </cell>
          <cell r="E1809" t="str">
            <v>caa1</v>
          </cell>
        </row>
        <row r="1810">
          <cell r="C1810" t="str">
            <v>Privatbanka a.s.</v>
          </cell>
          <cell r="D1810" t="str">
            <v>SLOVAK REPUBLIC</v>
          </cell>
          <cell r="E1810" t="str">
            <v>b2</v>
          </cell>
        </row>
        <row r="1811">
          <cell r="C1811" t="str">
            <v>ProbusinessBank</v>
          </cell>
          <cell r="D1811" t="str">
            <v>RUSSIA</v>
          </cell>
          <cell r="E1811" t="str">
            <v>b3</v>
          </cell>
        </row>
        <row r="1812">
          <cell r="C1812" t="str">
            <v>ProbusinessBank</v>
          </cell>
          <cell r="D1812" t="str">
            <v>RUSSIA</v>
          </cell>
          <cell r="E1812" t="str">
            <v>b2</v>
          </cell>
        </row>
        <row r="1813">
          <cell r="C1813" t="str">
            <v>Prometey Bank</v>
          </cell>
          <cell r="D1813" t="str">
            <v>ARMENIA</v>
          </cell>
          <cell r="E1813" t="str">
            <v>b1</v>
          </cell>
        </row>
        <row r="1814">
          <cell r="C1814" t="str">
            <v>Prominvestbank</v>
          </cell>
          <cell r="D1814" t="str">
            <v>UKRAINE</v>
          </cell>
          <cell r="E1814" t="str">
            <v>caa3</v>
          </cell>
        </row>
        <row r="1815">
          <cell r="C1815" t="str">
            <v>Promsvyazbank</v>
          </cell>
          <cell r="D1815" t="str">
            <v>RUSSIA</v>
          </cell>
          <cell r="E1815" t="str">
            <v>ba3</v>
          </cell>
        </row>
        <row r="1816">
          <cell r="C1816" t="str">
            <v>Provident Bank</v>
          </cell>
          <cell r="D1816" t="str">
            <v>UNITED STATES</v>
          </cell>
          <cell r="E1816" t="str">
            <v>aa3</v>
          </cell>
        </row>
        <row r="1817">
          <cell r="C1817" t="str">
            <v>Providian National Bank</v>
          </cell>
          <cell r="D1817" t="str">
            <v>UNITED STATES</v>
          </cell>
          <cell r="E1817" t="str">
            <v>a2</v>
          </cell>
        </row>
        <row r="1818">
          <cell r="C1818" t="str">
            <v>Providian National Bank (OLD)</v>
          </cell>
          <cell r="D1818" t="str">
            <v>UNITED STATES</v>
          </cell>
          <cell r="E1818" t="str">
            <v>ba2</v>
          </cell>
        </row>
        <row r="1819">
          <cell r="C1819" t="str">
            <v>Prudential Bank &amp; Trust, FSB</v>
          </cell>
          <cell r="D1819" t="str">
            <v>UNITED STATES</v>
          </cell>
          <cell r="E1819" t="str">
            <v>a3</v>
          </cell>
        </row>
        <row r="1820">
          <cell r="C1820" t="str">
            <v>PSA Finance Argentina Comp.Fin.S.A.</v>
          </cell>
          <cell r="D1820" t="str">
            <v>ARGENTINA</v>
          </cell>
          <cell r="E1820" t="str">
            <v>caa1</v>
          </cell>
        </row>
        <row r="1821">
          <cell r="C1821" t="str">
            <v>PSIS Limited</v>
          </cell>
          <cell r="D1821" t="str">
            <v>NEW ZEALAND</v>
          </cell>
          <cell r="E1821" t="str">
            <v>ba2</v>
          </cell>
        </row>
        <row r="1822">
          <cell r="C1822" t="str">
            <v>PT Bank CIMB Niaga Tbk</v>
          </cell>
          <cell r="D1822" t="str">
            <v>INDONESIA</v>
          </cell>
          <cell r="E1822" t="str">
            <v>ba2</v>
          </cell>
        </row>
        <row r="1823">
          <cell r="C1823" t="str">
            <v>PT Bank Lippo Tbk</v>
          </cell>
          <cell r="D1823" t="str">
            <v>INDONESIA</v>
          </cell>
          <cell r="E1823" t="str">
            <v>ba2</v>
          </cell>
        </row>
        <row r="1824">
          <cell r="C1824" t="str">
            <v>Public Bank (Hong Kong) Limited</v>
          </cell>
          <cell r="D1824" t="str">
            <v>HONG KONG</v>
          </cell>
          <cell r="E1824" t="str">
            <v>baa2</v>
          </cell>
        </row>
        <row r="1825">
          <cell r="C1825" t="str">
            <v>Public Bank Berhad</v>
          </cell>
          <cell r="D1825" t="str">
            <v>MALAYSIA</v>
          </cell>
          <cell r="E1825" t="str">
            <v>a3</v>
          </cell>
        </row>
        <row r="1826">
          <cell r="C1826" t="str">
            <v>Puente Hnos. S.A.</v>
          </cell>
          <cell r="D1826" t="str">
            <v>ARGENTINA</v>
          </cell>
          <cell r="E1826" t="str">
            <v>caa1</v>
          </cell>
        </row>
        <row r="1827">
          <cell r="C1827" t="str">
            <v>Punjab National Bank</v>
          </cell>
          <cell r="D1827" t="str">
            <v>INDIA</v>
          </cell>
          <cell r="E1827" t="str">
            <v>ba3</v>
          </cell>
        </row>
        <row r="1828">
          <cell r="C1828" t="str">
            <v>Punjab National Bank (International) Ltd</v>
          </cell>
          <cell r="D1828" t="str">
            <v>UNITED KINGDOM</v>
          </cell>
          <cell r="E1828" t="str">
            <v>ba3</v>
          </cell>
        </row>
        <row r="1829">
          <cell r="C1829" t="str">
            <v>Qatar International Islamic Bank (Q.S.C.)</v>
          </cell>
          <cell r="D1829" t="str">
            <v>QATAR</v>
          </cell>
          <cell r="E1829" t="str">
            <v>ba1</v>
          </cell>
        </row>
        <row r="1830">
          <cell r="C1830" t="str">
            <v>Qatar Islamic Bank S.A.Q.</v>
          </cell>
          <cell r="D1830" t="str">
            <v>QATAR</v>
          </cell>
          <cell r="E1830" t="str">
            <v>ba1</v>
          </cell>
        </row>
        <row r="1831">
          <cell r="C1831" t="str">
            <v>Qatar National Bank</v>
          </cell>
          <cell r="D1831" t="str">
            <v>QATAR</v>
          </cell>
          <cell r="E1831" t="str">
            <v>baa1</v>
          </cell>
        </row>
        <row r="1832">
          <cell r="C1832" t="str">
            <v>Qishloq Qurilish Bank</v>
          </cell>
          <cell r="D1832" t="str">
            <v>UZBEKISTAN</v>
          </cell>
          <cell r="E1832" t="str">
            <v>b2</v>
          </cell>
        </row>
        <row r="1833">
          <cell r="C1833" t="str">
            <v>QT Mutual Bank Limited</v>
          </cell>
          <cell r="D1833" t="str">
            <v>AUSTRALIA</v>
          </cell>
          <cell r="E1833" t="str">
            <v>baa1</v>
          </cell>
        </row>
        <row r="1834">
          <cell r="C1834" t="str">
            <v>QT Mutual Bank Limited</v>
          </cell>
          <cell r="D1834" t="str">
            <v>AUSTRALIA</v>
          </cell>
          <cell r="E1834" t="str">
            <v>baa1</v>
          </cell>
        </row>
        <row r="1835">
          <cell r="C1835" t="str">
            <v>Rabobank Nederland</v>
          </cell>
          <cell r="D1835" t="str">
            <v>NETHERLANDS</v>
          </cell>
          <cell r="E1835" t="str">
            <v>a1</v>
          </cell>
        </row>
        <row r="1836">
          <cell r="C1836" t="str">
            <v>Raiffeisen Bank Aval</v>
          </cell>
          <cell r="D1836" t="str">
            <v>UKRAINE</v>
          </cell>
          <cell r="E1836" t="str">
            <v>caa3</v>
          </cell>
        </row>
        <row r="1837">
          <cell r="C1837" t="str">
            <v>Raiffeisen Bank International AG</v>
          </cell>
          <cell r="D1837" t="str">
            <v>AUSTRIA</v>
          </cell>
          <cell r="E1837" t="str">
            <v>ba1</v>
          </cell>
        </row>
        <row r="1838">
          <cell r="C1838" t="str">
            <v>Raiffeisen Bank Polska S.A.</v>
          </cell>
          <cell r="D1838" t="str">
            <v>POLAND</v>
          </cell>
          <cell r="E1838" t="str">
            <v>ba1</v>
          </cell>
        </row>
        <row r="1839">
          <cell r="C1839" t="str">
            <v>Raiffeisen Bank SA</v>
          </cell>
          <cell r="D1839" t="str">
            <v>ROMANIA</v>
          </cell>
          <cell r="E1839" t="str">
            <v>ba3</v>
          </cell>
        </row>
        <row r="1840">
          <cell r="C1840" t="str">
            <v>Raiffeisen Bankengruppe Oesterreich</v>
          </cell>
          <cell r="D1840" t="str">
            <v>AUSTRIA</v>
          </cell>
          <cell r="E1840" t="str">
            <v>baa2</v>
          </cell>
        </row>
        <row r="1841">
          <cell r="C1841" t="str">
            <v>Raiffeisen Schweiz</v>
          </cell>
          <cell r="D1841" t="str">
            <v>SWITZERLAND</v>
          </cell>
          <cell r="E1841" t="str">
            <v>a3</v>
          </cell>
        </row>
        <row r="1842">
          <cell r="C1842" t="str">
            <v>Raiffeisen Zentralbank Oesterreich AG</v>
          </cell>
          <cell r="D1842" t="str">
            <v>AUSTRIA</v>
          </cell>
          <cell r="E1842" t="str">
            <v>ba1</v>
          </cell>
        </row>
        <row r="1843">
          <cell r="C1843" t="str">
            <v>Raiffeisen-Gruppe</v>
          </cell>
          <cell r="D1843" t="str">
            <v>SWITZERLAND</v>
          </cell>
          <cell r="E1843" t="str">
            <v>a2</v>
          </cell>
        </row>
        <row r="1844">
          <cell r="C1844" t="str">
            <v>Raiffeisen-Landesbank Steiermark AG</v>
          </cell>
          <cell r="D1844" t="str">
            <v>AUSTRIA</v>
          </cell>
          <cell r="E1844" t="str">
            <v>baa2</v>
          </cell>
        </row>
        <row r="1845">
          <cell r="C1845" t="str">
            <v>Raiffeisen-Landesbank Tirol AG</v>
          </cell>
          <cell r="D1845" t="str">
            <v>AUSTRIA</v>
          </cell>
          <cell r="E1845" t="str">
            <v>baa2</v>
          </cell>
        </row>
        <row r="1846">
          <cell r="C1846" t="str">
            <v>Raiffeisen-Landesbank Tirol AG</v>
          </cell>
          <cell r="D1846" t="str">
            <v>AUSTRIA</v>
          </cell>
          <cell r="E1846" t="str">
            <v>baa2</v>
          </cell>
        </row>
        <row r="1847">
          <cell r="C1847" t="str">
            <v>Raiffeisenbank (Bulgaria) EAD</v>
          </cell>
          <cell r="D1847" t="str">
            <v>BULGARIA</v>
          </cell>
          <cell r="E1847" t="str">
            <v>b1</v>
          </cell>
        </row>
        <row r="1848">
          <cell r="C1848" t="str">
            <v>Raiffeisenbank, a.s.</v>
          </cell>
          <cell r="D1848" t="str">
            <v>CZECH REPUBLIC</v>
          </cell>
          <cell r="E1848" t="str">
            <v>ba1</v>
          </cell>
        </row>
        <row r="1849">
          <cell r="C1849" t="str">
            <v>Raiffeisenbank, a.s.</v>
          </cell>
          <cell r="D1849" t="str">
            <v>CZECH REPUBLIC</v>
          </cell>
          <cell r="E1849" t="str">
            <v>ba2</v>
          </cell>
        </row>
        <row r="1850">
          <cell r="C1850" t="str">
            <v>Raiffeisenlandesbank Niederoesterreich-Wien</v>
          </cell>
          <cell r="D1850" t="str">
            <v>AUSTRIA</v>
          </cell>
          <cell r="E1850" t="str">
            <v>baa3</v>
          </cell>
        </row>
        <row r="1851">
          <cell r="C1851" t="str">
            <v>Raiffeisenlandesbank Oberoesterreich AG</v>
          </cell>
          <cell r="D1851" t="str">
            <v>AUSTRIA</v>
          </cell>
          <cell r="E1851" t="str">
            <v>ba1</v>
          </cell>
        </row>
        <row r="1852">
          <cell r="C1852" t="str">
            <v>Raiffeisenlandesbank Vorarlberg</v>
          </cell>
          <cell r="D1852" t="str">
            <v>AUSTRIA</v>
          </cell>
          <cell r="E1852" t="str">
            <v>baa2</v>
          </cell>
        </row>
        <row r="1853">
          <cell r="C1853" t="str">
            <v>Raiffeisenverband Salzburg</v>
          </cell>
          <cell r="D1853" t="str">
            <v>AUSTRIA</v>
          </cell>
          <cell r="E1853" t="str">
            <v>baa2</v>
          </cell>
        </row>
        <row r="1854">
          <cell r="C1854" t="str">
            <v>Raiffeisenverband Salzburg</v>
          </cell>
          <cell r="D1854" t="str">
            <v>AUSTRIA</v>
          </cell>
          <cell r="E1854" t="str">
            <v>baa2</v>
          </cell>
        </row>
        <row r="1855">
          <cell r="C1855" t="str">
            <v>Rawbank</v>
          </cell>
          <cell r="D1855" t="str">
            <v>DEMOCRATIC REPUBLIC OF THE CONGO</v>
          </cell>
          <cell r="E1855" t="str">
            <v>b3</v>
          </cell>
        </row>
        <row r="1856">
          <cell r="C1856" t="str">
            <v>Rawbank</v>
          </cell>
          <cell r="D1856" t="str">
            <v>DEMOCRATIC REPUBLIC OF THE CONGO</v>
          </cell>
          <cell r="E1856" t="str">
            <v>b3</v>
          </cell>
        </row>
        <row r="1857">
          <cell r="C1857" t="str">
            <v>RBC Bank (USA)</v>
          </cell>
          <cell r="D1857" t="str">
            <v>UNITED STATES</v>
          </cell>
          <cell r="E1857" t="str">
            <v>a2</v>
          </cell>
        </row>
        <row r="1858">
          <cell r="C1858" t="str">
            <v>RBC Investor Services Limited</v>
          </cell>
          <cell r="D1858" t="str">
            <v>UNITED KINGDOM</v>
          </cell>
          <cell r="E1858" t="str">
            <v>a2</v>
          </cell>
        </row>
        <row r="1859">
          <cell r="C1859" t="str">
            <v>RCB Bank Ltd.</v>
          </cell>
          <cell r="D1859" t="str">
            <v>CYPRUS</v>
          </cell>
          <cell r="E1859" t="str">
            <v>caa2</v>
          </cell>
        </row>
        <row r="1860">
          <cell r="C1860" t="str">
            <v>RCI Banque</v>
          </cell>
          <cell r="D1860" t="str">
            <v>FRANCE</v>
          </cell>
          <cell r="E1860" t="str">
            <v>baa3</v>
          </cell>
        </row>
        <row r="1861">
          <cell r="C1861" t="str">
            <v>Regions Bank</v>
          </cell>
          <cell r="D1861" t="str">
            <v>UNITED STATES</v>
          </cell>
          <cell r="E1861" t="str">
            <v>baa3</v>
          </cell>
        </row>
        <row r="1862">
          <cell r="C1862" t="str">
            <v>Regions Bank of Louisiana</v>
          </cell>
          <cell r="D1862" t="str">
            <v>UNITED STATES</v>
          </cell>
          <cell r="E1862" t="str">
            <v>a2</v>
          </cell>
        </row>
        <row r="1863">
          <cell r="C1863" t="str">
            <v>Republic National Bank Of New York</v>
          </cell>
          <cell r="D1863" t="str">
            <v>UNITED STATES</v>
          </cell>
          <cell r="E1863" t="str">
            <v>aa3</v>
          </cell>
        </row>
        <row r="1864">
          <cell r="C1864" t="str">
            <v>Resona Bank, Ltd.</v>
          </cell>
          <cell r="D1864" t="str">
            <v>JAPAN</v>
          </cell>
          <cell r="E1864" t="str">
            <v>baa2</v>
          </cell>
        </row>
        <row r="1865">
          <cell r="C1865" t="str">
            <v>Resona Trust &amp; Banking Company, Limited</v>
          </cell>
          <cell r="D1865" t="str">
            <v>JAPAN</v>
          </cell>
          <cell r="E1865" t="str">
            <v>a2</v>
          </cell>
        </row>
        <row r="1866">
          <cell r="C1866" t="str">
            <v>RHB Bank Berhad</v>
          </cell>
          <cell r="D1866" t="str">
            <v>MALAYSIA</v>
          </cell>
          <cell r="E1866" t="str">
            <v>ba1</v>
          </cell>
        </row>
        <row r="1867">
          <cell r="C1867" t="str">
            <v>Rheinhyp Bank Europe plc</v>
          </cell>
          <cell r="D1867" t="str">
            <v>IRELAND</v>
          </cell>
          <cell r="E1867" t="str">
            <v>baa2</v>
          </cell>
        </row>
        <row r="1868">
          <cell r="C1868" t="str">
            <v>RHEINHYP Rheinische Hypothekenbank AG</v>
          </cell>
          <cell r="D1868" t="str">
            <v>GERMANY</v>
          </cell>
          <cell r="E1868" t="str">
            <v>a1</v>
          </cell>
        </row>
        <row r="1869">
          <cell r="C1869" t="str">
            <v>Rhode Island Hospital Trust National Bank</v>
          </cell>
          <cell r="D1869" t="str">
            <v>UNITED STATES</v>
          </cell>
          <cell r="E1869" t="str">
            <v>a2</v>
          </cell>
        </row>
        <row r="1870">
          <cell r="C1870" t="str">
            <v>Riggs Bank, N.A.</v>
          </cell>
          <cell r="D1870" t="str">
            <v>UNITED STATES</v>
          </cell>
          <cell r="E1870" t="str">
            <v>a1</v>
          </cell>
        </row>
        <row r="1871">
          <cell r="C1871" t="str">
            <v>Ringkjobing Landbobank A/s</v>
          </cell>
          <cell r="D1871" t="str">
            <v>DENMARK</v>
          </cell>
          <cell r="E1871" t="str">
            <v>baa1</v>
          </cell>
        </row>
        <row r="1872">
          <cell r="C1872" t="str">
            <v>Riyad Bank</v>
          </cell>
          <cell r="D1872" t="str">
            <v>SAUDI ARABIA</v>
          </cell>
          <cell r="E1872" t="str">
            <v>a3</v>
          </cell>
        </row>
        <row r="1873">
          <cell r="C1873" t="str">
            <v>Rizal Commercial Banking Corporation</v>
          </cell>
          <cell r="D1873" t="str">
            <v>PHILIPPINES</v>
          </cell>
          <cell r="E1873" t="str">
            <v>ba3</v>
          </cell>
        </row>
        <row r="1874">
          <cell r="C1874" t="str">
            <v>Robert Fleming &amp; Co., Ltd.</v>
          </cell>
          <cell r="D1874" t="str">
            <v>UNITED KINGDOM</v>
          </cell>
          <cell r="E1874" t="str">
            <v>a3</v>
          </cell>
        </row>
        <row r="1875">
          <cell r="C1875" t="str">
            <v>Rock Building Society Limited (The)</v>
          </cell>
          <cell r="D1875" t="str">
            <v>AUSTRALIA</v>
          </cell>
          <cell r="E1875" t="str">
            <v>baa3</v>
          </cell>
        </row>
        <row r="1876">
          <cell r="C1876" t="str">
            <v>Rodovid Bank</v>
          </cell>
          <cell r="D1876" t="str">
            <v>UKRAINE</v>
          </cell>
          <cell r="E1876" t="str">
            <v>caa2</v>
          </cell>
        </row>
        <row r="1877">
          <cell r="C1877" t="str">
            <v>Rolo Banca 1473 S.p.A.</v>
          </cell>
          <cell r="D1877" t="str">
            <v>ITALY</v>
          </cell>
          <cell r="E1877" t="str">
            <v>aa3</v>
          </cell>
        </row>
        <row r="1878">
          <cell r="C1878" t="str">
            <v>Rombo Compania Financiera S.A.</v>
          </cell>
          <cell r="D1878" t="str">
            <v>ARGENTINA</v>
          </cell>
          <cell r="E1878" t="str">
            <v>caa1</v>
          </cell>
        </row>
        <row r="1879">
          <cell r="C1879" t="str">
            <v>Rosdorbank</v>
          </cell>
          <cell r="D1879" t="str">
            <v>RUSSIA</v>
          </cell>
          <cell r="E1879" t="str">
            <v>b3</v>
          </cell>
        </row>
        <row r="1880">
          <cell r="C1880" t="str">
            <v>Rosenergobank</v>
          </cell>
          <cell r="D1880" t="str">
            <v>RUSSIA</v>
          </cell>
          <cell r="E1880" t="str">
            <v>b3</v>
          </cell>
        </row>
        <row r="1881">
          <cell r="C1881" t="str">
            <v>Rosevrobank</v>
          </cell>
          <cell r="D1881" t="str">
            <v>RUSSIA</v>
          </cell>
          <cell r="E1881" t="str">
            <v>b1</v>
          </cell>
        </row>
        <row r="1882">
          <cell r="C1882" t="str">
            <v>Rosgosstrakh Bank OJSC</v>
          </cell>
          <cell r="D1882" t="str">
            <v>RUSSIA</v>
          </cell>
          <cell r="E1882" t="str">
            <v>b2</v>
          </cell>
        </row>
        <row r="1883">
          <cell r="C1883" t="str">
            <v>Roskilde Bank A/S</v>
          </cell>
          <cell r="D1883" t="str">
            <v>DENMARK</v>
          </cell>
          <cell r="E1883" t="str">
            <v>caa3</v>
          </cell>
        </row>
        <row r="1884">
          <cell r="C1884" t="str">
            <v>Roslyn Savings Bank (The)</v>
          </cell>
          <cell r="D1884" t="str">
            <v>UNITED STATES</v>
          </cell>
          <cell r="E1884" t="str">
            <v>baa2</v>
          </cell>
        </row>
        <row r="1885">
          <cell r="C1885" t="str">
            <v>Rosprombank</v>
          </cell>
          <cell r="D1885" t="str">
            <v>RUSSIA</v>
          </cell>
          <cell r="E1885" t="str">
            <v>caa2</v>
          </cell>
        </row>
        <row r="1886">
          <cell r="C1886" t="str">
            <v>Rosprombank</v>
          </cell>
          <cell r="D1886" t="str">
            <v>RUSSIA</v>
          </cell>
          <cell r="E1886" t="str">
            <v>b2</v>
          </cell>
        </row>
        <row r="1887">
          <cell r="C1887" t="str">
            <v>Rossiyskiy Kredit Bank</v>
          </cell>
          <cell r="D1887" t="str">
            <v>RUSSIA</v>
          </cell>
          <cell r="E1887" t="str">
            <v>caa1</v>
          </cell>
        </row>
        <row r="1888">
          <cell r="C1888" t="str">
            <v>Rossiysky Kapital Bank</v>
          </cell>
          <cell r="D1888" t="str">
            <v>RUSSIA</v>
          </cell>
          <cell r="E1888" t="str">
            <v>caa1</v>
          </cell>
        </row>
        <row r="1889">
          <cell r="C1889" t="str">
            <v>Rothschild (NM) &amp; Sons Limited</v>
          </cell>
          <cell r="D1889" t="str">
            <v>UNITED KINGDOM</v>
          </cell>
          <cell r="E1889" t="str">
            <v>a3</v>
          </cell>
        </row>
        <row r="1890">
          <cell r="C1890" t="str">
            <v>Royal Bank of Canada</v>
          </cell>
          <cell r="D1890" t="str">
            <v>CANADA</v>
          </cell>
          <cell r="E1890" t="str">
            <v>a2</v>
          </cell>
        </row>
        <row r="1891">
          <cell r="C1891" t="str">
            <v>Royal Bank of Scotland N.V.</v>
          </cell>
          <cell r="D1891" t="str">
            <v>NETHERLANDS</v>
          </cell>
          <cell r="E1891" t="str">
            <v>ba1</v>
          </cell>
        </row>
        <row r="1892">
          <cell r="C1892" t="str">
            <v>Royal Bank of Scotland plc</v>
          </cell>
          <cell r="D1892" t="str">
            <v>UNITED KINGDOM</v>
          </cell>
          <cell r="E1892" t="str">
            <v>ba1</v>
          </cell>
        </row>
        <row r="1893">
          <cell r="C1893" t="str">
            <v>Royal Trust Corporation of Canada</v>
          </cell>
          <cell r="D1893" t="str">
            <v>CANADA</v>
          </cell>
          <cell r="E1893" t="str">
            <v>a2</v>
          </cell>
        </row>
        <row r="1894">
          <cell r="C1894" t="str">
            <v>Rusfinance Bank</v>
          </cell>
          <cell r="D1894" t="str">
            <v>RUSSIA</v>
          </cell>
          <cell r="E1894" t="str">
            <v>b1</v>
          </cell>
        </row>
        <row r="1895">
          <cell r="C1895" t="str">
            <v>Russian Agricultural Bank</v>
          </cell>
          <cell r="D1895" t="str">
            <v>RUSSIA</v>
          </cell>
          <cell r="E1895" t="str">
            <v>b3</v>
          </cell>
        </row>
        <row r="1896">
          <cell r="C1896" t="str">
            <v>Russian International Bank</v>
          </cell>
          <cell r="D1896" t="str">
            <v>RUSSIA</v>
          </cell>
          <cell r="E1896" t="str">
            <v>b3</v>
          </cell>
        </row>
        <row r="1897">
          <cell r="C1897" t="str">
            <v>Russian Regional Development Bank</v>
          </cell>
          <cell r="D1897" t="str">
            <v>RUSSIA</v>
          </cell>
          <cell r="E1897" t="str">
            <v>b2</v>
          </cell>
        </row>
        <row r="1898">
          <cell r="C1898" t="str">
            <v>Russian Standard Bank</v>
          </cell>
          <cell r="D1898" t="str">
            <v>RUSSIA</v>
          </cell>
          <cell r="E1898" t="str">
            <v>b2</v>
          </cell>
        </row>
        <row r="1899">
          <cell r="C1899" t="str">
            <v>Russlavbank</v>
          </cell>
          <cell r="D1899" t="str">
            <v>RUSSIA</v>
          </cell>
          <cell r="E1899" t="str">
            <v>b3</v>
          </cell>
        </row>
        <row r="1900">
          <cell r="C1900" t="str">
            <v>Sabanci Bank Plc</v>
          </cell>
          <cell r="D1900" t="str">
            <v>UNITED KINGDOM</v>
          </cell>
          <cell r="E1900" t="str">
            <v>ba3</v>
          </cell>
        </row>
        <row r="1901">
          <cell r="C1901" t="str">
            <v>Sachsen LB Europe PLC</v>
          </cell>
          <cell r="D1901" t="str">
            <v>IRELAND</v>
          </cell>
          <cell r="E1901" t="str">
            <v>caa3</v>
          </cell>
        </row>
        <row r="1902">
          <cell r="C1902" t="str">
            <v>Saigon - Hanoi Commercial Joint Stock Bank</v>
          </cell>
          <cell r="D1902" t="str">
            <v>VIETNAM</v>
          </cell>
          <cell r="E1902" t="str">
            <v>caa1</v>
          </cell>
        </row>
        <row r="1903">
          <cell r="C1903" t="str">
            <v>Saigon Thuong Tin Commercial Joint-Stock Bank</v>
          </cell>
          <cell r="D1903" t="str">
            <v>VIETNAM</v>
          </cell>
          <cell r="E1903" t="str">
            <v>caa1</v>
          </cell>
        </row>
        <row r="1904">
          <cell r="C1904" t="str">
            <v>Saitama Resona Bank, Ltd.</v>
          </cell>
          <cell r="D1904" t="str">
            <v>JAPAN</v>
          </cell>
          <cell r="E1904" t="str">
            <v>baa2</v>
          </cell>
        </row>
        <row r="1905">
          <cell r="C1905" t="str">
            <v>Sakura Bank, Ltd.</v>
          </cell>
          <cell r="D1905" t="str">
            <v>JAPAN</v>
          </cell>
          <cell r="E1905" t="str">
            <v>b2</v>
          </cell>
        </row>
        <row r="1906">
          <cell r="C1906" t="str">
            <v>Samba Financial Group</v>
          </cell>
          <cell r="D1906" t="str">
            <v>SAUDI ARABIA</v>
          </cell>
          <cell r="E1906" t="str">
            <v>a2</v>
          </cell>
        </row>
        <row r="1907">
          <cell r="C1907" t="str">
            <v>San-in Godo Bank, Ltd.</v>
          </cell>
          <cell r="D1907" t="str">
            <v>JAPAN</v>
          </cell>
          <cell r="E1907" t="str">
            <v>baa2</v>
          </cell>
        </row>
        <row r="1908">
          <cell r="C1908" t="str">
            <v>Sandnes Sparebank</v>
          </cell>
          <cell r="D1908" t="str">
            <v>NORWAY</v>
          </cell>
          <cell r="E1908" t="str">
            <v>ba2</v>
          </cell>
        </row>
        <row r="1909">
          <cell r="C1909" t="str">
            <v>Sanpaolo IMI S.p.A.</v>
          </cell>
          <cell r="D1909" t="str">
            <v>ITALY</v>
          </cell>
          <cell r="E1909" t="str">
            <v>aa3</v>
          </cell>
        </row>
        <row r="1910">
          <cell r="C1910" t="str">
            <v>Santa Barbara Bank &amp; Trust, N.A.</v>
          </cell>
          <cell r="D1910" t="str">
            <v>UNITED STATES</v>
          </cell>
          <cell r="E1910" t="str">
            <v>a2</v>
          </cell>
        </row>
        <row r="1911">
          <cell r="C1911" t="str">
            <v>Santander Bank, N.A.</v>
          </cell>
          <cell r="D1911" t="str">
            <v>UNITED STATES</v>
          </cell>
          <cell r="E1911" t="str">
            <v>baa1</v>
          </cell>
        </row>
        <row r="1912">
          <cell r="C1912" t="str">
            <v>Santander Consumer Bank AG</v>
          </cell>
          <cell r="D1912" t="str">
            <v>GERMANY</v>
          </cell>
          <cell r="E1912" t="str">
            <v>baa2</v>
          </cell>
        </row>
        <row r="1913">
          <cell r="C1913" t="str">
            <v>Santander Consumer Bank S.p.A.</v>
          </cell>
          <cell r="D1913" t="str">
            <v>ITALY</v>
          </cell>
          <cell r="E1913" t="str">
            <v>ba1</v>
          </cell>
        </row>
        <row r="1914">
          <cell r="C1914" t="str">
            <v>Santander Consumer Finance S.A.</v>
          </cell>
          <cell r="D1914" t="str">
            <v>SPAIN</v>
          </cell>
          <cell r="E1914" t="str">
            <v>baa2</v>
          </cell>
        </row>
        <row r="1915">
          <cell r="C1915" t="str">
            <v>Santander UK PLC</v>
          </cell>
          <cell r="D1915" t="str">
            <v>UNITED KINGDOM</v>
          </cell>
          <cell r="E1915" t="str">
            <v>baa1</v>
          </cell>
        </row>
        <row r="1916">
          <cell r="C1916" t="str">
            <v>Sanwa Bank, Ltd.</v>
          </cell>
          <cell r="D1916" t="str">
            <v>JAPAN</v>
          </cell>
          <cell r="E1916" t="str">
            <v>b2</v>
          </cell>
        </row>
        <row r="1917">
          <cell r="C1917" t="str">
            <v>SAROVBUSINESSBANK</v>
          </cell>
          <cell r="D1917" t="str">
            <v>RUSSIA</v>
          </cell>
          <cell r="E1917" t="str">
            <v>b2</v>
          </cell>
        </row>
        <row r="1918">
          <cell r="C1918" t="str">
            <v>Sasfin Bank Limited</v>
          </cell>
          <cell r="D1918" t="str">
            <v>SOUTH AFRICA</v>
          </cell>
          <cell r="E1918" t="str">
            <v>ba3</v>
          </cell>
        </row>
        <row r="1919">
          <cell r="C1919" t="str">
            <v>Saudi British Bank</v>
          </cell>
          <cell r="D1919" t="str">
            <v>SAUDI ARABIA</v>
          </cell>
          <cell r="E1919" t="str">
            <v>a2</v>
          </cell>
        </row>
        <row r="1920">
          <cell r="C1920" t="str">
            <v>Saudi Cairo Bank</v>
          </cell>
          <cell r="D1920" t="str">
            <v>SAUDI ARABIA</v>
          </cell>
          <cell r="E1920" t="str">
            <v>ba2</v>
          </cell>
        </row>
        <row r="1921">
          <cell r="C1921" t="str">
            <v>Saudi Hollandi Bank</v>
          </cell>
          <cell r="D1921" t="str">
            <v>SAUDI ARABIA</v>
          </cell>
          <cell r="E1921" t="str">
            <v>baa1</v>
          </cell>
        </row>
        <row r="1922">
          <cell r="C1922" t="str">
            <v>Saudi Investment Bank</v>
          </cell>
          <cell r="D1922" t="str">
            <v>SAUDI ARABIA</v>
          </cell>
          <cell r="E1922" t="str">
            <v>baa2</v>
          </cell>
        </row>
        <row r="1923">
          <cell r="C1923" t="str">
            <v>Savdogar Bank</v>
          </cell>
          <cell r="D1923" t="str">
            <v>UZBEKISTAN</v>
          </cell>
          <cell r="E1923" t="str">
            <v>b2</v>
          </cell>
        </row>
        <row r="1924">
          <cell r="C1924" t="str">
            <v>Savings Bank of Ukraine</v>
          </cell>
          <cell r="D1924" t="str">
            <v>UKRAINE</v>
          </cell>
          <cell r="E1924" t="str">
            <v>caa3</v>
          </cell>
        </row>
        <row r="1925">
          <cell r="C1925" t="str">
            <v>SB Bank</v>
          </cell>
          <cell r="D1925" t="str">
            <v>RUSSIA</v>
          </cell>
          <cell r="E1925" t="str">
            <v>b3</v>
          </cell>
        </row>
        <row r="1926">
          <cell r="C1926" t="str">
            <v>SB Sberbank JSC</v>
          </cell>
          <cell r="D1926" t="str">
            <v>KAZAKHSTAN</v>
          </cell>
          <cell r="E1926" t="str">
            <v>b2</v>
          </cell>
        </row>
        <row r="1927">
          <cell r="C1927" t="str">
            <v>Sberbank</v>
          </cell>
          <cell r="D1927" t="str">
            <v>RUSSIA</v>
          </cell>
          <cell r="E1927" t="str">
            <v>baa3</v>
          </cell>
        </row>
        <row r="1928">
          <cell r="C1928" t="str">
            <v>SBI Sumishin Net Bank, Ltd.</v>
          </cell>
          <cell r="D1928" t="str">
            <v>JAPAN</v>
          </cell>
          <cell r="E1928" t="str">
            <v>ba1</v>
          </cell>
        </row>
        <row r="1929">
          <cell r="C1929" t="str">
            <v>SBS-AGRO Bank</v>
          </cell>
          <cell r="D1929" t="str">
            <v>RUSSIA</v>
          </cell>
          <cell r="E1929" t="str">
            <v>caa3</v>
          </cell>
        </row>
        <row r="1930">
          <cell r="C1930" t="str">
            <v>SC Citadele Banka</v>
          </cell>
          <cell r="D1930" t="str">
            <v>LATVIA</v>
          </cell>
          <cell r="E1930" t="str">
            <v>b3</v>
          </cell>
        </row>
        <row r="1931">
          <cell r="C1931" t="str">
            <v>Scarborough Building Society</v>
          </cell>
          <cell r="D1931" t="str">
            <v>UNITED KINGDOM</v>
          </cell>
          <cell r="E1931" t="str">
            <v>baa2</v>
          </cell>
        </row>
        <row r="1932">
          <cell r="C1932" t="str">
            <v>Scotiabank Chile</v>
          </cell>
          <cell r="D1932" t="str">
            <v>CHILE</v>
          </cell>
          <cell r="E1932" t="str">
            <v>ba1</v>
          </cell>
        </row>
        <row r="1933">
          <cell r="C1933" t="str">
            <v>Scotiabank Inverlat S.A.</v>
          </cell>
          <cell r="D1933" t="str">
            <v>MEXICO</v>
          </cell>
          <cell r="E1933" t="str">
            <v>baa2</v>
          </cell>
        </row>
        <row r="1934">
          <cell r="C1934" t="str">
            <v>Scotiabank Peru</v>
          </cell>
          <cell r="D1934" t="str">
            <v>PERU</v>
          </cell>
          <cell r="E1934" t="str">
            <v>baa3</v>
          </cell>
        </row>
        <row r="1935">
          <cell r="C1935" t="str">
            <v>Scotiabank Quilmes S.A.</v>
          </cell>
          <cell r="D1935" t="str">
            <v>ARGENTINA</v>
          </cell>
          <cell r="E1935" t="str">
            <v>caa3</v>
          </cell>
        </row>
        <row r="1936">
          <cell r="C1936" t="str">
            <v>SEB</v>
          </cell>
          <cell r="D1936" t="str">
            <v>SWEDEN</v>
          </cell>
          <cell r="E1936" t="str">
            <v>baa1</v>
          </cell>
        </row>
        <row r="1937">
          <cell r="C1937" t="str">
            <v>SEB AG</v>
          </cell>
          <cell r="D1937" t="str">
            <v>GERMANY</v>
          </cell>
          <cell r="E1937" t="str">
            <v>ba1</v>
          </cell>
        </row>
        <row r="1938">
          <cell r="C1938" t="str">
            <v>SEB Eesti Uhispank (Estonian Union Bank)</v>
          </cell>
          <cell r="D1938" t="str">
            <v>ESTONIA</v>
          </cell>
          <cell r="E1938" t="str">
            <v>baa2</v>
          </cell>
        </row>
        <row r="1939">
          <cell r="C1939" t="str">
            <v>SEB Unibanka</v>
          </cell>
          <cell r="D1939" t="str">
            <v>LATVIA</v>
          </cell>
          <cell r="E1939" t="str">
            <v>baa2</v>
          </cell>
        </row>
        <row r="1940">
          <cell r="C1940" t="str">
            <v>Sekerbank T.A.S.</v>
          </cell>
          <cell r="D1940" t="str">
            <v>TURKEY</v>
          </cell>
          <cell r="E1940" t="str">
            <v>ba2</v>
          </cell>
        </row>
        <row r="1941">
          <cell r="C1941" t="str">
            <v>Sekerbank T.A.S.</v>
          </cell>
          <cell r="D1941" t="str">
            <v>TURKEY</v>
          </cell>
          <cell r="E1941" t="str">
            <v>ba3</v>
          </cell>
        </row>
        <row r="1942">
          <cell r="C1942" t="str">
            <v>SeoulBank</v>
          </cell>
          <cell r="D1942" t="str">
            <v>KOREA</v>
          </cell>
          <cell r="E1942" t="str">
            <v>b2</v>
          </cell>
        </row>
        <row r="1943">
          <cell r="C1943" t="str">
            <v>Shandong Int'l. Trust &amp; Investment Corp.</v>
          </cell>
          <cell r="D1943" t="str">
            <v>CHINA</v>
          </cell>
          <cell r="E1943" t="str">
            <v>caa3</v>
          </cell>
        </row>
        <row r="1944">
          <cell r="C1944" t="str">
            <v>Shanghai Commercial Bank</v>
          </cell>
          <cell r="D1944" t="str">
            <v>HONG KONG</v>
          </cell>
          <cell r="E1944" t="str">
            <v>a2</v>
          </cell>
        </row>
        <row r="1945">
          <cell r="C1945" t="str">
            <v>Shanghai Int'l. Trust &amp; Investment Corp.</v>
          </cell>
          <cell r="D1945" t="str">
            <v>CHINA</v>
          </cell>
          <cell r="E1945" t="str">
            <v>caa3</v>
          </cell>
        </row>
        <row r="1946">
          <cell r="C1946" t="str">
            <v>Shanghai Pudong Development Bank Co., Ltd.</v>
          </cell>
          <cell r="D1946" t="str">
            <v>CHINA</v>
          </cell>
          <cell r="E1946" t="str">
            <v>ba2</v>
          </cell>
        </row>
        <row r="1947">
          <cell r="C1947" t="str">
            <v>Sharjah Islamic Bank PJSC</v>
          </cell>
          <cell r="D1947" t="str">
            <v>UNITED ARAB EMIRATES</v>
          </cell>
          <cell r="E1947" t="str">
            <v>baa3</v>
          </cell>
        </row>
        <row r="1948">
          <cell r="C1948" t="str">
            <v>Sharjah Islamic Bank PJSC</v>
          </cell>
          <cell r="D1948" t="str">
            <v>UNITED ARAB EMIRATES</v>
          </cell>
          <cell r="E1948" t="str">
            <v>baa3</v>
          </cell>
        </row>
        <row r="1949">
          <cell r="C1949" t="str">
            <v>Shenzhen Int'l. Trust &amp; Investment Corp.</v>
          </cell>
          <cell r="D1949" t="str">
            <v>CHINA</v>
          </cell>
          <cell r="E1949" t="str">
            <v>caa3</v>
          </cell>
        </row>
        <row r="1950">
          <cell r="C1950" t="str">
            <v>Shiga Bank, Ltd.</v>
          </cell>
          <cell r="D1950" t="str">
            <v>JAPAN</v>
          </cell>
          <cell r="E1950" t="str">
            <v>ba2</v>
          </cell>
        </row>
        <row r="1951">
          <cell r="C1951" t="str">
            <v>Shinhan Bank</v>
          </cell>
          <cell r="D1951" t="str">
            <v>KOREA</v>
          </cell>
          <cell r="E1951" t="str">
            <v>baa1</v>
          </cell>
        </row>
        <row r="1952">
          <cell r="C1952" t="str">
            <v>Shinkin Central Bank</v>
          </cell>
          <cell r="D1952" t="str">
            <v>JAPAN</v>
          </cell>
          <cell r="E1952" t="str">
            <v>baa1</v>
          </cell>
        </row>
        <row r="1953">
          <cell r="C1953" t="str">
            <v>Shinsei Bank, Limited</v>
          </cell>
          <cell r="D1953" t="str">
            <v>JAPAN</v>
          </cell>
          <cell r="E1953" t="str">
            <v>ba2</v>
          </cell>
        </row>
        <row r="1954">
          <cell r="C1954" t="str">
            <v>Shizuoka Bank, Ltd.</v>
          </cell>
          <cell r="D1954" t="str">
            <v>JAPAN</v>
          </cell>
          <cell r="E1954" t="str">
            <v>a2</v>
          </cell>
        </row>
        <row r="1955">
          <cell r="C1955" t="str">
            <v>Shoko Chukin Bank, Ltd.</v>
          </cell>
          <cell r="D1955" t="str">
            <v>JAPAN</v>
          </cell>
          <cell r="E1955" t="str">
            <v>ba2</v>
          </cell>
        </row>
        <row r="1956">
          <cell r="C1956" t="str">
            <v>Siam City Bank Public Company Limited</v>
          </cell>
          <cell r="D1956" t="str">
            <v>THAILAND</v>
          </cell>
          <cell r="E1956" t="str">
            <v>ba2</v>
          </cell>
        </row>
        <row r="1957">
          <cell r="C1957" t="str">
            <v>Siam Commercial Bank Public Company Limited</v>
          </cell>
          <cell r="D1957" t="str">
            <v>THAILAND</v>
          </cell>
          <cell r="E1957" t="str">
            <v>baa2</v>
          </cell>
        </row>
        <row r="1958">
          <cell r="C1958" t="str">
            <v>Siauliu Bankas, AB</v>
          </cell>
          <cell r="D1958" t="str">
            <v>LITHUANIA</v>
          </cell>
          <cell r="E1958" t="str">
            <v>b1</v>
          </cell>
        </row>
        <row r="1959">
          <cell r="C1959" t="str">
            <v>Signature Bank</v>
          </cell>
          <cell r="D1959" t="str">
            <v>UNITED STATES</v>
          </cell>
          <cell r="E1959" t="str">
            <v>baa1</v>
          </cell>
        </row>
        <row r="1960">
          <cell r="C1960" t="str">
            <v>Signet Bank</v>
          </cell>
          <cell r="D1960" t="str">
            <v>UNITED STATES</v>
          </cell>
          <cell r="E1960" t="str">
            <v>a2</v>
          </cell>
        </row>
        <row r="1961">
          <cell r="C1961" t="str">
            <v>Signet Bank/Maryland</v>
          </cell>
          <cell r="D1961" t="str">
            <v>UNITED STATES</v>
          </cell>
          <cell r="E1961" t="str">
            <v>a3</v>
          </cell>
        </row>
        <row r="1962">
          <cell r="C1962" t="str">
            <v>Silicon Valley Bank</v>
          </cell>
          <cell r="D1962" t="str">
            <v>UNITED STATES</v>
          </cell>
          <cell r="E1962" t="str">
            <v>a2</v>
          </cell>
        </row>
        <row r="1963">
          <cell r="C1963" t="str">
            <v>Sime Bank Berhad</v>
          </cell>
          <cell r="D1963" t="str">
            <v>MALAYSIA</v>
          </cell>
          <cell r="E1963" t="str">
            <v>caa3</v>
          </cell>
        </row>
        <row r="1964">
          <cell r="C1964" t="str">
            <v>Sin Hua Bank Ltd.</v>
          </cell>
          <cell r="D1964" t="str">
            <v>CHINA</v>
          </cell>
          <cell r="E1964" t="str">
            <v>ba2</v>
          </cell>
        </row>
        <row r="1965">
          <cell r="C1965" t="str">
            <v>SIX SIS Ltd</v>
          </cell>
          <cell r="D1965" t="str">
            <v>SWITZERLAND</v>
          </cell>
          <cell r="E1965" t="str">
            <v>aa2</v>
          </cell>
        </row>
        <row r="1966">
          <cell r="C1966" t="str">
            <v>SIX x-clear Ltd</v>
          </cell>
          <cell r="D1966" t="str">
            <v>SWITZERLAND</v>
          </cell>
          <cell r="E1966" t="str">
            <v>aa2</v>
          </cell>
        </row>
        <row r="1967">
          <cell r="C1967" t="str">
            <v>SkandiaBanken AB</v>
          </cell>
          <cell r="D1967" t="str">
            <v>SWEDEN</v>
          </cell>
          <cell r="E1967" t="str">
            <v>baa1</v>
          </cell>
        </row>
        <row r="1968">
          <cell r="C1968" t="str">
            <v>SKB banka d.d. Ljubljana</v>
          </cell>
          <cell r="D1968" t="str">
            <v>SLOVENIA</v>
          </cell>
          <cell r="E1968" t="str">
            <v>ba1</v>
          </cell>
        </row>
        <row r="1969">
          <cell r="C1969" t="str">
            <v>SKB-Bank</v>
          </cell>
          <cell r="D1969" t="str">
            <v>RUSSIA</v>
          </cell>
          <cell r="E1969" t="str">
            <v>b2</v>
          </cell>
        </row>
        <row r="1970">
          <cell r="C1970" t="str">
            <v>Skipton Building Society</v>
          </cell>
          <cell r="D1970" t="str">
            <v>UNITED KINGDOM</v>
          </cell>
          <cell r="E1970" t="str">
            <v>ba1</v>
          </cell>
        </row>
        <row r="1971">
          <cell r="C1971" t="str">
            <v>Skopbank (in liquidation)</v>
          </cell>
          <cell r="D1971" t="str">
            <v>FINLAND</v>
          </cell>
          <cell r="E1971" t="str">
            <v>caa3</v>
          </cell>
        </row>
        <row r="1972">
          <cell r="C1972" t="str">
            <v>Skudenes og Aakra Sparebank</v>
          </cell>
          <cell r="D1972" t="str">
            <v>NORWAY</v>
          </cell>
          <cell r="E1972" t="str">
            <v>ba3</v>
          </cell>
        </row>
        <row r="1973">
          <cell r="C1973" t="str">
            <v>Sky Bank</v>
          </cell>
          <cell r="D1973" t="str">
            <v>UNITED STATES</v>
          </cell>
          <cell r="E1973" t="str">
            <v>a2</v>
          </cell>
        </row>
        <row r="1974">
          <cell r="C1974" t="str">
            <v>Slavianski Bank</v>
          </cell>
          <cell r="D1974" t="str">
            <v>RUSSIA</v>
          </cell>
          <cell r="E1974" t="str">
            <v>b2</v>
          </cell>
        </row>
        <row r="1975">
          <cell r="C1975" t="str">
            <v>Slovenska sporitelna, a.s.</v>
          </cell>
          <cell r="D1975" t="str">
            <v>SLOVAK REPUBLIC</v>
          </cell>
          <cell r="E1975" t="str">
            <v>baa2</v>
          </cell>
        </row>
        <row r="1976">
          <cell r="C1976" t="str">
            <v>SME Bank</v>
          </cell>
          <cell r="D1976" t="str">
            <v>RUSSIA</v>
          </cell>
          <cell r="E1976" t="str">
            <v>b1</v>
          </cell>
        </row>
        <row r="1977">
          <cell r="C1977" t="str">
            <v>SME Development  Bank of Thailand</v>
          </cell>
          <cell r="D1977" t="str">
            <v>THAILAND</v>
          </cell>
          <cell r="E1977" t="str">
            <v>caa1</v>
          </cell>
        </row>
        <row r="1978">
          <cell r="C1978" t="str">
            <v>SME Development  Bank of Thailand</v>
          </cell>
          <cell r="D1978" t="str">
            <v>THAILAND</v>
          </cell>
          <cell r="E1978" t="str">
            <v>caa3</v>
          </cell>
        </row>
        <row r="1979">
          <cell r="C1979" t="str">
            <v>SMP Bank</v>
          </cell>
          <cell r="D1979" t="str">
            <v>RUSSIA</v>
          </cell>
          <cell r="E1979" t="str">
            <v>b3</v>
          </cell>
        </row>
        <row r="1980">
          <cell r="C1980" t="str">
            <v>SNS Bank N.V.</v>
          </cell>
          <cell r="D1980" t="str">
            <v>NETHERLANDS</v>
          </cell>
          <cell r="E1980" t="str">
            <v>ba1</v>
          </cell>
        </row>
        <row r="1981">
          <cell r="C1981" t="str">
            <v>Sobinbank</v>
          </cell>
          <cell r="D1981" t="str">
            <v>RUSSIA</v>
          </cell>
          <cell r="E1981" t="str">
            <v>b3</v>
          </cell>
        </row>
        <row r="1982">
          <cell r="C1982" t="str">
            <v>Societe Generale</v>
          </cell>
          <cell r="D1982" t="str">
            <v>FRANCE</v>
          </cell>
          <cell r="E1982" t="str">
            <v>baa2</v>
          </cell>
        </row>
        <row r="1983">
          <cell r="C1983" t="str">
            <v>Societe Generale  Alsacienne de Bque(SOGENAL)</v>
          </cell>
          <cell r="D1983" t="str">
            <v>FRANCE</v>
          </cell>
          <cell r="E1983" t="str">
            <v>a2</v>
          </cell>
        </row>
        <row r="1984">
          <cell r="C1984" t="str">
            <v>Societe Tunisienne de Banque</v>
          </cell>
          <cell r="D1984" t="str">
            <v>TUNISIA</v>
          </cell>
          <cell r="E1984" t="str">
            <v>caa3</v>
          </cell>
        </row>
        <row r="1985">
          <cell r="C1985" t="str">
            <v>Society Bank, Michigan</v>
          </cell>
          <cell r="D1985" t="str">
            <v>UNITED STATES</v>
          </cell>
          <cell r="E1985" t="str">
            <v>a2</v>
          </cell>
        </row>
        <row r="1986">
          <cell r="C1986" t="str">
            <v>Society National Bank, Indiana</v>
          </cell>
          <cell r="D1986" t="str">
            <v>UNITED STATES</v>
          </cell>
          <cell r="E1986" t="str">
            <v>aa3</v>
          </cell>
        </row>
        <row r="1987">
          <cell r="C1987" t="str">
            <v>Socram Banque</v>
          </cell>
          <cell r="D1987" t="str">
            <v>FRANCE</v>
          </cell>
          <cell r="E1987" t="str">
            <v>baa3</v>
          </cell>
        </row>
        <row r="1988">
          <cell r="C1988" t="str">
            <v>Socram Banque</v>
          </cell>
          <cell r="D1988" t="str">
            <v>FRANCE</v>
          </cell>
          <cell r="E1988" t="str">
            <v>baa3</v>
          </cell>
        </row>
        <row r="1989">
          <cell r="C1989" t="str">
            <v>Sogne og Greipstad Sparebank</v>
          </cell>
          <cell r="D1989" t="str">
            <v>NORWAY</v>
          </cell>
          <cell r="E1989" t="str">
            <v>ba3</v>
          </cell>
        </row>
        <row r="1990">
          <cell r="C1990" t="str">
            <v>Solidarnost</v>
          </cell>
          <cell r="D1990" t="str">
            <v>RUSSIA</v>
          </cell>
          <cell r="E1990" t="str">
            <v>caa1</v>
          </cell>
        </row>
        <row r="1991">
          <cell r="C1991" t="str">
            <v>Sotsgorbank, OJSC</v>
          </cell>
          <cell r="D1991" t="str">
            <v>RUSSIA</v>
          </cell>
          <cell r="E1991" t="str">
            <v>caa3</v>
          </cell>
        </row>
        <row r="1992">
          <cell r="C1992" t="str">
            <v>Southern Bank Berhad</v>
          </cell>
          <cell r="D1992" t="str">
            <v>MALAYSIA</v>
          </cell>
          <cell r="E1992" t="str">
            <v>ba3</v>
          </cell>
        </row>
        <row r="1993">
          <cell r="C1993" t="str">
            <v>Southern National Bank of North Carolina</v>
          </cell>
          <cell r="D1993" t="str">
            <v>UNITED STATES</v>
          </cell>
          <cell r="E1993" t="str">
            <v>a2</v>
          </cell>
        </row>
        <row r="1994">
          <cell r="C1994" t="str">
            <v>SouthTrust Bank</v>
          </cell>
          <cell r="D1994" t="str">
            <v>UNITED STATES</v>
          </cell>
          <cell r="E1994" t="str">
            <v>aa2</v>
          </cell>
        </row>
        <row r="1995">
          <cell r="C1995" t="str">
            <v>SouthTrust Bank of Florida, N.A. (Old)</v>
          </cell>
          <cell r="D1995" t="str">
            <v>UNITED STATES</v>
          </cell>
          <cell r="E1995" t="str">
            <v>a3</v>
          </cell>
        </row>
        <row r="1996">
          <cell r="C1996" t="str">
            <v>SouthTrust Bank of Georgia, N.A. (Old)</v>
          </cell>
          <cell r="D1996" t="str">
            <v>UNITED STATES</v>
          </cell>
          <cell r="E1996" t="str">
            <v>a3</v>
          </cell>
        </row>
        <row r="1997">
          <cell r="C1997" t="str">
            <v>SouthTrust Bank of North Carolina (Old)</v>
          </cell>
          <cell r="D1997" t="str">
            <v>UNITED STATES</v>
          </cell>
          <cell r="E1997" t="str">
            <v>ba1</v>
          </cell>
        </row>
        <row r="1998">
          <cell r="C1998" t="str">
            <v>Sovcombank</v>
          </cell>
          <cell r="D1998" t="str">
            <v>RUSSIA</v>
          </cell>
          <cell r="E1998" t="str">
            <v>b2</v>
          </cell>
        </row>
        <row r="1999">
          <cell r="C1999" t="str">
            <v>Sovcombank</v>
          </cell>
          <cell r="D1999" t="str">
            <v>RUSSIA</v>
          </cell>
          <cell r="E1999" t="str">
            <v>caa3</v>
          </cell>
        </row>
        <row r="2000">
          <cell r="C2000" t="str">
            <v>Spar Nord Bank A/S</v>
          </cell>
          <cell r="D2000" t="str">
            <v>DENMARK</v>
          </cell>
          <cell r="E2000" t="str">
            <v>ba1</v>
          </cell>
        </row>
        <row r="2001">
          <cell r="C2001" t="str">
            <v>SpareBank 1 Nord-Norge</v>
          </cell>
          <cell r="D2001" t="str">
            <v>NORWAY</v>
          </cell>
          <cell r="E2001" t="str">
            <v>baa1</v>
          </cell>
        </row>
        <row r="2002">
          <cell r="C2002" t="str">
            <v>SpareBank 1 SMN</v>
          </cell>
          <cell r="D2002" t="str">
            <v>NORWAY</v>
          </cell>
          <cell r="E2002" t="str">
            <v>baa2</v>
          </cell>
        </row>
        <row r="2003">
          <cell r="C2003" t="str">
            <v>SpareBank 1 SR-Bank ASA</v>
          </cell>
          <cell r="D2003" t="str">
            <v>NORWAY</v>
          </cell>
          <cell r="E2003" t="str">
            <v>baa2</v>
          </cell>
        </row>
        <row r="2004">
          <cell r="C2004" t="str">
            <v>Sparebanken Hedmark</v>
          </cell>
          <cell r="D2004" t="str">
            <v>NORWAY</v>
          </cell>
          <cell r="E2004" t="str">
            <v>baa2</v>
          </cell>
        </row>
        <row r="2005">
          <cell r="C2005" t="str">
            <v>Sparebanken More</v>
          </cell>
          <cell r="D2005" t="str">
            <v>NORWAY</v>
          </cell>
          <cell r="E2005" t="str">
            <v>baa2</v>
          </cell>
        </row>
        <row r="2006">
          <cell r="C2006" t="str">
            <v>Sparebanken Oest</v>
          </cell>
          <cell r="D2006" t="str">
            <v>NORWAY</v>
          </cell>
          <cell r="E2006" t="str">
            <v>baa2</v>
          </cell>
        </row>
        <row r="2007">
          <cell r="C2007" t="str">
            <v>Sparebanken Sogn og Fjordane</v>
          </cell>
          <cell r="D2007" t="str">
            <v>NORWAY</v>
          </cell>
          <cell r="E2007" t="str">
            <v>baa2</v>
          </cell>
        </row>
        <row r="2008">
          <cell r="C2008" t="str">
            <v>Sparebanken Sor</v>
          </cell>
          <cell r="D2008" t="str">
            <v>NORWAY</v>
          </cell>
          <cell r="E2008" t="str">
            <v>baa1</v>
          </cell>
        </row>
        <row r="2009">
          <cell r="C2009" t="str">
            <v>Sparebanken Sor (Old)</v>
          </cell>
          <cell r="D2009" t="str">
            <v>NORWAY</v>
          </cell>
          <cell r="E2009" t="str">
            <v>baa2</v>
          </cell>
        </row>
        <row r="2010">
          <cell r="C2010" t="str">
            <v>Sparebanken Vest</v>
          </cell>
          <cell r="D2010" t="str">
            <v>NORWAY</v>
          </cell>
          <cell r="E2010" t="str">
            <v>baa1</v>
          </cell>
        </row>
        <row r="2011">
          <cell r="C2011" t="str">
            <v>Spareskillingsbanken</v>
          </cell>
          <cell r="D2011" t="str">
            <v>NORWAY</v>
          </cell>
          <cell r="E2011" t="str">
            <v>ba2</v>
          </cell>
        </row>
        <row r="2012">
          <cell r="C2012" t="str">
            <v>Sparkasse Aachen</v>
          </cell>
          <cell r="D2012" t="str">
            <v>GERMANY</v>
          </cell>
          <cell r="E2012" t="str">
            <v>a2</v>
          </cell>
        </row>
        <row r="2013">
          <cell r="C2013" t="str">
            <v>Sparkasse KoelnBonn</v>
          </cell>
          <cell r="D2013" t="str">
            <v>GERMANY</v>
          </cell>
          <cell r="E2013" t="str">
            <v>ba3</v>
          </cell>
        </row>
        <row r="2014">
          <cell r="C2014" t="str">
            <v>Sparkasse Spree-Neisse</v>
          </cell>
          <cell r="D2014" t="str">
            <v>GERMANY</v>
          </cell>
          <cell r="E2014" t="str">
            <v>a2</v>
          </cell>
        </row>
        <row r="2015">
          <cell r="C2015" t="str">
            <v>Sparkassen-Finanzgruppe</v>
          </cell>
          <cell r="D2015" t="str">
            <v>GERMANY</v>
          </cell>
          <cell r="E2015" t="str">
            <v>a2</v>
          </cell>
        </row>
        <row r="2016">
          <cell r="C2016" t="str">
            <v>Sparkassenverband Baden-Wuerttemberg</v>
          </cell>
          <cell r="D2016" t="str">
            <v>GERMANY</v>
          </cell>
          <cell r="E2016" t="str">
            <v>a3</v>
          </cell>
        </row>
        <row r="2017">
          <cell r="C2017" t="str">
            <v>St. Galler Kantonalbank</v>
          </cell>
          <cell r="D2017" t="str">
            <v>SWITZERLAND</v>
          </cell>
          <cell r="E2017" t="str">
            <v>a2</v>
          </cell>
        </row>
        <row r="2018">
          <cell r="C2018" t="str">
            <v>St.George Bank Limited</v>
          </cell>
          <cell r="D2018" t="str">
            <v>AUSTRALIA</v>
          </cell>
          <cell r="E2018" t="str">
            <v>a1</v>
          </cell>
        </row>
        <row r="2019">
          <cell r="C2019" t="str">
            <v>Stadtsparkasse Duesseldorf</v>
          </cell>
          <cell r="D2019" t="str">
            <v>GERMANY</v>
          </cell>
          <cell r="E2019" t="str">
            <v>a2</v>
          </cell>
        </row>
        <row r="2020">
          <cell r="C2020" t="str">
            <v>Standard Bank of South Africa</v>
          </cell>
          <cell r="D2020" t="str">
            <v>SOUTH AFRICA</v>
          </cell>
          <cell r="E2020" t="str">
            <v>baa1</v>
          </cell>
        </row>
        <row r="2021">
          <cell r="C2021" t="str">
            <v>Standard Bank Plc</v>
          </cell>
          <cell r="D2021" t="str">
            <v>UNITED KINGDOM</v>
          </cell>
          <cell r="E2021" t="str">
            <v>ba2</v>
          </cell>
        </row>
        <row r="2022">
          <cell r="C2022" t="str">
            <v>Standard Chartered Bank</v>
          </cell>
          <cell r="D2022" t="str">
            <v>UNITED KINGDOM</v>
          </cell>
          <cell r="E2022" t="str">
            <v>a1</v>
          </cell>
        </row>
        <row r="2023">
          <cell r="C2023" t="str">
            <v>Standard Chartered Bank (Hong Kong) Ltd</v>
          </cell>
          <cell r="D2023" t="str">
            <v>HONG KONG</v>
          </cell>
          <cell r="E2023" t="str">
            <v>a1</v>
          </cell>
        </row>
        <row r="2024">
          <cell r="C2024" t="str">
            <v>Standard Chartered Bank (Thai) Public Co Ltd</v>
          </cell>
          <cell r="D2024" t="str">
            <v>THAILAND</v>
          </cell>
          <cell r="E2024" t="str">
            <v>baa3</v>
          </cell>
        </row>
        <row r="2025">
          <cell r="C2025" t="str">
            <v>Standard Chartered Bank Korea Limited</v>
          </cell>
          <cell r="D2025" t="str">
            <v>KOREA</v>
          </cell>
          <cell r="E2025" t="str">
            <v>baa2</v>
          </cell>
        </row>
        <row r="2026">
          <cell r="C2026" t="str">
            <v>Standard Chartered Bank Malaysia Berhad</v>
          </cell>
          <cell r="D2026" t="str">
            <v>MALAYSIA</v>
          </cell>
          <cell r="E2026" t="str">
            <v>baa2</v>
          </cell>
        </row>
        <row r="2027">
          <cell r="C2027" t="str">
            <v>Standard Life Bank Plc</v>
          </cell>
          <cell r="D2027" t="str">
            <v>UNITED KINGDOM</v>
          </cell>
          <cell r="E2027" t="str">
            <v>ba2</v>
          </cell>
        </row>
        <row r="2028">
          <cell r="C2028" t="str">
            <v>StarBank</v>
          </cell>
          <cell r="D2028" t="str">
            <v>RUSSIA</v>
          </cell>
          <cell r="E2028" t="str">
            <v>caa3</v>
          </cell>
        </row>
        <row r="2029">
          <cell r="C2029" t="str">
            <v>State Bank of India</v>
          </cell>
          <cell r="D2029" t="str">
            <v>INDIA</v>
          </cell>
          <cell r="E2029" t="str">
            <v>ba1</v>
          </cell>
        </row>
        <row r="2030">
          <cell r="C2030" t="str">
            <v>State Bank of Mauritius Ltd.</v>
          </cell>
          <cell r="D2030" t="str">
            <v>MAURITIUS</v>
          </cell>
          <cell r="E2030" t="str">
            <v>baa2</v>
          </cell>
        </row>
        <row r="2031">
          <cell r="C2031" t="str">
            <v>State Bank of New South Wales Limited</v>
          </cell>
          <cell r="D2031" t="str">
            <v>AUSTRALIA</v>
          </cell>
          <cell r="E2031" t="str">
            <v>aa3</v>
          </cell>
        </row>
        <row r="2032">
          <cell r="C2032" t="str">
            <v>State Street Bank and Trust Company</v>
          </cell>
          <cell r="D2032" t="str">
            <v>UNITED STATES</v>
          </cell>
          <cell r="E2032" t="str">
            <v>a1</v>
          </cell>
        </row>
        <row r="2033">
          <cell r="C2033" t="str">
            <v>Storebrand Bank</v>
          </cell>
          <cell r="D2033" t="str">
            <v>NORWAY</v>
          </cell>
          <cell r="E2033" t="str">
            <v>baa3</v>
          </cell>
        </row>
        <row r="2034">
          <cell r="C2034" t="str">
            <v>Stroykredit Bank</v>
          </cell>
          <cell r="D2034" t="str">
            <v>RUSSIA</v>
          </cell>
          <cell r="E2034" t="str">
            <v>caa1</v>
          </cell>
        </row>
        <row r="2035">
          <cell r="C2035" t="str">
            <v>Subsidiary Bank Sberbank of Russia</v>
          </cell>
          <cell r="D2035" t="str">
            <v>UKRAINE</v>
          </cell>
          <cell r="E2035" t="str">
            <v>caa3</v>
          </cell>
        </row>
        <row r="2036">
          <cell r="C2036" t="str">
            <v>Suhyup Bank</v>
          </cell>
          <cell r="D2036" t="str">
            <v>KOREA</v>
          </cell>
          <cell r="E2036" t="str">
            <v>ba3</v>
          </cell>
        </row>
        <row r="2037">
          <cell r="C2037" t="str">
            <v>Sumitomo Bank, Ltd.</v>
          </cell>
          <cell r="D2037" t="str">
            <v>JAPAN</v>
          </cell>
          <cell r="E2037" t="str">
            <v>b2</v>
          </cell>
        </row>
        <row r="2038">
          <cell r="C2038" t="str">
            <v>Sumitomo Mitsui Banking Corporation</v>
          </cell>
          <cell r="D2038" t="str">
            <v>JAPAN</v>
          </cell>
          <cell r="E2038" t="str">
            <v>a3</v>
          </cell>
        </row>
        <row r="2039">
          <cell r="C2039" t="str">
            <v>Sumitomo Mitsui Banking Corporation Europe</v>
          </cell>
          <cell r="D2039" t="str">
            <v>UNITED KINGDOM</v>
          </cell>
          <cell r="E2039" t="str">
            <v>a3</v>
          </cell>
        </row>
        <row r="2040">
          <cell r="C2040" t="str">
            <v>Sumitomo Mitsui Trust Bank, Limited</v>
          </cell>
          <cell r="D2040" t="str">
            <v>JAPAN</v>
          </cell>
          <cell r="E2040" t="str">
            <v>a3</v>
          </cell>
        </row>
        <row r="2041">
          <cell r="C2041" t="str">
            <v>Summit Bank NJ</v>
          </cell>
          <cell r="D2041" t="str">
            <v>UNITED STATES</v>
          </cell>
          <cell r="E2041" t="str">
            <v>aa3</v>
          </cell>
        </row>
        <row r="2042">
          <cell r="C2042" t="str">
            <v>Summit Bank PA</v>
          </cell>
          <cell r="D2042" t="str">
            <v>UNITED STATES</v>
          </cell>
          <cell r="E2042" t="str">
            <v>aa3</v>
          </cell>
        </row>
        <row r="2043">
          <cell r="C2043" t="str">
            <v>Suncorp-Metway Ltd.</v>
          </cell>
          <cell r="D2043" t="str">
            <v>AUSTRALIA</v>
          </cell>
          <cell r="E2043" t="str">
            <v>baa2</v>
          </cell>
        </row>
        <row r="2044">
          <cell r="C2044" t="str">
            <v>SunTrust Bank</v>
          </cell>
          <cell r="D2044" t="str">
            <v>UNITED STATES</v>
          </cell>
          <cell r="E2044" t="str">
            <v>a3</v>
          </cell>
        </row>
        <row r="2045">
          <cell r="C2045" t="str">
            <v>SunTrust Bank, Augusta, N.A.</v>
          </cell>
          <cell r="D2045" t="str">
            <v>UNITED STATES</v>
          </cell>
          <cell r="E2045" t="str">
            <v>a2</v>
          </cell>
        </row>
        <row r="2046">
          <cell r="C2046" t="str">
            <v>SunTrust Bank, Central Florida, N.A.</v>
          </cell>
          <cell r="D2046" t="str">
            <v>UNITED STATES</v>
          </cell>
          <cell r="E2046" t="str">
            <v>aa3</v>
          </cell>
        </row>
        <row r="2047">
          <cell r="C2047" t="str">
            <v>SunTrust Bank, Chattanooga, N.A.</v>
          </cell>
          <cell r="D2047" t="str">
            <v>UNITED STATES</v>
          </cell>
          <cell r="E2047" t="str">
            <v>a2</v>
          </cell>
        </row>
        <row r="2048">
          <cell r="C2048" t="str">
            <v>SunTrust Bank, East Central Florida, N.A.</v>
          </cell>
          <cell r="D2048" t="str">
            <v>UNITED STATES</v>
          </cell>
          <cell r="E2048" t="str">
            <v>a2</v>
          </cell>
        </row>
        <row r="2049">
          <cell r="C2049" t="str">
            <v>SunTrust Bank, East Tennessee, N.A.</v>
          </cell>
          <cell r="D2049" t="str">
            <v>UNITED STATES</v>
          </cell>
          <cell r="E2049" t="str">
            <v>a2</v>
          </cell>
        </row>
        <row r="2050">
          <cell r="C2050" t="str">
            <v>SunTrust Bank, Gulf Coast</v>
          </cell>
          <cell r="D2050" t="str">
            <v>UNITED STATES</v>
          </cell>
          <cell r="E2050" t="str">
            <v>a2</v>
          </cell>
        </row>
        <row r="2051">
          <cell r="C2051" t="str">
            <v>SunTrust Bank, Miami, N.A.</v>
          </cell>
          <cell r="D2051" t="str">
            <v>UNITED STATES</v>
          </cell>
          <cell r="E2051" t="str">
            <v>aa3</v>
          </cell>
        </row>
        <row r="2052">
          <cell r="C2052" t="str">
            <v>SunTrust Bank, Mid-Florida, N.A.</v>
          </cell>
          <cell r="D2052" t="str">
            <v>UNITED STATES</v>
          </cell>
          <cell r="E2052" t="str">
            <v>a2</v>
          </cell>
        </row>
        <row r="2053">
          <cell r="C2053" t="str">
            <v>SunTrust Bank, Middle Georgia, N.A.</v>
          </cell>
          <cell r="D2053" t="str">
            <v>UNITED STATES</v>
          </cell>
          <cell r="E2053" t="str">
            <v>a2</v>
          </cell>
        </row>
        <row r="2054">
          <cell r="C2054" t="str">
            <v>SunTrust Bank, Nashville, N.A.</v>
          </cell>
          <cell r="D2054" t="str">
            <v>UNITED STATES</v>
          </cell>
          <cell r="E2054" t="str">
            <v>a2</v>
          </cell>
        </row>
        <row r="2055">
          <cell r="C2055" t="str">
            <v>SunTrust Bank, Nature Coast</v>
          </cell>
          <cell r="D2055" t="str">
            <v>UNITED STATES</v>
          </cell>
          <cell r="E2055" t="str">
            <v>a2</v>
          </cell>
        </row>
        <row r="2056">
          <cell r="C2056" t="str">
            <v>SunTrust Bank, North Central Florida</v>
          </cell>
          <cell r="D2056" t="str">
            <v>UNITED STATES</v>
          </cell>
          <cell r="E2056" t="str">
            <v>a2</v>
          </cell>
        </row>
        <row r="2057">
          <cell r="C2057" t="str">
            <v>SunTrust Bank, North Florida, N.A.</v>
          </cell>
          <cell r="D2057" t="str">
            <v>UNITED STATES</v>
          </cell>
          <cell r="E2057" t="str">
            <v>a2</v>
          </cell>
        </row>
        <row r="2058">
          <cell r="C2058" t="str">
            <v>SunTrust Bank, Northeast Georgia, N.A.</v>
          </cell>
          <cell r="D2058" t="str">
            <v>UNITED STATES</v>
          </cell>
          <cell r="E2058" t="str">
            <v>a2</v>
          </cell>
        </row>
        <row r="2059">
          <cell r="C2059" t="str">
            <v>SunTrust Bank, Savannah, N.A.</v>
          </cell>
          <cell r="D2059" t="str">
            <v>UNITED STATES</v>
          </cell>
          <cell r="E2059" t="str">
            <v>a2</v>
          </cell>
        </row>
        <row r="2060">
          <cell r="C2060" t="str">
            <v>SunTrust Bank, South Florida, N.A.</v>
          </cell>
          <cell r="D2060" t="str">
            <v>UNITED STATES</v>
          </cell>
          <cell r="E2060" t="str">
            <v>aa3</v>
          </cell>
        </row>
        <row r="2061">
          <cell r="C2061" t="str">
            <v>SunTrust Bank, South Georgia, N.A.</v>
          </cell>
          <cell r="D2061" t="str">
            <v>UNITED STATES</v>
          </cell>
          <cell r="E2061" t="str">
            <v>a2</v>
          </cell>
        </row>
        <row r="2062">
          <cell r="C2062" t="str">
            <v>SunTrust Bank, Southeast Georgia, N.A.</v>
          </cell>
          <cell r="D2062" t="str">
            <v>UNITED STATES</v>
          </cell>
          <cell r="E2062" t="str">
            <v>a2</v>
          </cell>
        </row>
        <row r="2063">
          <cell r="C2063" t="str">
            <v>SunTrust Bank, Southwest Florida</v>
          </cell>
          <cell r="D2063" t="str">
            <v>UNITED STATES</v>
          </cell>
          <cell r="E2063" t="str">
            <v>a2</v>
          </cell>
        </row>
        <row r="2064">
          <cell r="C2064" t="str">
            <v>SunTrust Bank, Tallahassee, N.A.</v>
          </cell>
          <cell r="D2064" t="str">
            <v>UNITED STATES</v>
          </cell>
          <cell r="E2064" t="str">
            <v>a2</v>
          </cell>
        </row>
        <row r="2065">
          <cell r="C2065" t="str">
            <v>SunTrust Bank, Tampa Bay</v>
          </cell>
          <cell r="D2065" t="str">
            <v>UNITED STATES</v>
          </cell>
          <cell r="E2065" t="str">
            <v>aa3</v>
          </cell>
        </row>
        <row r="2066">
          <cell r="C2066" t="str">
            <v>SunTrust Bank, West Florida</v>
          </cell>
          <cell r="D2066" t="str">
            <v>UNITED STATES</v>
          </cell>
          <cell r="E2066" t="str">
            <v>a2</v>
          </cell>
        </row>
        <row r="2067">
          <cell r="C2067" t="str">
            <v>SunTrust Bank, West Georgia, N.A.</v>
          </cell>
          <cell r="D2067" t="str">
            <v>UNITED STATES</v>
          </cell>
          <cell r="E2067" t="str">
            <v>a2</v>
          </cell>
        </row>
        <row r="2068">
          <cell r="C2068" t="str">
            <v>Sunwest Bank of Albuquerque, N.A.</v>
          </cell>
          <cell r="D2068" t="str">
            <v>UNITED STATES</v>
          </cell>
          <cell r="E2068" t="str">
            <v>a2</v>
          </cell>
        </row>
        <row r="2069">
          <cell r="C2069" t="str">
            <v>Suruga Bank, Ltd.</v>
          </cell>
          <cell r="D2069" t="str">
            <v>JAPAN</v>
          </cell>
          <cell r="E2069" t="str">
            <v>baa2</v>
          </cell>
        </row>
        <row r="2070">
          <cell r="C2070" t="str">
            <v>Susquehanna Bank</v>
          </cell>
          <cell r="D2070" t="str">
            <v>UNITED STATES</v>
          </cell>
          <cell r="E2070" t="str">
            <v>baa1</v>
          </cell>
        </row>
        <row r="2071">
          <cell r="C2071" t="str">
            <v>Svenska Handelsbanken AB</v>
          </cell>
          <cell r="D2071" t="str">
            <v>SWEDEN</v>
          </cell>
          <cell r="E2071" t="str">
            <v>a3</v>
          </cell>
        </row>
        <row r="2072">
          <cell r="C2072" t="str">
            <v>Sviaz-Bank</v>
          </cell>
          <cell r="D2072" t="str">
            <v>RUSSIA</v>
          </cell>
          <cell r="E2072" t="str">
            <v>b2</v>
          </cell>
        </row>
        <row r="2073">
          <cell r="C2073" t="str">
            <v>SVYAZNOY BANK JOINT STOCK COMPANY</v>
          </cell>
          <cell r="D2073" t="str">
            <v>RUSSIA</v>
          </cell>
          <cell r="E2073" t="str">
            <v>caa1</v>
          </cell>
        </row>
        <row r="2074">
          <cell r="C2074" t="str">
            <v>Swedbank</v>
          </cell>
          <cell r="D2074" t="str">
            <v>UKRAINE</v>
          </cell>
          <cell r="E2074" t="str">
            <v>caa3</v>
          </cell>
        </row>
        <row r="2075">
          <cell r="C2075" t="str">
            <v>Swedbank AB</v>
          </cell>
          <cell r="D2075" t="str">
            <v>SWEDEN</v>
          </cell>
          <cell r="E2075" t="str">
            <v>baa1</v>
          </cell>
        </row>
        <row r="2076">
          <cell r="C2076" t="str">
            <v>Swedbank AS</v>
          </cell>
          <cell r="D2076" t="str">
            <v>ESTONIA</v>
          </cell>
          <cell r="E2076" t="str">
            <v>ba3</v>
          </cell>
        </row>
        <row r="2077">
          <cell r="C2077" t="str">
            <v>Swedbank Invest</v>
          </cell>
          <cell r="D2077" t="str">
            <v>UKRAINE</v>
          </cell>
          <cell r="E2077" t="str">
            <v>caa3</v>
          </cell>
        </row>
        <row r="2078">
          <cell r="C2078" t="str">
            <v>Swedbank, OJSC</v>
          </cell>
          <cell r="D2078" t="str">
            <v>RUSSIA</v>
          </cell>
          <cell r="E2078" t="str">
            <v>b2</v>
          </cell>
        </row>
        <row r="2079">
          <cell r="C2079" t="str">
            <v>Swiss Bank Corporation</v>
          </cell>
          <cell r="D2079" t="str">
            <v>SWITZERLAND</v>
          </cell>
          <cell r="E2079" t="str">
            <v>aaa</v>
          </cell>
        </row>
        <row r="2080">
          <cell r="C2080" t="str">
            <v>Sydbank A/S</v>
          </cell>
          <cell r="D2080" t="str">
            <v>DENMARK</v>
          </cell>
          <cell r="E2080" t="str">
            <v>baa2</v>
          </cell>
        </row>
        <row r="2081">
          <cell r="C2081" t="str">
            <v>Synchrony Bank</v>
          </cell>
          <cell r="D2081" t="str">
            <v>UNITED STATES</v>
          </cell>
          <cell r="E2081" t="str">
            <v>ba2</v>
          </cell>
        </row>
        <row r="2082">
          <cell r="C2082" t="str">
            <v>Syndicate Bank</v>
          </cell>
          <cell r="D2082" t="str">
            <v>INDIA</v>
          </cell>
          <cell r="E2082" t="str">
            <v>ba2</v>
          </cell>
        </row>
        <row r="2083">
          <cell r="C2083" t="str">
            <v>Synovus Bank</v>
          </cell>
          <cell r="D2083" t="str">
            <v>UNITED STATES</v>
          </cell>
          <cell r="E2083" t="str">
            <v>ba2</v>
          </cell>
        </row>
        <row r="2084">
          <cell r="C2084" t="str">
            <v>T.C. Ziraat Bankasi</v>
          </cell>
          <cell r="D2084" t="str">
            <v>TURKEY</v>
          </cell>
          <cell r="E2084" t="str">
            <v>ba1</v>
          </cell>
        </row>
        <row r="2085">
          <cell r="C2085" t="str">
            <v>Taipei Fubon Commercial Bank Co Ltd</v>
          </cell>
          <cell r="D2085" t="str">
            <v>TAIWAN</v>
          </cell>
          <cell r="E2085" t="str">
            <v>baa2</v>
          </cell>
        </row>
        <row r="2086">
          <cell r="C2086" t="str">
            <v>Taipei Fubon Commercial Bank Co Ltd</v>
          </cell>
          <cell r="D2086" t="str">
            <v>TAIWAN</v>
          </cell>
          <cell r="E2086" t="str">
            <v>ba1</v>
          </cell>
        </row>
        <row r="2087">
          <cell r="C2087" t="str">
            <v>Taishin International Bank</v>
          </cell>
          <cell r="D2087" t="str">
            <v>TAIWAN</v>
          </cell>
          <cell r="E2087" t="str">
            <v>ba1</v>
          </cell>
        </row>
        <row r="2088">
          <cell r="C2088" t="str">
            <v>Taiwan Cooperative Bank</v>
          </cell>
          <cell r="D2088" t="str">
            <v>TAIWAN</v>
          </cell>
          <cell r="E2088" t="str">
            <v>ba2</v>
          </cell>
        </row>
        <row r="2089">
          <cell r="C2089" t="str">
            <v>Tamweel PJSC</v>
          </cell>
          <cell r="D2089" t="str">
            <v>UNITED ARAB EMIRATES</v>
          </cell>
          <cell r="E2089" t="str">
            <v>ba3</v>
          </cell>
        </row>
        <row r="2090">
          <cell r="C2090" t="str">
            <v>Tat Lee Bank Limited</v>
          </cell>
          <cell r="D2090" t="str">
            <v>SINGAPORE</v>
          </cell>
          <cell r="E2090" t="str">
            <v>a3</v>
          </cell>
        </row>
        <row r="2091">
          <cell r="C2091" t="str">
            <v>Tatfondbank</v>
          </cell>
          <cell r="D2091" t="str">
            <v>RUSSIA</v>
          </cell>
          <cell r="E2091" t="str">
            <v>b3</v>
          </cell>
        </row>
        <row r="2092">
          <cell r="C2092" t="str">
            <v>Tatra banka, a.s.</v>
          </cell>
          <cell r="D2092" t="str">
            <v>SLOVAK REPUBLIC</v>
          </cell>
          <cell r="E2092" t="str">
            <v>baa2</v>
          </cell>
        </row>
        <row r="2093">
          <cell r="C2093" t="str">
            <v>TBC Bank</v>
          </cell>
          <cell r="D2093" t="str">
            <v>GEORGIA</v>
          </cell>
          <cell r="E2093" t="str">
            <v>ba3</v>
          </cell>
        </row>
        <row r="2094">
          <cell r="C2094" t="str">
            <v>TCF National Bank</v>
          </cell>
          <cell r="D2094" t="str">
            <v>UNITED STATES</v>
          </cell>
          <cell r="E2094" t="str">
            <v>baa1</v>
          </cell>
        </row>
        <row r="2095">
          <cell r="C2095" t="str">
            <v>TD Bank, N.A.</v>
          </cell>
          <cell r="D2095" t="str">
            <v>UNITED STATES</v>
          </cell>
          <cell r="E2095" t="str">
            <v>a2</v>
          </cell>
        </row>
        <row r="2096">
          <cell r="C2096" t="str">
            <v>Temirbank</v>
          </cell>
          <cell r="D2096" t="str">
            <v>KAZAKHSTAN</v>
          </cell>
          <cell r="E2096" t="str">
            <v>caa3</v>
          </cell>
        </row>
        <row r="2097">
          <cell r="C2097" t="str">
            <v>Texas Capital Bank, National Association</v>
          </cell>
          <cell r="D2097" t="str">
            <v>UNITED STATES</v>
          </cell>
          <cell r="E2097" t="str">
            <v>baa2</v>
          </cell>
        </row>
        <row r="2098">
          <cell r="C2098" t="str">
            <v>Texas Capital Bank, National Association</v>
          </cell>
          <cell r="D2098" t="str">
            <v>UNITED STATES</v>
          </cell>
          <cell r="E2098" t="str">
            <v>baa2</v>
          </cell>
        </row>
        <row r="2099">
          <cell r="C2099" t="str">
            <v>Texas State Bank</v>
          </cell>
          <cell r="D2099" t="str">
            <v>UNITED STATES</v>
          </cell>
          <cell r="E2099" t="str">
            <v>a1</v>
          </cell>
        </row>
        <row r="2100">
          <cell r="C2100" t="str">
            <v>Tianjin International Trust &amp; Investment Corp</v>
          </cell>
          <cell r="D2100" t="str">
            <v>CHINA</v>
          </cell>
          <cell r="E2100" t="str">
            <v>caa3</v>
          </cell>
        </row>
        <row r="2101">
          <cell r="C2101" t="str">
            <v>Tinkoff.Credit Systems</v>
          </cell>
          <cell r="D2101" t="str">
            <v>RUSSIA</v>
          </cell>
          <cell r="E2101" t="str">
            <v>b2</v>
          </cell>
        </row>
        <row r="2102">
          <cell r="C2102" t="str">
            <v>TMB Bank Public Company Limited</v>
          </cell>
          <cell r="D2102" t="str">
            <v>THAILAND</v>
          </cell>
          <cell r="E2102" t="str">
            <v>ba2</v>
          </cell>
        </row>
        <row r="2103">
          <cell r="C2103" t="str">
            <v>Tokai Bank, Ltd.</v>
          </cell>
          <cell r="D2103" t="str">
            <v>JAPAN</v>
          </cell>
          <cell r="E2103" t="str">
            <v>b2</v>
          </cell>
        </row>
        <row r="2104">
          <cell r="C2104" t="str">
            <v>Tokyo Trust Bank, Limited</v>
          </cell>
          <cell r="D2104" t="str">
            <v>JAPAN</v>
          </cell>
          <cell r="E2104" t="str">
            <v>ba2</v>
          </cell>
        </row>
        <row r="2105">
          <cell r="C2105" t="str">
            <v>Toprakbank AS</v>
          </cell>
          <cell r="D2105" t="str">
            <v>TURKEY</v>
          </cell>
          <cell r="E2105" t="str">
            <v>caa3</v>
          </cell>
        </row>
        <row r="2106">
          <cell r="C2106" t="str">
            <v>Toronto-Dominion Bank (The)</v>
          </cell>
          <cell r="D2106" t="str">
            <v>CANADA</v>
          </cell>
          <cell r="E2106" t="str">
            <v>aa3</v>
          </cell>
        </row>
        <row r="2107">
          <cell r="C2107" t="str">
            <v>Toyota Compania Financiera de Argentina S.A.</v>
          </cell>
          <cell r="D2107" t="str">
            <v>ARGENTINA</v>
          </cell>
          <cell r="E2107" t="str">
            <v>caa1</v>
          </cell>
        </row>
        <row r="2108">
          <cell r="C2108" t="str">
            <v>Trade and Development Bank of Mongolia LLC</v>
          </cell>
          <cell r="D2108" t="str">
            <v>MONGOLIA</v>
          </cell>
          <cell r="E2108" t="str">
            <v>b3</v>
          </cell>
        </row>
        <row r="2109">
          <cell r="C2109" t="str">
            <v>Trans Financial Bank, N.A.</v>
          </cell>
          <cell r="D2109" t="str">
            <v>UNITED STATES</v>
          </cell>
          <cell r="E2109" t="str">
            <v>a2</v>
          </cell>
        </row>
        <row r="2110">
          <cell r="C2110" t="str">
            <v>TranscapitalBank JSC Bank</v>
          </cell>
          <cell r="D2110" t="str">
            <v>RUSSIA</v>
          </cell>
          <cell r="E2110" t="str">
            <v>b1</v>
          </cell>
        </row>
        <row r="2111">
          <cell r="C2111" t="str">
            <v>TransCreditBank</v>
          </cell>
          <cell r="D2111" t="str">
            <v>RUSSIA</v>
          </cell>
          <cell r="E2111" t="str">
            <v>ba3</v>
          </cell>
        </row>
        <row r="2112">
          <cell r="C2112" t="str">
            <v>Trasta Komercbanka</v>
          </cell>
          <cell r="D2112" t="str">
            <v>LATVIA</v>
          </cell>
          <cell r="E2112" t="str">
            <v>b3</v>
          </cell>
        </row>
        <row r="2113">
          <cell r="C2113" t="str">
            <v>Trust &amp; Custody Services Bank, Ltd.</v>
          </cell>
          <cell r="D2113" t="str">
            <v>JAPAN</v>
          </cell>
          <cell r="E2113" t="str">
            <v>a3</v>
          </cell>
        </row>
        <row r="2114">
          <cell r="C2114" t="str">
            <v>TRUST Investment Bank</v>
          </cell>
          <cell r="D2114" t="str">
            <v>RUSSIA</v>
          </cell>
          <cell r="E2114" t="str">
            <v>b2</v>
          </cell>
        </row>
        <row r="2115">
          <cell r="C2115" t="str">
            <v>Trustmark National Bank</v>
          </cell>
          <cell r="D2115" t="str">
            <v>UNITED STATES</v>
          </cell>
          <cell r="E2115" t="str">
            <v>a3</v>
          </cell>
        </row>
        <row r="2116">
          <cell r="C2116" t="str">
            <v>TSB Bank plc</v>
          </cell>
          <cell r="D2116" t="str">
            <v>UNITED KINGDOM</v>
          </cell>
          <cell r="E2116" t="str">
            <v>aaa</v>
          </cell>
        </row>
        <row r="2117">
          <cell r="C2117" t="str">
            <v>Tsesna Bank</v>
          </cell>
          <cell r="D2117" t="str">
            <v>KAZAKHSTAN</v>
          </cell>
          <cell r="E2117" t="str">
            <v>caa1</v>
          </cell>
        </row>
        <row r="2118">
          <cell r="C2118" t="str">
            <v>TumenEnergoBank</v>
          </cell>
          <cell r="D2118" t="str">
            <v>RUSSIA</v>
          </cell>
          <cell r="E2118" t="str">
            <v>caa3</v>
          </cell>
        </row>
        <row r="2119">
          <cell r="C2119" t="str">
            <v>Turk Ekonomi Bankasi AS</v>
          </cell>
          <cell r="D2119" t="str">
            <v>TURKEY</v>
          </cell>
          <cell r="E2119" t="str">
            <v>ba2</v>
          </cell>
        </row>
        <row r="2120">
          <cell r="C2120" t="str">
            <v>Turkiye Emlak Bankasi AS</v>
          </cell>
          <cell r="D2120" t="str">
            <v>TURKEY</v>
          </cell>
          <cell r="E2120" t="str">
            <v>caa3</v>
          </cell>
        </row>
        <row r="2121">
          <cell r="C2121" t="str">
            <v>Turkiye Garanti Bankasi AS</v>
          </cell>
          <cell r="D2121" t="str">
            <v>TURKEY</v>
          </cell>
          <cell r="E2121" t="str">
            <v>ba1</v>
          </cell>
        </row>
        <row r="2122">
          <cell r="C2122" t="str">
            <v>Turkiye Halk Bankasi A.S.</v>
          </cell>
          <cell r="D2122" t="str">
            <v>TURKEY</v>
          </cell>
          <cell r="E2122" t="str">
            <v>ba1</v>
          </cell>
        </row>
        <row r="2123">
          <cell r="C2123" t="str">
            <v>Turkiye Halk Bankasi A.S.</v>
          </cell>
          <cell r="D2123" t="str">
            <v>TURKEY</v>
          </cell>
          <cell r="E2123" t="str">
            <v>ba1</v>
          </cell>
        </row>
        <row r="2124">
          <cell r="C2124" t="str">
            <v>Turkiye Is Bankasi AS</v>
          </cell>
          <cell r="D2124" t="str">
            <v>TURKEY</v>
          </cell>
          <cell r="E2124" t="str">
            <v>ba1</v>
          </cell>
        </row>
        <row r="2125">
          <cell r="C2125" t="str">
            <v>Turkiye Sinai Kalkinma Bankasi A.S.</v>
          </cell>
          <cell r="D2125" t="str">
            <v>TURKEY</v>
          </cell>
          <cell r="E2125" t="str">
            <v>ba1</v>
          </cell>
        </row>
        <row r="2126">
          <cell r="C2126" t="str">
            <v>Turkiye Vakiflar Bankasi TAO</v>
          </cell>
          <cell r="D2126" t="str">
            <v>TURKEY</v>
          </cell>
          <cell r="E2126" t="str">
            <v>ba1</v>
          </cell>
        </row>
        <row r="2127">
          <cell r="C2127" t="str">
            <v>Turon Joint-Stock Commercial Bank</v>
          </cell>
          <cell r="D2127" t="str">
            <v>UZBEKISTAN</v>
          </cell>
          <cell r="E2127" t="str">
            <v>b2</v>
          </cell>
        </row>
        <row r="2128">
          <cell r="C2128" t="str">
            <v>U.S. Bank National Association</v>
          </cell>
          <cell r="D2128" t="str">
            <v>UNITED STATES</v>
          </cell>
          <cell r="E2128" t="str">
            <v>aa3</v>
          </cell>
        </row>
        <row r="2129">
          <cell r="C2129" t="str">
            <v>U.S. Bank National Association ND</v>
          </cell>
          <cell r="D2129" t="str">
            <v>UNITED STATES</v>
          </cell>
          <cell r="E2129" t="str">
            <v>aa3</v>
          </cell>
        </row>
        <row r="2130">
          <cell r="C2130" t="str">
            <v>U.S. Bank of Idaho</v>
          </cell>
          <cell r="D2130" t="str">
            <v>UNITED STATES</v>
          </cell>
          <cell r="E2130" t="str">
            <v>aa3</v>
          </cell>
        </row>
        <row r="2131">
          <cell r="C2131" t="str">
            <v>U.S. Bank of Washington, N.A.</v>
          </cell>
          <cell r="D2131" t="str">
            <v>UNITED STATES</v>
          </cell>
          <cell r="E2131" t="str">
            <v>a2</v>
          </cell>
        </row>
        <row r="2132">
          <cell r="C2132" t="str">
            <v>U.S. National Bank of Oregon</v>
          </cell>
          <cell r="D2132" t="str">
            <v>UNITED STATES</v>
          </cell>
          <cell r="E2132" t="str">
            <v>aa3</v>
          </cell>
        </row>
        <row r="2133">
          <cell r="C2133" t="str">
            <v>Ubank Limited</v>
          </cell>
          <cell r="D2133" t="str">
            <v>SOUTH AFRICA</v>
          </cell>
          <cell r="E2133" t="str">
            <v>b3</v>
          </cell>
        </row>
        <row r="2134">
          <cell r="C2134" t="str">
            <v>UBCI</v>
          </cell>
          <cell r="D2134" t="str">
            <v>TUNISIA</v>
          </cell>
          <cell r="E2134" t="str">
            <v>ba1</v>
          </cell>
        </row>
        <row r="2135">
          <cell r="C2135" t="str">
            <v>UBS (Trust &amp; Banking) Limited</v>
          </cell>
          <cell r="D2135" t="str">
            <v>JAPAN</v>
          </cell>
          <cell r="E2135" t="str">
            <v>a3</v>
          </cell>
        </row>
        <row r="2136">
          <cell r="C2136" t="str">
            <v>UBS AG</v>
          </cell>
          <cell r="D2136" t="str">
            <v>SWITZERLAND</v>
          </cell>
          <cell r="E2136" t="str">
            <v>baa2</v>
          </cell>
        </row>
        <row r="2137">
          <cell r="C2137" t="str">
            <v>UBS DEUTSCHLAND AG</v>
          </cell>
          <cell r="D2137" t="str">
            <v>GERMANY</v>
          </cell>
          <cell r="E2137" t="str">
            <v>baa2</v>
          </cell>
        </row>
        <row r="2138">
          <cell r="C2138" t="str">
            <v>UFJ Bank Limited</v>
          </cell>
          <cell r="D2138" t="str">
            <v>JAPAN</v>
          </cell>
          <cell r="E2138" t="str">
            <v>ba1</v>
          </cell>
        </row>
        <row r="2139">
          <cell r="C2139" t="str">
            <v>UFJ Trust Bank Limited</v>
          </cell>
          <cell r="D2139" t="str">
            <v>JAPAN</v>
          </cell>
          <cell r="E2139" t="str">
            <v>ba3</v>
          </cell>
        </row>
        <row r="2140">
          <cell r="C2140" t="str">
            <v>Ukreximbank</v>
          </cell>
          <cell r="D2140" t="str">
            <v>UKRAINE</v>
          </cell>
          <cell r="E2140" t="str">
            <v>caa3</v>
          </cell>
        </row>
        <row r="2141">
          <cell r="C2141" t="str">
            <v>Ukrgasbank</v>
          </cell>
          <cell r="D2141" t="str">
            <v>UKRAINE</v>
          </cell>
          <cell r="E2141" t="str">
            <v>b2</v>
          </cell>
        </row>
        <row r="2142">
          <cell r="C2142" t="str">
            <v>Ukrgazprombank</v>
          </cell>
          <cell r="D2142" t="str">
            <v>UKRAINE</v>
          </cell>
          <cell r="E2142" t="str">
            <v>b2</v>
          </cell>
        </row>
        <row r="2143">
          <cell r="C2143" t="str">
            <v>Ukrinbank</v>
          </cell>
          <cell r="D2143" t="str">
            <v>UKRAINE</v>
          </cell>
          <cell r="E2143" t="str">
            <v>caa1</v>
          </cell>
        </row>
        <row r="2144">
          <cell r="C2144" t="str">
            <v>Ukrprombank</v>
          </cell>
          <cell r="D2144" t="str">
            <v>UKRAINE</v>
          </cell>
          <cell r="E2144" t="str">
            <v>caa3</v>
          </cell>
        </row>
        <row r="2145">
          <cell r="C2145" t="str">
            <v>UkrSibbank</v>
          </cell>
          <cell r="D2145" t="str">
            <v>UKRAINE</v>
          </cell>
          <cell r="E2145" t="str">
            <v>b2</v>
          </cell>
        </row>
        <row r="2146">
          <cell r="C2146" t="str">
            <v>Ukrsotsbank</v>
          </cell>
          <cell r="D2146" t="str">
            <v>UKRAINE</v>
          </cell>
          <cell r="E2146" t="str">
            <v>ba3</v>
          </cell>
        </row>
        <row r="2147">
          <cell r="C2147" t="str">
            <v>Ulster Bank Ireland Limited</v>
          </cell>
          <cell r="D2147" t="str">
            <v>IRELAND</v>
          </cell>
          <cell r="E2147" t="str">
            <v>b3</v>
          </cell>
        </row>
        <row r="2148">
          <cell r="C2148" t="str">
            <v>Ulster Bank Limited</v>
          </cell>
          <cell r="D2148" t="str">
            <v>UNITED KINGDOM</v>
          </cell>
          <cell r="E2148" t="str">
            <v>b3</v>
          </cell>
        </row>
        <row r="2149">
          <cell r="C2149" t="str">
            <v>UMB Bank, N.A.</v>
          </cell>
          <cell r="D2149" t="str">
            <v>UNITED STATES</v>
          </cell>
          <cell r="E2149" t="str">
            <v>a2</v>
          </cell>
        </row>
        <row r="2150">
          <cell r="C2150" t="str">
            <v>UmweltBank AG</v>
          </cell>
          <cell r="D2150" t="str">
            <v>GERMANY</v>
          </cell>
          <cell r="E2150" t="str">
            <v>ba1</v>
          </cell>
        </row>
        <row r="2151">
          <cell r="C2151" t="str">
            <v>Uniao de Bancos Brasileiros S.A. (Unibanco)</v>
          </cell>
          <cell r="D2151" t="str">
            <v>BRAZIL</v>
          </cell>
          <cell r="E2151" t="str">
            <v>a1</v>
          </cell>
        </row>
        <row r="2152">
          <cell r="C2152" t="str">
            <v>Uniastrum Bank</v>
          </cell>
          <cell r="D2152" t="str">
            <v>RUSSIA</v>
          </cell>
          <cell r="E2152" t="str">
            <v>caa2</v>
          </cell>
        </row>
        <row r="2153">
          <cell r="C2153" t="str">
            <v>Uniastrum Bank</v>
          </cell>
          <cell r="D2153" t="str">
            <v>RUSSIA</v>
          </cell>
          <cell r="E2153" t="str">
            <v>b2</v>
          </cell>
        </row>
        <row r="2154">
          <cell r="C2154" t="str">
            <v>Unibank CJSC</v>
          </cell>
          <cell r="D2154" t="str">
            <v>ARMENIA</v>
          </cell>
          <cell r="E2154" t="str">
            <v>b2</v>
          </cell>
        </row>
        <row r="2155">
          <cell r="C2155" t="str">
            <v>UniBank Commercial Bank</v>
          </cell>
          <cell r="D2155" t="str">
            <v>AZERBAIJAN</v>
          </cell>
          <cell r="E2155" t="str">
            <v>b2</v>
          </cell>
        </row>
        <row r="2156">
          <cell r="C2156" t="str">
            <v>UniBanka, a.s.</v>
          </cell>
          <cell r="D2156" t="str">
            <v>SLOVAK REPUBLIC</v>
          </cell>
          <cell r="E2156" t="str">
            <v>ba2</v>
          </cell>
        </row>
        <row r="2157">
          <cell r="C2157" t="str">
            <v>Unicaja</v>
          </cell>
          <cell r="D2157" t="str">
            <v>SPAIN</v>
          </cell>
          <cell r="E2157" t="str">
            <v>a2</v>
          </cell>
        </row>
        <row r="2158">
          <cell r="C2158" t="str">
            <v>Unicaja Banco</v>
          </cell>
          <cell r="D2158" t="str">
            <v>SPAIN</v>
          </cell>
          <cell r="E2158" t="str">
            <v>b1</v>
          </cell>
        </row>
        <row r="2159">
          <cell r="C2159" t="str">
            <v>UniCredit Banca di Roma S.p.A.</v>
          </cell>
          <cell r="D2159" t="str">
            <v>ITALY</v>
          </cell>
          <cell r="E2159" t="str">
            <v>a3</v>
          </cell>
        </row>
        <row r="2160">
          <cell r="C2160" t="str">
            <v>UniCredit Bank AG</v>
          </cell>
          <cell r="D2160" t="str">
            <v>GERMANY</v>
          </cell>
          <cell r="E2160" t="str">
            <v>baa3</v>
          </cell>
        </row>
        <row r="2161">
          <cell r="C2161" t="str">
            <v>UniCredit Bank Austria AG</v>
          </cell>
          <cell r="D2161" t="str">
            <v>AUSTRIA</v>
          </cell>
          <cell r="E2161" t="str">
            <v>ba1</v>
          </cell>
        </row>
        <row r="2162">
          <cell r="C2162" t="str">
            <v>UniCredit Bank Czech Republic and Slovakia</v>
          </cell>
          <cell r="D2162" t="str">
            <v>CZECH REPUBLIC</v>
          </cell>
          <cell r="E2162" t="str">
            <v>ba1</v>
          </cell>
        </row>
        <row r="2163">
          <cell r="C2163" t="str">
            <v>UniCredit Bank Czech Republic and Slovakia</v>
          </cell>
          <cell r="D2163" t="str">
            <v>CZECH REPUBLIC</v>
          </cell>
          <cell r="E2163" t="str">
            <v>ba1</v>
          </cell>
        </row>
        <row r="2164">
          <cell r="C2164" t="str">
            <v>UniCredit Bank Hungary Zrt.</v>
          </cell>
          <cell r="D2164" t="str">
            <v>HUNGARY</v>
          </cell>
          <cell r="E2164" t="str">
            <v>ba2</v>
          </cell>
        </row>
        <row r="2165">
          <cell r="C2165" t="str">
            <v>UniCredit Bank Slovakia a.s.</v>
          </cell>
          <cell r="D2165" t="str">
            <v>SLOVAK REPUBLIC</v>
          </cell>
          <cell r="E2165" t="str">
            <v>ba1</v>
          </cell>
        </row>
        <row r="2166">
          <cell r="C2166" t="str">
            <v>UniCredit Family Financing Bank SpA</v>
          </cell>
          <cell r="D2166" t="str">
            <v>ITALY</v>
          </cell>
          <cell r="E2166" t="str">
            <v>baa2</v>
          </cell>
        </row>
        <row r="2167">
          <cell r="C2167" t="str">
            <v>UniCredit Luxembourg S.A.</v>
          </cell>
          <cell r="D2167" t="str">
            <v>LUXEMBOURG</v>
          </cell>
          <cell r="E2167" t="str">
            <v>baa3</v>
          </cell>
        </row>
        <row r="2168">
          <cell r="C2168" t="str">
            <v>UniCredit Mortgage Bank Zrt</v>
          </cell>
          <cell r="D2168" t="str">
            <v>HUNGARY</v>
          </cell>
          <cell r="E2168" t="str">
            <v>ba3</v>
          </cell>
        </row>
        <row r="2169">
          <cell r="C2169" t="str">
            <v>UniCredit SpA</v>
          </cell>
          <cell r="D2169" t="str">
            <v>ITALY</v>
          </cell>
          <cell r="E2169" t="str">
            <v>ba1</v>
          </cell>
        </row>
        <row r="2170">
          <cell r="C2170" t="str">
            <v>UNIFIN</v>
          </cell>
          <cell r="D2170" t="str">
            <v>RUSSIA</v>
          </cell>
          <cell r="E2170" t="str">
            <v>b3</v>
          </cell>
        </row>
        <row r="2171">
          <cell r="C2171" t="str">
            <v>Union Bank</v>
          </cell>
          <cell r="D2171" t="str">
            <v>UNITED STATES</v>
          </cell>
          <cell r="E2171" t="str">
            <v>a2</v>
          </cell>
        </row>
        <row r="2172">
          <cell r="C2172" t="str">
            <v>Union Bank of India</v>
          </cell>
          <cell r="D2172" t="str">
            <v>INDIA</v>
          </cell>
          <cell r="E2172" t="str">
            <v>ba2</v>
          </cell>
        </row>
        <row r="2173">
          <cell r="C2173" t="str">
            <v>Union Bank of Switzerland</v>
          </cell>
          <cell r="D2173" t="str">
            <v>SWITZERLAND</v>
          </cell>
          <cell r="E2173" t="str">
            <v>aaa</v>
          </cell>
        </row>
        <row r="2174">
          <cell r="C2174" t="str">
            <v>Union de Credito Agri de Cuauhtemoc, S.A.</v>
          </cell>
          <cell r="D2174" t="str">
            <v>MEXICO</v>
          </cell>
          <cell r="E2174" t="str">
            <v>b1</v>
          </cell>
        </row>
        <row r="2175">
          <cell r="C2175" t="str">
            <v>Union de Credito Empresarial de Cuauhtemoc</v>
          </cell>
          <cell r="D2175" t="str">
            <v>MEXICO</v>
          </cell>
          <cell r="E2175" t="str">
            <v>caa3</v>
          </cell>
        </row>
        <row r="2176">
          <cell r="C2176" t="str">
            <v>Union de Credito Progreso, S.A.</v>
          </cell>
          <cell r="D2176" t="str">
            <v>MEXICO</v>
          </cell>
          <cell r="E2176" t="str">
            <v>b3</v>
          </cell>
        </row>
        <row r="2177">
          <cell r="C2177" t="str">
            <v>Union National Bank PJSC</v>
          </cell>
          <cell r="D2177" t="str">
            <v>UNITED ARAB EMIRATES</v>
          </cell>
          <cell r="E2177" t="str">
            <v>baa3</v>
          </cell>
        </row>
        <row r="2178">
          <cell r="C2178" t="str">
            <v>Union Planters Bank, National Association</v>
          </cell>
          <cell r="D2178" t="str">
            <v>UNITED STATES</v>
          </cell>
          <cell r="E2178" t="str">
            <v>aa3</v>
          </cell>
        </row>
        <row r="2179">
          <cell r="C2179" t="str">
            <v>UnionBank of the Philippines</v>
          </cell>
          <cell r="D2179" t="str">
            <v>PHILIPPINES</v>
          </cell>
          <cell r="E2179" t="str">
            <v>ba2</v>
          </cell>
        </row>
        <row r="2180">
          <cell r="C2180" t="str">
            <v>Unione di Banche Italiane S.c.p.A.</v>
          </cell>
          <cell r="D2180" t="str">
            <v>ITALY</v>
          </cell>
          <cell r="E2180" t="str">
            <v>ba1</v>
          </cell>
        </row>
        <row r="2181">
          <cell r="C2181" t="str">
            <v>Unipol Banca</v>
          </cell>
          <cell r="D2181" t="str">
            <v>ITALY</v>
          </cell>
          <cell r="E2181" t="str">
            <v>caa1</v>
          </cell>
        </row>
        <row r="2182">
          <cell r="C2182" t="str">
            <v>United Arab Bank PJSC</v>
          </cell>
          <cell r="D2182" t="str">
            <v>UNITED ARAB EMIRATES</v>
          </cell>
          <cell r="E2182" t="str">
            <v>baa3</v>
          </cell>
        </row>
        <row r="2183">
          <cell r="C2183" t="str">
            <v>United Bank</v>
          </cell>
          <cell r="D2183" t="str">
            <v>UNITED STATES</v>
          </cell>
          <cell r="E2183" t="str">
            <v>a3</v>
          </cell>
        </row>
        <row r="2184">
          <cell r="C2184" t="str">
            <v>United Bank Ltd.</v>
          </cell>
          <cell r="D2184" t="str">
            <v>PAKISTAN</v>
          </cell>
          <cell r="E2184" t="str">
            <v>caa1</v>
          </cell>
        </row>
        <row r="2185">
          <cell r="C2185" t="str">
            <v>United Bank, Inc.</v>
          </cell>
          <cell r="D2185" t="str">
            <v>UNITED STATES</v>
          </cell>
          <cell r="E2185" t="str">
            <v>a3</v>
          </cell>
        </row>
        <row r="2186">
          <cell r="C2186" t="str">
            <v>United California Bank</v>
          </cell>
          <cell r="D2186" t="str">
            <v>UNITED STATES</v>
          </cell>
          <cell r="E2186" t="str">
            <v>a1</v>
          </cell>
        </row>
        <row r="2187">
          <cell r="C2187" t="str">
            <v>United Coconut Planters Bank</v>
          </cell>
          <cell r="D2187" t="str">
            <v>PHILIPPINES</v>
          </cell>
          <cell r="E2187" t="str">
            <v>caa1</v>
          </cell>
        </row>
        <row r="2188">
          <cell r="C2188" t="str">
            <v>United Commercial Bank</v>
          </cell>
          <cell r="D2188" t="str">
            <v>UNITED STATES</v>
          </cell>
          <cell r="E2188" t="str">
            <v>caa3</v>
          </cell>
        </row>
        <row r="2189">
          <cell r="C2189" t="str">
            <v>United Community Bank</v>
          </cell>
          <cell r="D2189" t="str">
            <v>UNITED STATES</v>
          </cell>
          <cell r="E2189" t="str">
            <v>baa2</v>
          </cell>
        </row>
        <row r="2190">
          <cell r="C2190" t="str">
            <v>United Export Import Bank JSC</v>
          </cell>
          <cell r="D2190" t="str">
            <v>RUSSIA</v>
          </cell>
          <cell r="E2190" t="str">
            <v>caa3</v>
          </cell>
        </row>
        <row r="2191">
          <cell r="C2191" t="str">
            <v>United Gulf Bank B.S.C.</v>
          </cell>
          <cell r="D2191" t="str">
            <v>BAHRAIN - OFF SHORE</v>
          </cell>
          <cell r="E2191" t="str">
            <v>ba3</v>
          </cell>
        </row>
        <row r="2192">
          <cell r="C2192" t="str">
            <v>United Jersey Bank</v>
          </cell>
          <cell r="D2192" t="str">
            <v>UNITED STATES</v>
          </cell>
          <cell r="E2192" t="str">
            <v>a2</v>
          </cell>
        </row>
        <row r="2193">
          <cell r="C2193" t="str">
            <v>United Overseas Bank (Thai) Public Co Ltd</v>
          </cell>
          <cell r="D2193" t="str">
            <v>THAILAND</v>
          </cell>
          <cell r="E2193" t="str">
            <v>ba2</v>
          </cell>
        </row>
        <row r="2194">
          <cell r="C2194" t="str">
            <v>United Overseas Bank Limited</v>
          </cell>
          <cell r="D2194" t="str">
            <v>SINGAPORE</v>
          </cell>
          <cell r="E2194" t="str">
            <v>aa3</v>
          </cell>
        </row>
        <row r="2195">
          <cell r="C2195" t="str">
            <v>United Saudi Bank</v>
          </cell>
          <cell r="D2195" t="str">
            <v>SAUDI ARABIA</v>
          </cell>
          <cell r="E2195" t="str">
            <v>ba2</v>
          </cell>
        </row>
        <row r="2196">
          <cell r="C2196" t="str">
            <v>United Saudi Commercial Bank</v>
          </cell>
          <cell r="D2196" t="str">
            <v>SAUDI ARABIA</v>
          </cell>
          <cell r="E2196" t="str">
            <v>ba1</v>
          </cell>
        </row>
        <row r="2197">
          <cell r="C2197" t="str">
            <v>United States Trust Company, N. A.</v>
          </cell>
          <cell r="D2197" t="str">
            <v>UNITED STATES</v>
          </cell>
          <cell r="E2197" t="str">
            <v>aa1</v>
          </cell>
        </row>
        <row r="2198">
          <cell r="C2198" t="str">
            <v>Ural Bank for Reconstruction and Development</v>
          </cell>
          <cell r="D2198" t="str">
            <v>RUSSIA</v>
          </cell>
          <cell r="E2198" t="str">
            <v>caa3</v>
          </cell>
        </row>
        <row r="2199">
          <cell r="C2199" t="str">
            <v>Uralvneshtorgbank OAO</v>
          </cell>
          <cell r="D2199" t="str">
            <v>RUSSIA</v>
          </cell>
          <cell r="E2199" t="str">
            <v>b2</v>
          </cell>
        </row>
        <row r="2200">
          <cell r="C2200" t="str">
            <v>Uzbek-Turkish Bank</v>
          </cell>
          <cell r="D2200" t="str">
            <v>UZBEKISTAN</v>
          </cell>
          <cell r="E2200" t="str">
            <v>b3</v>
          </cell>
        </row>
        <row r="2201">
          <cell r="C2201" t="str">
            <v>Uzbek-Turkish Bank</v>
          </cell>
          <cell r="D2201" t="str">
            <v>UZBEKISTAN</v>
          </cell>
          <cell r="E2201" t="str">
            <v>b3</v>
          </cell>
        </row>
        <row r="2202">
          <cell r="C2202" t="str">
            <v>VAB Bank</v>
          </cell>
          <cell r="D2202" t="str">
            <v>UKRAINE</v>
          </cell>
          <cell r="E2202" t="str">
            <v>caa3</v>
          </cell>
        </row>
        <row r="2203">
          <cell r="C2203" t="str">
            <v>Valiant Bank AG</v>
          </cell>
          <cell r="D2203" t="str">
            <v>SWITZERLAND</v>
          </cell>
          <cell r="E2203" t="str">
            <v>baa1</v>
          </cell>
        </row>
        <row r="2204">
          <cell r="C2204" t="str">
            <v>Valley National Bank</v>
          </cell>
          <cell r="D2204" t="str">
            <v>UNITED STATES</v>
          </cell>
          <cell r="E2204" t="str">
            <v>a2</v>
          </cell>
        </row>
        <row r="2205">
          <cell r="C2205" t="str">
            <v>Valut-Tranzit Bank</v>
          </cell>
          <cell r="D2205" t="str">
            <v>KAZAKHSTAN</v>
          </cell>
          <cell r="E2205" t="str">
            <v>b2</v>
          </cell>
        </row>
        <row r="2206">
          <cell r="C2206" t="str">
            <v>Veneto Banca ScpA</v>
          </cell>
          <cell r="D2206" t="str">
            <v>ITALY</v>
          </cell>
          <cell r="E2206" t="str">
            <v>b1</v>
          </cell>
        </row>
        <row r="2207">
          <cell r="C2207" t="str">
            <v>Vereinsbank Ireland</v>
          </cell>
          <cell r="D2207" t="str">
            <v>IRELAND</v>
          </cell>
          <cell r="E2207" t="str">
            <v>ba1</v>
          </cell>
        </row>
        <row r="2208">
          <cell r="C2208" t="str">
            <v>Vestjysk Bank A/S</v>
          </cell>
          <cell r="D2208" t="str">
            <v>DENMARK</v>
          </cell>
          <cell r="E2208" t="str">
            <v>ba1</v>
          </cell>
        </row>
        <row r="2209">
          <cell r="C2209" t="str">
            <v>Victoria Teachers Mutual Bank</v>
          </cell>
          <cell r="D2209" t="str">
            <v>AUSTRALIA</v>
          </cell>
          <cell r="E2209" t="str">
            <v>baa1</v>
          </cell>
        </row>
        <row r="2210">
          <cell r="C2210" t="str">
            <v>Victoria Teachers Mutual Bank</v>
          </cell>
          <cell r="D2210" t="str">
            <v>AUSTRALIA</v>
          </cell>
          <cell r="E2210" t="str">
            <v>baa1</v>
          </cell>
        </row>
        <row r="2211">
          <cell r="C2211" t="str">
            <v>Vietcombank</v>
          </cell>
          <cell r="D2211" t="str">
            <v>VIETNAM</v>
          </cell>
          <cell r="E2211" t="str">
            <v>b2</v>
          </cell>
        </row>
        <row r="2212">
          <cell r="C2212" t="str">
            <v>Vietnam Bank for Industry and Trade</v>
          </cell>
          <cell r="D2212" t="str">
            <v>VIETNAM</v>
          </cell>
          <cell r="E2212" t="str">
            <v>b3</v>
          </cell>
        </row>
        <row r="2213">
          <cell r="C2213" t="str">
            <v>Vietnam Bank for Industry and Trade</v>
          </cell>
          <cell r="D2213" t="str">
            <v>VIETNAM</v>
          </cell>
          <cell r="E2213" t="str">
            <v>b2</v>
          </cell>
        </row>
        <row r="2214">
          <cell r="C2214" t="str">
            <v>Vietnam International Bank</v>
          </cell>
          <cell r="D2214" t="str">
            <v>VIETNAM</v>
          </cell>
          <cell r="E2214" t="str">
            <v>ba3</v>
          </cell>
        </row>
        <row r="2215">
          <cell r="C2215" t="str">
            <v>Vietnam International Bank</v>
          </cell>
          <cell r="D2215" t="str">
            <v>VIETNAM</v>
          </cell>
          <cell r="E2215" t="str">
            <v>caa1</v>
          </cell>
        </row>
        <row r="2216">
          <cell r="C2216" t="str">
            <v>Vietnam Prosperity Jt. Stk. Commercial Bank</v>
          </cell>
          <cell r="D2216" t="str">
            <v>VIETNAM</v>
          </cell>
          <cell r="E2216" t="str">
            <v>caa1</v>
          </cell>
        </row>
        <row r="2217">
          <cell r="C2217" t="str">
            <v>Vietnam Technological and Comm'l JSB</v>
          </cell>
          <cell r="D2217" t="str">
            <v>VIETNAM</v>
          </cell>
          <cell r="E2217" t="str">
            <v>caa1</v>
          </cell>
        </row>
        <row r="2218">
          <cell r="C2218" t="str">
            <v>Vnesheconombank</v>
          </cell>
          <cell r="D2218" t="str">
            <v>RUSSIA</v>
          </cell>
          <cell r="E2218" t="str">
            <v>b2</v>
          </cell>
        </row>
        <row r="2219">
          <cell r="C2219" t="str">
            <v>Vneshprombank</v>
          </cell>
          <cell r="D2219" t="str">
            <v>RUSSIA</v>
          </cell>
          <cell r="E2219" t="str">
            <v>b2</v>
          </cell>
        </row>
        <row r="2220">
          <cell r="C2220" t="str">
            <v>Volkswagen Bank GmbH</v>
          </cell>
          <cell r="D2220" t="str">
            <v>GERMANY</v>
          </cell>
          <cell r="E2220" t="str">
            <v>baa2</v>
          </cell>
        </row>
        <row r="2221">
          <cell r="C2221" t="str">
            <v>Volkswagen Bank, S.A.</v>
          </cell>
          <cell r="D2221" t="str">
            <v>MEXICO</v>
          </cell>
          <cell r="E2221" t="str">
            <v>b2</v>
          </cell>
        </row>
        <row r="2222">
          <cell r="C2222" t="str">
            <v>Volkswagen Financial Services AG</v>
          </cell>
          <cell r="D2222" t="str">
            <v>GERMANY</v>
          </cell>
          <cell r="E2222" t="str">
            <v>baa3</v>
          </cell>
        </row>
        <row r="2223">
          <cell r="C2223" t="str">
            <v>Volvo Auto Bank Deutschland GmbH</v>
          </cell>
          <cell r="D2223" t="str">
            <v>GERMANY</v>
          </cell>
          <cell r="E2223" t="str">
            <v>b2</v>
          </cell>
        </row>
        <row r="2224">
          <cell r="C2224" t="str">
            <v>Volvofinans Bank AB</v>
          </cell>
          <cell r="D2224" t="str">
            <v>SWEDEN</v>
          </cell>
          <cell r="E2224" t="str">
            <v>baa3</v>
          </cell>
        </row>
        <row r="2225">
          <cell r="C2225" t="str">
            <v>Vorarlberger Landes- und Hypothekenbank AG</v>
          </cell>
          <cell r="D2225" t="str">
            <v>AUSTRIA</v>
          </cell>
          <cell r="E2225" t="str">
            <v>baa3</v>
          </cell>
        </row>
        <row r="2226">
          <cell r="C2226" t="str">
            <v>Vostochny Express Bank</v>
          </cell>
          <cell r="D2226" t="str">
            <v>RUSSIA</v>
          </cell>
          <cell r="E2226" t="str">
            <v>b1</v>
          </cell>
        </row>
        <row r="2227">
          <cell r="C2227" t="str">
            <v>Vozrozhdenie Bank</v>
          </cell>
          <cell r="D2227" t="str">
            <v>RUSSIA</v>
          </cell>
          <cell r="E2227" t="str">
            <v>ba3</v>
          </cell>
        </row>
        <row r="2228">
          <cell r="C2228" t="str">
            <v>Vseobecna uverova banka, a.s.</v>
          </cell>
          <cell r="D2228" t="str">
            <v>SLOVAK REPUBLIC</v>
          </cell>
          <cell r="E2228" t="str">
            <v>baa2</v>
          </cell>
        </row>
        <row r="2229">
          <cell r="C2229" t="str">
            <v>VTB Bank (Armenia)</v>
          </cell>
          <cell r="D2229" t="str">
            <v>ARMENIA</v>
          </cell>
          <cell r="E2229" t="str">
            <v>ba3</v>
          </cell>
        </row>
        <row r="2230">
          <cell r="C2230" t="str">
            <v>VTB Bank (Armenia)</v>
          </cell>
          <cell r="D2230" t="str">
            <v>ARMENIA</v>
          </cell>
          <cell r="E2230" t="str">
            <v>ba3</v>
          </cell>
        </row>
        <row r="2231">
          <cell r="C2231" t="str">
            <v>VTB Bank (Austria) AG</v>
          </cell>
          <cell r="D2231" t="str">
            <v>AUSTRIA</v>
          </cell>
          <cell r="E2231" t="str">
            <v>ba3</v>
          </cell>
        </row>
        <row r="2232">
          <cell r="C2232" t="str">
            <v>VTB Bank (Austria) AG</v>
          </cell>
          <cell r="D2232" t="str">
            <v>AUSTRIA</v>
          </cell>
          <cell r="E2232" t="str">
            <v>ba3</v>
          </cell>
        </row>
        <row r="2233">
          <cell r="C2233" t="str">
            <v>VTB Bank (Deutschland) AG</v>
          </cell>
          <cell r="D2233" t="str">
            <v>GERMANY</v>
          </cell>
          <cell r="E2233" t="str">
            <v>ba3</v>
          </cell>
        </row>
        <row r="2234">
          <cell r="C2234" t="str">
            <v>VTB Bank (Deutschland) AG</v>
          </cell>
          <cell r="D2234" t="str">
            <v>GERMANY</v>
          </cell>
          <cell r="E2234" t="str">
            <v>ba3</v>
          </cell>
        </row>
        <row r="2235">
          <cell r="C2235" t="str">
            <v>VTB Bank (France) SA</v>
          </cell>
          <cell r="D2235" t="str">
            <v>FRANCE</v>
          </cell>
          <cell r="E2235" t="str">
            <v>ba3</v>
          </cell>
        </row>
        <row r="2236">
          <cell r="C2236" t="str">
            <v>VTB Capital plc</v>
          </cell>
          <cell r="D2236" t="str">
            <v>UNITED KINGDOM</v>
          </cell>
          <cell r="E2236" t="str">
            <v>ba3</v>
          </cell>
        </row>
        <row r="2237">
          <cell r="C2237" t="str">
            <v>VTB24</v>
          </cell>
          <cell r="D2237" t="str">
            <v>RUSSIA</v>
          </cell>
          <cell r="E2237" t="str">
            <v>ba3</v>
          </cell>
        </row>
        <row r="2238">
          <cell r="C2238" t="str">
            <v>Wachovia Bank of Georgia, N.A.</v>
          </cell>
          <cell r="D2238" t="str">
            <v>UNITED STATES</v>
          </cell>
          <cell r="E2238" t="str">
            <v>aa3</v>
          </cell>
        </row>
        <row r="2239">
          <cell r="C2239" t="str">
            <v>Wachovia Bank of South Carolina, N.A.</v>
          </cell>
          <cell r="D2239" t="str">
            <v>UNITED STATES</v>
          </cell>
          <cell r="E2239" t="str">
            <v>aa2</v>
          </cell>
        </row>
        <row r="2240">
          <cell r="C2240" t="str">
            <v>Wachovia Bank, N.A.</v>
          </cell>
          <cell r="D2240" t="str">
            <v>UNITED STATES</v>
          </cell>
          <cell r="E2240" t="str">
            <v>a3</v>
          </cell>
        </row>
        <row r="2241">
          <cell r="C2241" t="str">
            <v>Wachovia Bank, N.A. (Old)</v>
          </cell>
          <cell r="D2241" t="str">
            <v>UNITED STATES</v>
          </cell>
          <cell r="E2241" t="str">
            <v>aa3</v>
          </cell>
        </row>
        <row r="2242">
          <cell r="C2242" t="str">
            <v>Wafabank</v>
          </cell>
          <cell r="D2242" t="str">
            <v>MOROCCO</v>
          </cell>
          <cell r="E2242" t="str">
            <v>ba1</v>
          </cell>
        </row>
        <row r="2243">
          <cell r="C2243" t="str">
            <v>Washington Mutual Bank</v>
          </cell>
          <cell r="D2243" t="str">
            <v>UNITED STATES</v>
          </cell>
          <cell r="E2243" t="str">
            <v>caa3</v>
          </cell>
        </row>
        <row r="2244">
          <cell r="C2244" t="str">
            <v>Washington Mutual Bank (Old)</v>
          </cell>
          <cell r="D2244" t="str">
            <v>UNITED STATES</v>
          </cell>
          <cell r="E2244" t="str">
            <v>a2</v>
          </cell>
        </row>
        <row r="2245">
          <cell r="C2245" t="str">
            <v>Washington Mutual Bank FSB</v>
          </cell>
          <cell r="D2245" t="str">
            <v>UNITED STATES</v>
          </cell>
          <cell r="E2245" t="str">
            <v>caa3</v>
          </cell>
        </row>
        <row r="2246">
          <cell r="C2246" t="str">
            <v>Webster Bank N.A.</v>
          </cell>
          <cell r="D2246" t="str">
            <v>UNITED STATES</v>
          </cell>
          <cell r="E2246" t="str">
            <v>a3</v>
          </cell>
        </row>
        <row r="2247">
          <cell r="C2247" t="str">
            <v>Wells Fargo Bank (Arizona) N.A. (Old)</v>
          </cell>
          <cell r="D2247" t="str">
            <v>UNITED STATES</v>
          </cell>
          <cell r="E2247" t="str">
            <v>a3</v>
          </cell>
        </row>
        <row r="2248">
          <cell r="C2248" t="str">
            <v>Wells Fargo Bank (Colorado), N.A.</v>
          </cell>
          <cell r="D2248" t="str">
            <v>UNITED STATES</v>
          </cell>
          <cell r="E2248" t="str">
            <v>a2</v>
          </cell>
        </row>
        <row r="2249">
          <cell r="C2249" t="str">
            <v>Wells Fargo Bank (Texas) N.A.</v>
          </cell>
          <cell r="D2249" t="str">
            <v>UNITED STATES</v>
          </cell>
          <cell r="E2249" t="str">
            <v>aaa</v>
          </cell>
        </row>
        <row r="2250">
          <cell r="C2250" t="str">
            <v>Wells Fargo Bank Iowa, N.A.</v>
          </cell>
          <cell r="D2250" t="str">
            <v>UNITED STATES</v>
          </cell>
          <cell r="E2250" t="str">
            <v>aaa</v>
          </cell>
        </row>
        <row r="2251">
          <cell r="C2251" t="str">
            <v>Wells Fargo Bank Minnesota, N.A.</v>
          </cell>
          <cell r="D2251" t="str">
            <v>UNITED STATES</v>
          </cell>
          <cell r="E2251" t="str">
            <v>aaa</v>
          </cell>
        </row>
        <row r="2252">
          <cell r="C2252" t="str">
            <v>Wells Fargo Bank Nebraska, N.A.</v>
          </cell>
          <cell r="D2252" t="str">
            <v>UNITED STATES</v>
          </cell>
          <cell r="E2252" t="str">
            <v>aaa</v>
          </cell>
        </row>
        <row r="2253">
          <cell r="C2253" t="str">
            <v>Wells Fargo Bank New Mexico, N.A.</v>
          </cell>
          <cell r="D2253" t="str">
            <v>UNITED STATES</v>
          </cell>
          <cell r="E2253" t="str">
            <v>aaa</v>
          </cell>
        </row>
        <row r="2254">
          <cell r="C2254" t="str">
            <v>Wells Fargo Bank Northwest, N.A.</v>
          </cell>
          <cell r="D2254" t="str">
            <v>UNITED STATES</v>
          </cell>
          <cell r="E2254" t="str">
            <v>a2</v>
          </cell>
        </row>
        <row r="2255">
          <cell r="C2255" t="str">
            <v>Wells Fargo Bank of Arizona, N.A.(Old)</v>
          </cell>
          <cell r="D2255" t="str">
            <v>UNITED STATES</v>
          </cell>
          <cell r="E2255" t="str">
            <v>a2</v>
          </cell>
        </row>
        <row r="2256">
          <cell r="C2256" t="str">
            <v>Wells Fargo Bank South Dakota, N.A.</v>
          </cell>
          <cell r="D2256" t="str">
            <v>UNITED STATES</v>
          </cell>
          <cell r="E2256" t="str">
            <v>aaa</v>
          </cell>
        </row>
        <row r="2257">
          <cell r="C2257" t="str">
            <v>Wells Fargo Bank Texas, N.A.</v>
          </cell>
          <cell r="D2257" t="str">
            <v>UNITED STATES</v>
          </cell>
          <cell r="E2257" t="str">
            <v>aaa</v>
          </cell>
        </row>
        <row r="2258">
          <cell r="C2258" t="str">
            <v>Wells Fargo Bank West, N.A.</v>
          </cell>
          <cell r="D2258" t="str">
            <v>UNITED STATES</v>
          </cell>
          <cell r="E2258" t="str">
            <v>aaa</v>
          </cell>
        </row>
        <row r="2259">
          <cell r="C2259" t="str">
            <v>Wells Fargo Bank, N.A.</v>
          </cell>
          <cell r="D2259" t="str">
            <v>UNITED STATES</v>
          </cell>
          <cell r="E2259" t="str">
            <v>a2</v>
          </cell>
        </row>
        <row r="2260">
          <cell r="C2260" t="str">
            <v>West Bromwich Building Society</v>
          </cell>
          <cell r="D2260" t="str">
            <v>UNITED KINGDOM</v>
          </cell>
          <cell r="E2260" t="str">
            <v>b2</v>
          </cell>
        </row>
        <row r="2261">
          <cell r="C2261" t="str">
            <v>Westdeutsche Landesbank (Europa) AG</v>
          </cell>
          <cell r="D2261" t="str">
            <v>GERMANY</v>
          </cell>
          <cell r="E2261" t="str">
            <v>ba1</v>
          </cell>
        </row>
        <row r="2262">
          <cell r="C2262" t="str">
            <v>Western Financial Bank, F.S.B.</v>
          </cell>
          <cell r="D2262" t="str">
            <v>UNITED STATES</v>
          </cell>
          <cell r="E2262" t="str">
            <v>aa2</v>
          </cell>
        </row>
        <row r="2263">
          <cell r="C2263" t="str">
            <v>Westfaelische Hypothekenbank AG</v>
          </cell>
          <cell r="D2263" t="str">
            <v>GERMANY</v>
          </cell>
          <cell r="E2263" t="str">
            <v>ba1</v>
          </cell>
        </row>
        <row r="2264">
          <cell r="C2264" t="str">
            <v>Westpac Banking Corporation</v>
          </cell>
          <cell r="D2264" t="str">
            <v>AUSTRALIA</v>
          </cell>
          <cell r="E2264" t="str">
            <v>a1</v>
          </cell>
        </row>
        <row r="2265">
          <cell r="C2265" t="str">
            <v>Westpac New Zealand Limited</v>
          </cell>
          <cell r="D2265" t="str">
            <v>NEW ZEALAND</v>
          </cell>
          <cell r="E2265" t="str">
            <v>a3</v>
          </cell>
        </row>
        <row r="2266">
          <cell r="C2266" t="str">
            <v>WGZ BANK AG</v>
          </cell>
          <cell r="D2266" t="str">
            <v>GERMANY</v>
          </cell>
          <cell r="E2266" t="str">
            <v>baa2</v>
          </cell>
        </row>
        <row r="2267">
          <cell r="C2267" t="str">
            <v>WGZ Bank Ireland Plc</v>
          </cell>
          <cell r="D2267" t="str">
            <v>IRELAND</v>
          </cell>
          <cell r="E2267" t="str">
            <v>baa2</v>
          </cell>
        </row>
        <row r="2268">
          <cell r="C2268" t="str">
            <v>Whitney Bank</v>
          </cell>
          <cell r="D2268" t="str">
            <v>UNITED STATES</v>
          </cell>
          <cell r="E2268" t="str">
            <v>a3</v>
          </cell>
        </row>
        <row r="2269">
          <cell r="C2269" t="str">
            <v>Whitney Bank (old)</v>
          </cell>
          <cell r="D2269" t="str">
            <v>UNITED STATES</v>
          </cell>
          <cell r="E2269" t="str">
            <v>a3</v>
          </cell>
        </row>
        <row r="2270">
          <cell r="C2270" t="str">
            <v>Whitney National Bank</v>
          </cell>
          <cell r="D2270" t="str">
            <v>UNITED STATES</v>
          </cell>
          <cell r="E2270" t="str">
            <v>a3</v>
          </cell>
        </row>
        <row r="2271">
          <cell r="C2271" t="str">
            <v>Wielkopolski Bank Kredytowy S.A.</v>
          </cell>
          <cell r="D2271" t="str">
            <v>POLAND</v>
          </cell>
          <cell r="E2271" t="str">
            <v>ba1</v>
          </cell>
        </row>
        <row r="2272">
          <cell r="C2272" t="str">
            <v>Wilmington Trust Company</v>
          </cell>
          <cell r="D2272" t="str">
            <v>UNITED STATES</v>
          </cell>
          <cell r="E2272" t="str">
            <v>a2</v>
          </cell>
        </row>
        <row r="2273">
          <cell r="C2273" t="str">
            <v>Wilmington Trust, National Association</v>
          </cell>
          <cell r="D2273" t="str">
            <v>UNITED STATES</v>
          </cell>
          <cell r="E2273" t="str">
            <v>a2</v>
          </cell>
        </row>
        <row r="2274">
          <cell r="C2274" t="str">
            <v>Wing Hang Bank, Limited</v>
          </cell>
          <cell r="D2274" t="str">
            <v>HONG KONG</v>
          </cell>
          <cell r="E2274" t="str">
            <v>a2</v>
          </cell>
        </row>
        <row r="2275">
          <cell r="C2275" t="str">
            <v>Wing Lung Bank Limited</v>
          </cell>
          <cell r="D2275" t="str">
            <v>HONG KONG</v>
          </cell>
          <cell r="E2275" t="str">
            <v>baa1</v>
          </cell>
        </row>
        <row r="2276">
          <cell r="C2276" t="str">
            <v>Woolwich plc</v>
          </cell>
          <cell r="D2276" t="str">
            <v>UNITED KINGDOM</v>
          </cell>
          <cell r="E2276" t="str">
            <v>aa3</v>
          </cell>
        </row>
        <row r="2277">
          <cell r="C2277" t="str">
            <v>Woori Bank</v>
          </cell>
          <cell r="D2277" t="str">
            <v>KOREA</v>
          </cell>
          <cell r="E2277" t="str">
            <v>baa2</v>
          </cell>
        </row>
        <row r="2278">
          <cell r="C2278" t="str">
            <v>World Savings Bank, FSB</v>
          </cell>
          <cell r="D2278" t="str">
            <v>UNITED STATES</v>
          </cell>
          <cell r="E2278" t="str">
            <v>a3</v>
          </cell>
        </row>
        <row r="2279">
          <cell r="C2279" t="str">
            <v>XacBank LLC</v>
          </cell>
          <cell r="D2279" t="str">
            <v>MONGOLIA</v>
          </cell>
          <cell r="E2279" t="str">
            <v>ba3</v>
          </cell>
        </row>
        <row r="2280">
          <cell r="C2280" t="str">
            <v>XacBank LLC</v>
          </cell>
          <cell r="D2280" t="str">
            <v>MONGOLIA</v>
          </cell>
          <cell r="E2280" t="str">
            <v>b2</v>
          </cell>
        </row>
        <row r="2281">
          <cell r="C2281" t="str">
            <v>Xiosbank S.A.</v>
          </cell>
          <cell r="D2281" t="str">
            <v>GREECE</v>
          </cell>
          <cell r="E2281" t="str">
            <v>ba2</v>
          </cell>
        </row>
        <row r="2282">
          <cell r="C2282" t="str">
            <v>Yamaguchi Bank, Ltd.</v>
          </cell>
          <cell r="D2282" t="str">
            <v>JAPAN</v>
          </cell>
          <cell r="E2282" t="str">
            <v>ba1</v>
          </cell>
        </row>
        <row r="2283">
          <cell r="C2283" t="str">
            <v>Yapi ve Kredi Bankasi AS</v>
          </cell>
          <cell r="D2283" t="str">
            <v>TURKEY</v>
          </cell>
          <cell r="E2283" t="str">
            <v>ba1</v>
          </cell>
        </row>
        <row r="2284">
          <cell r="C2284" t="str">
            <v>Yes Bank Limited</v>
          </cell>
          <cell r="D2284" t="str">
            <v>INDIA</v>
          </cell>
          <cell r="E2284" t="str">
            <v>ba1</v>
          </cell>
        </row>
        <row r="2285">
          <cell r="C2285" t="str">
            <v>Yien Yieh Commercial Bank, Ltd. (The)</v>
          </cell>
          <cell r="D2285" t="str">
            <v>CHINA</v>
          </cell>
          <cell r="E2285" t="str">
            <v>ba1</v>
          </cell>
        </row>
        <row r="2286">
          <cell r="C2286" t="str">
            <v>York Bank and Trust Company</v>
          </cell>
          <cell r="D2286" t="str">
            <v>UNITED STATES</v>
          </cell>
          <cell r="E2286" t="str">
            <v>a3</v>
          </cell>
        </row>
        <row r="2287">
          <cell r="C2287" t="str">
            <v>Yorkshire Building Society</v>
          </cell>
          <cell r="D2287" t="str">
            <v>UNITED KINGDOM</v>
          </cell>
          <cell r="E2287" t="str">
            <v>baa1</v>
          </cell>
        </row>
        <row r="2288">
          <cell r="C2288" t="str">
            <v>Zagrebacka banka d.d.</v>
          </cell>
          <cell r="D2288" t="str">
            <v>CROATIA</v>
          </cell>
          <cell r="E2288" t="str">
            <v>ba1</v>
          </cell>
        </row>
        <row r="2289">
          <cell r="C2289" t="str">
            <v>ZAO Raiffeisenbank</v>
          </cell>
          <cell r="D2289" t="str">
            <v>RUSSIA</v>
          </cell>
          <cell r="E2289" t="str">
            <v>baa3</v>
          </cell>
        </row>
        <row r="2290">
          <cell r="C2290" t="str">
            <v>Zenit Bank</v>
          </cell>
          <cell r="D2290" t="str">
            <v>RUSSIA</v>
          </cell>
          <cell r="E2290" t="str">
            <v>ba3</v>
          </cell>
        </row>
        <row r="2291">
          <cell r="C2291" t="str">
            <v>Zions First National Bank</v>
          </cell>
          <cell r="D2291" t="str">
            <v>UNITED STATES</v>
          </cell>
          <cell r="E2291" t="str">
            <v>baa3</v>
          </cell>
        </row>
        <row r="2292">
          <cell r="C2292" t="str">
            <v>Zivnostenska Banka, a.s.</v>
          </cell>
          <cell r="D2292" t="str">
            <v>CZECH REPUBLIC</v>
          </cell>
          <cell r="E2292" t="str">
            <v>ba2</v>
          </cell>
        </row>
        <row r="2293">
          <cell r="C2293" t="str">
            <v>Zoos Bank</v>
          </cell>
          <cell r="D2293" t="str">
            <v>MONGOLIA</v>
          </cell>
          <cell r="E2293" t="str">
            <v>b2</v>
          </cell>
        </row>
        <row r="2294">
          <cell r="C2294" t="str">
            <v>Zuercher Kantonalbank</v>
          </cell>
          <cell r="D2294" t="str">
            <v>SWITZERLAND</v>
          </cell>
          <cell r="E2294" t="str">
            <v>a2</v>
          </cell>
        </row>
        <row r="2295">
          <cell r="C2295" t="str">
            <v>Zurich Bank</v>
          </cell>
          <cell r="D2295" t="str">
            <v>IRELAND</v>
          </cell>
          <cell r="E2295" t="str">
            <v>b3</v>
          </cell>
        </row>
      </sheetData>
      <sheetData sheetId="2">
        <row r="1">
          <cell r="C1" t="str">
            <v>Organization</v>
          </cell>
          <cell r="D1" t="str">
            <v>Domicile</v>
          </cell>
          <cell r="E1" t="str">
            <v>Adj. BCA</v>
          </cell>
        </row>
        <row r="2">
          <cell r="C2" t="str">
            <v>AB Finance</v>
          </cell>
          <cell r="D2" t="str">
            <v>RUSSIA</v>
          </cell>
          <cell r="E2" t="str">
            <v>b3</v>
          </cell>
        </row>
        <row r="3">
          <cell r="C3" t="str">
            <v>Abanka Vipa d.d.</v>
          </cell>
          <cell r="D3" t="str">
            <v>SLOVENIA</v>
          </cell>
          <cell r="E3" t="str">
            <v>caa3</v>
          </cell>
        </row>
        <row r="4">
          <cell r="C4" t="str">
            <v>ABN AMRO Bank N.V.</v>
          </cell>
          <cell r="D4" t="str">
            <v>NETHERLANDS</v>
          </cell>
          <cell r="E4" t="str">
            <v>baa2</v>
          </cell>
        </row>
        <row r="5">
          <cell r="C5" t="str">
            <v>ABSA Bank Limited</v>
          </cell>
          <cell r="D5" t="str">
            <v>SOUTH AFRICA</v>
          </cell>
          <cell r="E5" t="str">
            <v>baa1</v>
          </cell>
        </row>
        <row r="6">
          <cell r="C6" t="str">
            <v>Absolut Bank</v>
          </cell>
          <cell r="D6" t="str">
            <v>RUSSIA</v>
          </cell>
          <cell r="E6" t="str">
            <v>b1</v>
          </cell>
        </row>
        <row r="7">
          <cell r="C7" t="str">
            <v>Abu Dhabi Commercial Bank</v>
          </cell>
          <cell r="D7" t="str">
            <v>UNITED ARAB EMIRATES</v>
          </cell>
          <cell r="E7" t="str">
            <v>ba1</v>
          </cell>
        </row>
        <row r="8">
          <cell r="C8" t="str">
            <v>Abu Dhabi Islamic Bank</v>
          </cell>
          <cell r="D8" t="str">
            <v>UNITED ARAB EMIRATES</v>
          </cell>
          <cell r="E8" t="str">
            <v>ba2</v>
          </cell>
        </row>
        <row r="9">
          <cell r="C9" t="str">
            <v>ACBA - Credit Agricole</v>
          </cell>
          <cell r="D9" t="str">
            <v>ARMENIA</v>
          </cell>
          <cell r="E9" t="str">
            <v>ba2</v>
          </cell>
        </row>
        <row r="10">
          <cell r="C10" t="str">
            <v>ACLEDA Bank Plc</v>
          </cell>
          <cell r="D10" t="str">
            <v>CAMBODIA</v>
          </cell>
          <cell r="E10" t="str">
            <v>b1</v>
          </cell>
        </row>
        <row r="11">
          <cell r="C11" t="str">
            <v>AfrAsia Bank Limited</v>
          </cell>
          <cell r="D11" t="str">
            <v>MAURITIUS</v>
          </cell>
          <cell r="E11" t="str">
            <v>ba3</v>
          </cell>
        </row>
        <row r="12">
          <cell r="C12" t="str">
            <v>African Bank Limited</v>
          </cell>
          <cell r="D12" t="str">
            <v>SOUTH AFRICA</v>
          </cell>
          <cell r="E12" t="str">
            <v>ca</v>
          </cell>
        </row>
        <row r="13">
          <cell r="C13" t="str">
            <v>African Export-Import Bank</v>
          </cell>
          <cell r="D13" t="str">
            <v>SUPRANATIONAL</v>
          </cell>
          <cell r="E13" t="str">
            <v>baa2</v>
          </cell>
        </row>
        <row r="14">
          <cell r="C14" t="str">
            <v>AgriBank, FCB</v>
          </cell>
          <cell r="D14" t="str">
            <v>UNITED STATES</v>
          </cell>
          <cell r="E14" t="str">
            <v>a1</v>
          </cell>
        </row>
        <row r="15">
          <cell r="C15" t="str">
            <v>Agricultural Bank of China Limited</v>
          </cell>
          <cell r="D15" t="str">
            <v>CHINA</v>
          </cell>
          <cell r="E15" t="str">
            <v>baa3</v>
          </cell>
        </row>
        <row r="16">
          <cell r="C16" t="str">
            <v>Agricultural Bank of Greece S.A.</v>
          </cell>
          <cell r="D16" t="str">
            <v>GREECE</v>
          </cell>
          <cell r="E16" t="str">
            <v>caa3</v>
          </cell>
        </row>
        <row r="17">
          <cell r="C17" t="str">
            <v>Agrobank</v>
          </cell>
          <cell r="D17" t="str">
            <v>UZBEKISTAN</v>
          </cell>
          <cell r="E17" t="str">
            <v>ca</v>
          </cell>
        </row>
        <row r="18">
          <cell r="C18" t="str">
            <v>Ahli United Bank K.S.C.</v>
          </cell>
          <cell r="D18" t="str">
            <v>KUWAIT</v>
          </cell>
          <cell r="E18" t="str">
            <v>baa3</v>
          </cell>
        </row>
        <row r="19">
          <cell r="C19" t="str">
            <v>Ak Bars Bank</v>
          </cell>
          <cell r="D19" t="str">
            <v>RUSSIA</v>
          </cell>
          <cell r="E19" t="str">
            <v>b3</v>
          </cell>
        </row>
        <row r="20">
          <cell r="C20" t="str">
            <v>Akbank TAS</v>
          </cell>
          <cell r="D20" t="str">
            <v>TURKEY</v>
          </cell>
          <cell r="E20" t="str">
            <v>ba1</v>
          </cell>
        </row>
        <row r="21">
          <cell r="C21" t="str">
            <v>Akibank</v>
          </cell>
          <cell r="D21" t="str">
            <v>RUSSIA</v>
          </cell>
          <cell r="E21" t="str">
            <v>b3</v>
          </cell>
        </row>
        <row r="22">
          <cell r="C22" t="str">
            <v>Aktia Bank p.l.c.</v>
          </cell>
          <cell r="D22" t="str">
            <v>FINLAND</v>
          </cell>
          <cell r="E22" t="str">
            <v>baa2</v>
          </cell>
        </row>
        <row r="23">
          <cell r="C23" t="str">
            <v>Al Ahli Bank of Kuwait K.S.C</v>
          </cell>
          <cell r="D23" t="str">
            <v>KUWAIT</v>
          </cell>
          <cell r="E23" t="str">
            <v>baa3</v>
          </cell>
        </row>
        <row r="24">
          <cell r="C24" t="str">
            <v>Al Hilal Bank PJSC</v>
          </cell>
          <cell r="D24" t="str">
            <v>UNITED ARAB EMIRATES</v>
          </cell>
          <cell r="E24" t="str">
            <v>ba2</v>
          </cell>
        </row>
        <row r="25">
          <cell r="C25" t="str">
            <v>Al Hilal Bank PJSC</v>
          </cell>
          <cell r="D25" t="str">
            <v>UNITED ARAB EMIRATES</v>
          </cell>
          <cell r="E25" t="str">
            <v>ba2</v>
          </cell>
        </row>
        <row r="26">
          <cell r="C26" t="str">
            <v>Al Khalij Commercial Bank (al khaliji) Q.S.C</v>
          </cell>
          <cell r="D26" t="str">
            <v>QATAR</v>
          </cell>
          <cell r="E26" t="str">
            <v>ba2</v>
          </cell>
        </row>
        <row r="27">
          <cell r="C27" t="str">
            <v>Al Rajhi Bank</v>
          </cell>
          <cell r="D27" t="str">
            <v>SAUDI ARABIA</v>
          </cell>
          <cell r="E27" t="str">
            <v>a3</v>
          </cell>
        </row>
        <row r="28">
          <cell r="C28" t="str">
            <v>Alfa-Bank</v>
          </cell>
          <cell r="D28" t="str">
            <v>RUSSIA</v>
          </cell>
          <cell r="E28" t="str">
            <v>ba2</v>
          </cell>
        </row>
        <row r="29">
          <cell r="C29" t="str">
            <v>Alfa-Bank Kazakhstan</v>
          </cell>
          <cell r="D29" t="str">
            <v>KAZAKHSTAN</v>
          </cell>
          <cell r="E29" t="str">
            <v>b2</v>
          </cell>
        </row>
        <row r="30">
          <cell r="C30" t="str">
            <v>Aljba Alliance Commercial Bank</v>
          </cell>
          <cell r="D30" t="str">
            <v>RUSSIA</v>
          </cell>
          <cell r="E30" t="str">
            <v>b3</v>
          </cell>
        </row>
        <row r="31">
          <cell r="C31" t="str">
            <v>Alliance Bank</v>
          </cell>
          <cell r="D31" t="str">
            <v>KAZAKHSTAN</v>
          </cell>
          <cell r="E31" t="str">
            <v>c</v>
          </cell>
        </row>
        <row r="32">
          <cell r="C32" t="str">
            <v>Allied Bank Limited</v>
          </cell>
          <cell r="D32" t="str">
            <v>PAKISTAN</v>
          </cell>
          <cell r="E32" t="str">
            <v>caa1</v>
          </cell>
        </row>
        <row r="33">
          <cell r="C33" t="str">
            <v>Allied Banking Corporation</v>
          </cell>
          <cell r="D33" t="str">
            <v>PHILIPPINES</v>
          </cell>
          <cell r="E33" t="str">
            <v>b1</v>
          </cell>
        </row>
        <row r="34">
          <cell r="C34" t="str">
            <v>Allied Irish Banks, p.l.c.</v>
          </cell>
          <cell r="D34" t="str">
            <v>IRELAND</v>
          </cell>
          <cell r="E34" t="str">
            <v>b2</v>
          </cell>
        </row>
        <row r="35">
          <cell r="C35" t="str">
            <v>Alokabank Joint-Stock Commercial Bank</v>
          </cell>
          <cell r="D35" t="str">
            <v>UZBEKISTAN</v>
          </cell>
          <cell r="E35" t="str">
            <v>b2</v>
          </cell>
        </row>
        <row r="36">
          <cell r="C36" t="str">
            <v>Alpha Bank AE</v>
          </cell>
          <cell r="D36" t="str">
            <v>GREECE</v>
          </cell>
          <cell r="E36" t="str">
            <v>caa2</v>
          </cell>
        </row>
        <row r="37">
          <cell r="C37" t="str">
            <v>Amarillo National Bank</v>
          </cell>
          <cell r="D37" t="str">
            <v>UNITED STATES</v>
          </cell>
          <cell r="E37" t="str">
            <v>a3</v>
          </cell>
        </row>
        <row r="38">
          <cell r="C38" t="str">
            <v>AmBank (M) Berhad</v>
          </cell>
          <cell r="D38" t="str">
            <v>MALAYSIA</v>
          </cell>
          <cell r="E38" t="str">
            <v>ba1</v>
          </cell>
        </row>
        <row r="39">
          <cell r="C39" t="str">
            <v>Amegy Bank National Association</v>
          </cell>
          <cell r="D39" t="str">
            <v>UNITED STATES</v>
          </cell>
          <cell r="E39" t="str">
            <v>baa3</v>
          </cell>
        </row>
        <row r="40">
          <cell r="C40" t="str">
            <v>Amen Bank</v>
          </cell>
          <cell r="D40" t="str">
            <v>TUNISIA</v>
          </cell>
          <cell r="E40" t="str">
            <v>b3</v>
          </cell>
        </row>
        <row r="41">
          <cell r="C41" t="str">
            <v>American Express Bank, FSB</v>
          </cell>
          <cell r="D41" t="str">
            <v>UNITED STATES</v>
          </cell>
          <cell r="E41" t="str">
            <v>a2</v>
          </cell>
        </row>
        <row r="42">
          <cell r="C42" t="str">
            <v>American Express Centurion Bank</v>
          </cell>
          <cell r="D42" t="str">
            <v>UNITED STATES</v>
          </cell>
          <cell r="E42" t="str">
            <v>a2</v>
          </cell>
        </row>
        <row r="43">
          <cell r="C43" t="str">
            <v>American Savings Bank, FSB</v>
          </cell>
          <cell r="D43" t="str">
            <v>UNITED STATES</v>
          </cell>
          <cell r="E43" t="str">
            <v>a3</v>
          </cell>
        </row>
        <row r="44">
          <cell r="C44" t="str">
            <v>AMP Bank Limited</v>
          </cell>
          <cell r="D44" t="str">
            <v>AUSTRALIA</v>
          </cell>
          <cell r="E44" t="str">
            <v>a2</v>
          </cell>
        </row>
        <row r="45">
          <cell r="C45" t="str">
            <v>Amsterdam Trade Bank N.V.</v>
          </cell>
          <cell r="D45" t="str">
            <v>NETHERLANDS</v>
          </cell>
          <cell r="E45" t="str">
            <v>ba2</v>
          </cell>
        </row>
        <row r="46">
          <cell r="C46" t="str">
            <v>Amsterdam Trade Bank N.V.</v>
          </cell>
          <cell r="D46" t="str">
            <v>NETHERLANDS</v>
          </cell>
          <cell r="E46" t="str">
            <v>ba2</v>
          </cell>
        </row>
        <row r="47">
          <cell r="C47" t="str">
            <v>AMT BANK</v>
          </cell>
          <cell r="D47" t="str">
            <v>RUSSIA</v>
          </cell>
          <cell r="E47" t="str">
            <v>caa2</v>
          </cell>
        </row>
        <row r="48">
          <cell r="C48" t="str">
            <v>Anadolubank AS</v>
          </cell>
          <cell r="D48" t="str">
            <v>TURKEY</v>
          </cell>
          <cell r="E48" t="str">
            <v>ba1</v>
          </cell>
        </row>
        <row r="49">
          <cell r="C49" t="str">
            <v>ANZ BANK NEW ZEALAND LIMITED</v>
          </cell>
          <cell r="D49" t="str">
            <v>NEW ZEALAND</v>
          </cell>
          <cell r="E49" t="str">
            <v>a1</v>
          </cell>
        </row>
        <row r="50">
          <cell r="C50" t="str">
            <v>Aozora Bank, Ltd.</v>
          </cell>
          <cell r="D50" t="str">
            <v>JAPAN</v>
          </cell>
          <cell r="E50" t="str">
            <v>ba1</v>
          </cell>
        </row>
        <row r="51">
          <cell r="C51" t="str">
            <v>Arab Bank Australia Limited</v>
          </cell>
          <cell r="D51" t="str">
            <v>AUSTRALIA</v>
          </cell>
          <cell r="E51" t="str">
            <v>baa3</v>
          </cell>
        </row>
        <row r="52">
          <cell r="C52" t="str">
            <v>Arab Bank PLC</v>
          </cell>
          <cell r="D52" t="str">
            <v>JORDAN</v>
          </cell>
          <cell r="E52" t="str">
            <v>ba2</v>
          </cell>
        </row>
        <row r="53">
          <cell r="C53" t="str">
            <v>Arab Banking Corporation B.S.C.</v>
          </cell>
          <cell r="D53" t="str">
            <v>BAHRAIN</v>
          </cell>
          <cell r="E53" t="str">
            <v>ba1</v>
          </cell>
        </row>
        <row r="54">
          <cell r="C54" t="str">
            <v>Arab National Bank</v>
          </cell>
          <cell r="D54" t="str">
            <v>SAUDI ARABIA</v>
          </cell>
          <cell r="E54" t="str">
            <v>a3</v>
          </cell>
        </row>
        <row r="55">
          <cell r="C55" t="str">
            <v>Arab Tunisian Bank</v>
          </cell>
          <cell r="D55" t="str">
            <v>TUNISIA</v>
          </cell>
          <cell r="E55" t="str">
            <v>ba3</v>
          </cell>
        </row>
        <row r="56">
          <cell r="C56" t="str">
            <v>Ardshininvestbank CJSC</v>
          </cell>
          <cell r="D56" t="str">
            <v>ARMENIA</v>
          </cell>
          <cell r="E56" t="str">
            <v>ba3</v>
          </cell>
        </row>
        <row r="57">
          <cell r="C57" t="str">
            <v>Armeconombank (Armenian Economy Devt Bank)</v>
          </cell>
          <cell r="D57" t="str">
            <v>ARMENIA</v>
          </cell>
          <cell r="E57" t="str">
            <v>b1</v>
          </cell>
        </row>
        <row r="58">
          <cell r="C58" t="str">
            <v>AS Expobank</v>
          </cell>
          <cell r="D58" t="str">
            <v>LATVIA</v>
          </cell>
          <cell r="E58" t="str">
            <v>b1</v>
          </cell>
        </row>
        <row r="59">
          <cell r="C59" t="str">
            <v>AS Expobank</v>
          </cell>
          <cell r="D59" t="str">
            <v>LATVIA</v>
          </cell>
          <cell r="E59" t="str">
            <v>b1</v>
          </cell>
        </row>
        <row r="60">
          <cell r="C60" t="str">
            <v>Asaka Bank</v>
          </cell>
          <cell r="D60" t="str">
            <v>UZBEKISTAN</v>
          </cell>
          <cell r="E60" t="str">
            <v>b2</v>
          </cell>
        </row>
        <row r="61">
          <cell r="C61" t="str">
            <v>ASB Bank Limited</v>
          </cell>
          <cell r="D61" t="str">
            <v>NEW ZEALAND</v>
          </cell>
          <cell r="E61" t="str">
            <v>a1</v>
          </cell>
        </row>
        <row r="62">
          <cell r="C62" t="str">
            <v>Asia Alliance Bank</v>
          </cell>
          <cell r="D62" t="str">
            <v>UZBEKISTAN</v>
          </cell>
          <cell r="E62" t="str">
            <v>b3</v>
          </cell>
        </row>
        <row r="63">
          <cell r="C63" t="str">
            <v>Asia Commercial Bank</v>
          </cell>
          <cell r="D63" t="str">
            <v>VIETNAM</v>
          </cell>
          <cell r="E63" t="str">
            <v>caa1</v>
          </cell>
        </row>
        <row r="64">
          <cell r="C64" t="str">
            <v>Asian - Pacific Bank</v>
          </cell>
          <cell r="D64" t="str">
            <v>RUSSIA</v>
          </cell>
          <cell r="E64" t="str">
            <v>b2</v>
          </cell>
        </row>
        <row r="65">
          <cell r="C65" t="str">
            <v>Associated Bank, N.A.</v>
          </cell>
          <cell r="D65" t="str">
            <v>UNITED STATES</v>
          </cell>
          <cell r="E65" t="str">
            <v>a3</v>
          </cell>
        </row>
        <row r="66">
          <cell r="C66" t="str">
            <v>Astoria Bank</v>
          </cell>
          <cell r="D66" t="str">
            <v>UNITED STATES</v>
          </cell>
          <cell r="E66" t="str">
            <v>baa1</v>
          </cell>
        </row>
        <row r="67">
          <cell r="C67" t="str">
            <v>Asya Katilim Bankasi A.S.</v>
          </cell>
          <cell r="D67" t="str">
            <v>TURKEY</v>
          </cell>
          <cell r="E67" t="str">
            <v>caa3</v>
          </cell>
        </row>
        <row r="68">
          <cell r="C68" t="str">
            <v>ATF Bank</v>
          </cell>
          <cell r="D68" t="str">
            <v>KAZAKHSTAN</v>
          </cell>
          <cell r="E68" t="str">
            <v>caa2</v>
          </cell>
        </row>
        <row r="69">
          <cell r="C69" t="str">
            <v>Atlantic Security Bank</v>
          </cell>
          <cell r="D69" t="str">
            <v>CAYMAN ISLANDS</v>
          </cell>
          <cell r="E69" t="str">
            <v>b1</v>
          </cell>
        </row>
        <row r="70">
          <cell r="C70" t="str">
            <v>Atlas Bank AD Podgorica</v>
          </cell>
          <cell r="D70" t="str">
            <v>MONTENEGRO</v>
          </cell>
          <cell r="E70" t="str">
            <v>b3</v>
          </cell>
        </row>
        <row r="71">
          <cell r="C71" t="str">
            <v>Attica Bank S.A.</v>
          </cell>
          <cell r="D71" t="str">
            <v>GREECE</v>
          </cell>
          <cell r="E71" t="str">
            <v>caa3</v>
          </cell>
        </row>
        <row r="72">
          <cell r="C72" t="str">
            <v>Australia and New Zealand Banking Grp. Ltd.</v>
          </cell>
          <cell r="D72" t="str">
            <v>AUSTRALIA</v>
          </cell>
          <cell r="E72" t="str">
            <v>a1</v>
          </cell>
        </row>
        <row r="73">
          <cell r="C73" t="str">
            <v>Autotorgbank</v>
          </cell>
          <cell r="D73" t="str">
            <v>RUSSIA</v>
          </cell>
          <cell r="E73" t="str">
            <v>b3</v>
          </cell>
        </row>
        <row r="74">
          <cell r="C74" t="str">
            <v>Autotorgbank</v>
          </cell>
          <cell r="D74" t="str">
            <v>RUSSIA</v>
          </cell>
          <cell r="E74" t="str">
            <v>b3</v>
          </cell>
        </row>
        <row r="75">
          <cell r="C75" t="str">
            <v>Axa Bank Europe</v>
          </cell>
          <cell r="D75" t="str">
            <v>BELGIUM</v>
          </cell>
          <cell r="E75" t="str">
            <v>a2</v>
          </cell>
        </row>
        <row r="76">
          <cell r="C76" t="str">
            <v>Axis Bank Ltd</v>
          </cell>
          <cell r="D76" t="str">
            <v>INDIA</v>
          </cell>
          <cell r="E76" t="str">
            <v>baa3</v>
          </cell>
        </row>
        <row r="77">
          <cell r="C77" t="str">
            <v>B&amp;N Bank</v>
          </cell>
          <cell r="D77" t="str">
            <v>RUSSIA</v>
          </cell>
          <cell r="E77" t="str">
            <v>caa1</v>
          </cell>
        </row>
        <row r="78">
          <cell r="C78" t="str">
            <v>BAC International Bank, Inc</v>
          </cell>
          <cell r="D78" t="str">
            <v>PANAMA</v>
          </cell>
          <cell r="E78" t="str">
            <v>baa3</v>
          </cell>
        </row>
        <row r="79">
          <cell r="C79" t="str">
            <v>Bahrain Islamic Bank</v>
          </cell>
          <cell r="D79" t="str">
            <v>BAHRAIN</v>
          </cell>
          <cell r="E79" t="str">
            <v>caa1</v>
          </cell>
        </row>
        <row r="80">
          <cell r="C80" t="str">
            <v>Baltic International Bank</v>
          </cell>
          <cell r="D80" t="str">
            <v>LATVIA</v>
          </cell>
          <cell r="E80" t="str">
            <v>b3</v>
          </cell>
        </row>
        <row r="81">
          <cell r="C81" t="str">
            <v>Baltinvestbank</v>
          </cell>
          <cell r="D81" t="str">
            <v>RUSSIA</v>
          </cell>
          <cell r="E81" t="str">
            <v>b3</v>
          </cell>
        </row>
        <row r="82">
          <cell r="C82" t="str">
            <v>Banca Carige S.p.A.</v>
          </cell>
          <cell r="D82" t="str">
            <v>ITALY</v>
          </cell>
          <cell r="E82" t="str">
            <v>caa3</v>
          </cell>
        </row>
        <row r="83">
          <cell r="C83" t="str">
            <v>Banca Civica S.A.</v>
          </cell>
          <cell r="D83" t="str">
            <v>SPAIN</v>
          </cell>
          <cell r="E83" t="str">
            <v>ba3</v>
          </cell>
        </row>
        <row r="84">
          <cell r="C84" t="str">
            <v>Banca Comerciala Romana S.A.</v>
          </cell>
          <cell r="D84" t="str">
            <v>ROMANIA</v>
          </cell>
          <cell r="E84" t="str">
            <v>b1</v>
          </cell>
        </row>
        <row r="85">
          <cell r="C85" t="str">
            <v>Banca CR Firenze S.p.A.</v>
          </cell>
          <cell r="D85" t="str">
            <v>ITALY</v>
          </cell>
          <cell r="E85" t="str">
            <v>baa3</v>
          </cell>
        </row>
        <row r="86">
          <cell r="C86" t="str">
            <v>Banca del Mezzogiorno - MedioCredito Centrale</v>
          </cell>
          <cell r="D86" t="str">
            <v>ITALY</v>
          </cell>
          <cell r="E86" t="str">
            <v>ba1</v>
          </cell>
        </row>
        <row r="87">
          <cell r="C87" t="str">
            <v>Banca della Marca Credito Cooperativo</v>
          </cell>
          <cell r="D87" t="str">
            <v>ITALY</v>
          </cell>
          <cell r="E87" t="str">
            <v>baa3</v>
          </cell>
        </row>
        <row r="88">
          <cell r="C88" t="str">
            <v>Banca Delle Marche S.p.A.</v>
          </cell>
          <cell r="D88" t="str">
            <v>ITALY</v>
          </cell>
          <cell r="E88" t="str">
            <v>ca</v>
          </cell>
        </row>
        <row r="89">
          <cell r="C89" t="str">
            <v>Banca di Monastier e del Sile</v>
          </cell>
          <cell r="D89" t="str">
            <v>ITALY</v>
          </cell>
          <cell r="E89" t="str">
            <v>b2</v>
          </cell>
        </row>
        <row r="90">
          <cell r="C90" t="str">
            <v>Banca IMI Spa</v>
          </cell>
          <cell r="D90" t="str">
            <v>ITALY</v>
          </cell>
          <cell r="E90" t="str">
            <v>baa3</v>
          </cell>
        </row>
        <row r="91">
          <cell r="C91" t="str">
            <v>Banca Infrastrutture Innovazione e Sviluppo</v>
          </cell>
          <cell r="D91" t="str">
            <v>ITALY</v>
          </cell>
          <cell r="E91" t="str">
            <v>baa2</v>
          </cell>
        </row>
        <row r="92">
          <cell r="C92" t="str">
            <v>Banca Intesa (Russia)</v>
          </cell>
          <cell r="D92" t="str">
            <v>RUSSIA</v>
          </cell>
          <cell r="E92" t="str">
            <v>ba1</v>
          </cell>
        </row>
        <row r="93">
          <cell r="C93" t="str">
            <v>Banca Italease S.p.A.</v>
          </cell>
          <cell r="D93" t="str">
            <v>ITALY</v>
          </cell>
          <cell r="E93" t="str">
            <v>b3</v>
          </cell>
        </row>
        <row r="94">
          <cell r="C94" t="str">
            <v>Banca March S.A.</v>
          </cell>
          <cell r="D94" t="str">
            <v>SPAIN</v>
          </cell>
          <cell r="E94" t="str">
            <v>baa3</v>
          </cell>
        </row>
        <row r="95">
          <cell r="C95" t="str">
            <v>Banca Monte dei Paschi di Siena S.p.A.</v>
          </cell>
          <cell r="D95" t="str">
            <v>ITALY</v>
          </cell>
          <cell r="E95" t="str">
            <v>caa2</v>
          </cell>
        </row>
        <row r="96">
          <cell r="C96" t="str">
            <v>Banca Monte Parma S.p.A.</v>
          </cell>
          <cell r="D96" t="str">
            <v>ITALY</v>
          </cell>
          <cell r="E96" t="str">
            <v>baa2</v>
          </cell>
        </row>
        <row r="97">
          <cell r="C97" t="str">
            <v>Banca Nazionale Del Lavoro S.P.A.</v>
          </cell>
          <cell r="D97" t="str">
            <v>ITALY</v>
          </cell>
          <cell r="E97" t="str">
            <v>baa2</v>
          </cell>
        </row>
        <row r="98">
          <cell r="C98" t="str">
            <v>Banca Padovana Credito Cooperativo</v>
          </cell>
          <cell r="D98" t="str">
            <v>ITALY</v>
          </cell>
          <cell r="E98" t="str">
            <v>b3</v>
          </cell>
        </row>
        <row r="99">
          <cell r="C99" t="str">
            <v>Banca Popolare dell'Alto Adige-Suedtir.Volksb</v>
          </cell>
          <cell r="D99" t="str">
            <v>ITALY</v>
          </cell>
          <cell r="E99" t="str">
            <v>ba1</v>
          </cell>
        </row>
        <row r="100">
          <cell r="C100" t="str">
            <v>Banca Popolare dell'Emilia Romagna s.c.a.r.l.</v>
          </cell>
          <cell r="D100" t="str">
            <v>ITALY</v>
          </cell>
          <cell r="E100" t="str">
            <v>b1</v>
          </cell>
        </row>
        <row r="101">
          <cell r="C101" t="str">
            <v>Banca Popolare di Cividale ScpA</v>
          </cell>
          <cell r="D101" t="str">
            <v>ITALY</v>
          </cell>
          <cell r="E101" t="str">
            <v>ba2</v>
          </cell>
        </row>
        <row r="102">
          <cell r="C102" t="str">
            <v>Banca Popolare di Marostica Scpaarl</v>
          </cell>
          <cell r="D102" t="str">
            <v>ITALY</v>
          </cell>
          <cell r="E102" t="str">
            <v>ba2</v>
          </cell>
        </row>
        <row r="103">
          <cell r="C103" t="str">
            <v>Banca Popolare di Milano S.C.a r.l.</v>
          </cell>
          <cell r="D103" t="str">
            <v>ITALY</v>
          </cell>
          <cell r="E103" t="str">
            <v>b2</v>
          </cell>
        </row>
        <row r="104">
          <cell r="C104" t="str">
            <v>Banca Popolare di Spoleto</v>
          </cell>
          <cell r="D104" t="str">
            <v>ITALY</v>
          </cell>
          <cell r="E104" t="str">
            <v>ca</v>
          </cell>
        </row>
        <row r="105">
          <cell r="C105" t="str">
            <v>Banca Popolare di Vicenza S.c.p.a.</v>
          </cell>
          <cell r="D105" t="str">
            <v>ITALY</v>
          </cell>
          <cell r="E105" t="str">
            <v>ba3</v>
          </cell>
        </row>
        <row r="106">
          <cell r="C106" t="str">
            <v>Banca Popolare Friuladria</v>
          </cell>
          <cell r="D106" t="str">
            <v>ITALY</v>
          </cell>
          <cell r="E106" t="str">
            <v>baa2</v>
          </cell>
        </row>
        <row r="107">
          <cell r="C107" t="str">
            <v>Banca Sella Holding</v>
          </cell>
          <cell r="D107" t="str">
            <v>ITALY</v>
          </cell>
          <cell r="E107" t="str">
            <v>ba2</v>
          </cell>
        </row>
        <row r="108">
          <cell r="C108" t="str">
            <v>Banca Tercas</v>
          </cell>
          <cell r="D108" t="str">
            <v>ITALY</v>
          </cell>
          <cell r="E108" t="str">
            <v>b3</v>
          </cell>
        </row>
        <row r="109">
          <cell r="C109" t="str">
            <v>Bancaperta S.P.A.</v>
          </cell>
          <cell r="D109" t="str">
            <v>ITALY</v>
          </cell>
          <cell r="E109" t="str">
            <v>baa1</v>
          </cell>
        </row>
        <row r="110">
          <cell r="C110" t="str">
            <v>BancApulia S.p.A.</v>
          </cell>
          <cell r="D110" t="str">
            <v>ITALY</v>
          </cell>
          <cell r="E110" t="str">
            <v>ba3</v>
          </cell>
        </row>
        <row r="111">
          <cell r="C111" t="str">
            <v>Banche di Credito Cooperativo - BCC</v>
          </cell>
          <cell r="D111" t="str">
            <v>ITALY</v>
          </cell>
          <cell r="E111" t="str">
            <v>baa3</v>
          </cell>
        </row>
        <row r="112">
          <cell r="C112" t="str">
            <v>Banco ABC Brasil S.A.</v>
          </cell>
          <cell r="D112" t="str">
            <v>BRAZIL</v>
          </cell>
          <cell r="E112" t="str">
            <v>baa3</v>
          </cell>
        </row>
        <row r="113">
          <cell r="C113" t="str">
            <v>Banco Agromercantil de Guatemala, S.A.</v>
          </cell>
          <cell r="D113" t="str">
            <v>GUATEMALA</v>
          </cell>
          <cell r="E113" t="str">
            <v>ba3</v>
          </cell>
        </row>
        <row r="114">
          <cell r="C114" t="str">
            <v>Banco Alfa de Investimento S.A.</v>
          </cell>
          <cell r="D114" t="str">
            <v>BRAZIL</v>
          </cell>
          <cell r="E114" t="str">
            <v>baa2</v>
          </cell>
        </row>
        <row r="115">
          <cell r="C115" t="str">
            <v>Banco Amambay S.A.</v>
          </cell>
          <cell r="D115" t="str">
            <v>PARAGUAY</v>
          </cell>
          <cell r="E115" t="str">
            <v>b2</v>
          </cell>
        </row>
        <row r="116">
          <cell r="C116" t="str">
            <v>Banco Angolano de Investimentos, S.A.</v>
          </cell>
          <cell r="D116" t="str">
            <v>ANGOLA</v>
          </cell>
          <cell r="E116" t="str">
            <v>b1</v>
          </cell>
        </row>
        <row r="117">
          <cell r="C117" t="str">
            <v>Banco Angolano de Investimentos, S.A.</v>
          </cell>
          <cell r="D117" t="str">
            <v>ANGOLA</v>
          </cell>
          <cell r="E117" t="str">
            <v>b1</v>
          </cell>
        </row>
        <row r="118">
          <cell r="C118" t="str">
            <v>Banco Autofin Mexico, S.A.</v>
          </cell>
          <cell r="D118" t="str">
            <v>MEXICO</v>
          </cell>
          <cell r="E118" t="str">
            <v>b3</v>
          </cell>
        </row>
        <row r="119">
          <cell r="C119" t="str">
            <v>Banco Azteca, S.A.</v>
          </cell>
          <cell r="D119" t="str">
            <v>MEXICO</v>
          </cell>
          <cell r="E119" t="str">
            <v>ba3</v>
          </cell>
        </row>
        <row r="120">
          <cell r="C120" t="str">
            <v>Banco Bandes Uruguay S.A.</v>
          </cell>
          <cell r="D120" t="str">
            <v>URUGUAY</v>
          </cell>
          <cell r="E120" t="str">
            <v>b3</v>
          </cell>
        </row>
        <row r="121">
          <cell r="C121" t="str">
            <v>Banco Barclays S.A.</v>
          </cell>
          <cell r="D121" t="str">
            <v>BRAZIL</v>
          </cell>
          <cell r="E121" t="str">
            <v>baa3</v>
          </cell>
        </row>
        <row r="122">
          <cell r="C122" t="str">
            <v>Banco BBM S.A.</v>
          </cell>
          <cell r="D122" t="str">
            <v>BRAZIL</v>
          </cell>
          <cell r="E122" t="str">
            <v>ba1</v>
          </cell>
        </row>
        <row r="123">
          <cell r="C123" t="str">
            <v>Banco Bilbao Vizcaya Argentaria Paraguay</v>
          </cell>
          <cell r="D123" t="str">
            <v>PARAGUAY</v>
          </cell>
          <cell r="E123" t="str">
            <v>ba1</v>
          </cell>
        </row>
        <row r="124">
          <cell r="C124" t="str">
            <v>Banco Bilbao Vizcaya Argentaria Puerto Rico</v>
          </cell>
          <cell r="D124" t="str">
            <v>UNITED STATES</v>
          </cell>
          <cell r="E124" t="str">
            <v>baa2</v>
          </cell>
        </row>
        <row r="125">
          <cell r="C125" t="str">
            <v>Banco Bilbao Vizcaya Argentaria, S.A.</v>
          </cell>
          <cell r="D125" t="str">
            <v>SPAIN</v>
          </cell>
          <cell r="E125" t="str">
            <v>baa2</v>
          </cell>
        </row>
        <row r="126">
          <cell r="C126" t="str">
            <v>Banco BISA S.A.</v>
          </cell>
          <cell r="D126" t="str">
            <v>BOLIVIA</v>
          </cell>
          <cell r="E126" t="str">
            <v>ba3</v>
          </cell>
        </row>
        <row r="127">
          <cell r="C127" t="str">
            <v>Banco BMG S.A.</v>
          </cell>
          <cell r="D127" t="str">
            <v>BRAZIL</v>
          </cell>
          <cell r="E127" t="str">
            <v>b1</v>
          </cell>
        </row>
        <row r="128">
          <cell r="C128" t="str">
            <v>Banco Bonsucesso S.A.</v>
          </cell>
          <cell r="D128" t="str">
            <v>BRAZIL</v>
          </cell>
          <cell r="E128" t="str">
            <v>b2</v>
          </cell>
        </row>
        <row r="129">
          <cell r="C129" t="str">
            <v>Banco BPI S.A.</v>
          </cell>
          <cell r="D129" t="str">
            <v>PORTUGAL</v>
          </cell>
          <cell r="E129" t="str">
            <v>b1</v>
          </cell>
        </row>
        <row r="130">
          <cell r="C130" t="str">
            <v>Banco Bradesco Europa S.A.</v>
          </cell>
          <cell r="D130" t="str">
            <v>LUXEMBOURG</v>
          </cell>
          <cell r="E130" t="str">
            <v>baa1</v>
          </cell>
        </row>
        <row r="131">
          <cell r="C131" t="str">
            <v>Banco Bradesco S.A.</v>
          </cell>
          <cell r="D131" t="str">
            <v>BRAZIL</v>
          </cell>
          <cell r="E131" t="str">
            <v>baa1</v>
          </cell>
        </row>
        <row r="132">
          <cell r="C132" t="str">
            <v>Banco BTG Pactual S.A.</v>
          </cell>
          <cell r="D132" t="str">
            <v>BRAZIL</v>
          </cell>
          <cell r="E132" t="str">
            <v>baa3</v>
          </cell>
        </row>
        <row r="133">
          <cell r="C133" t="str">
            <v>Banco BVA S.A.</v>
          </cell>
          <cell r="D133" t="str">
            <v>BRAZIL</v>
          </cell>
          <cell r="E133" t="str">
            <v>c</v>
          </cell>
        </row>
        <row r="134">
          <cell r="C134" t="str">
            <v>Banco CAM</v>
          </cell>
          <cell r="D134" t="str">
            <v>SPAIN</v>
          </cell>
          <cell r="E134" t="str">
            <v>ba2</v>
          </cell>
        </row>
        <row r="135">
          <cell r="C135" t="str">
            <v>Banco Caminos, S.A.</v>
          </cell>
          <cell r="D135" t="str">
            <v>SPAIN</v>
          </cell>
          <cell r="E135" t="str">
            <v>ba1</v>
          </cell>
        </row>
        <row r="136">
          <cell r="C136" t="str">
            <v>Banco CEISS</v>
          </cell>
          <cell r="D136" t="str">
            <v>SPAIN</v>
          </cell>
          <cell r="E136" t="str">
            <v>b2</v>
          </cell>
        </row>
        <row r="137">
          <cell r="C137" t="str">
            <v>Banco Cetelem Argentina S.A.</v>
          </cell>
          <cell r="D137" t="str">
            <v>ARGENTINA</v>
          </cell>
          <cell r="E137" t="str">
            <v>a3</v>
          </cell>
        </row>
        <row r="138">
          <cell r="C138" t="str">
            <v>Banco Cetelem S.A.</v>
          </cell>
          <cell r="D138" t="str">
            <v>BRAZIL</v>
          </cell>
          <cell r="E138" t="str">
            <v>ba1</v>
          </cell>
        </row>
        <row r="139">
          <cell r="C139" t="str">
            <v>Banco Citibank S.A.</v>
          </cell>
          <cell r="D139" t="str">
            <v>BRAZIL</v>
          </cell>
          <cell r="E139" t="str">
            <v>baa2</v>
          </cell>
        </row>
        <row r="140">
          <cell r="C140" t="str">
            <v>Banco Columbia S.A.</v>
          </cell>
          <cell r="D140" t="str">
            <v>ARGENTINA</v>
          </cell>
          <cell r="E140" t="str">
            <v>caa2</v>
          </cell>
        </row>
        <row r="141">
          <cell r="C141" t="str">
            <v>Banco Comafi S.A.</v>
          </cell>
          <cell r="D141" t="str">
            <v>ARGENTINA</v>
          </cell>
          <cell r="E141" t="str">
            <v>caa1</v>
          </cell>
        </row>
        <row r="142">
          <cell r="C142" t="str">
            <v>Banco Comercial Portugues, S.A.</v>
          </cell>
          <cell r="D142" t="str">
            <v>PORTUGAL</v>
          </cell>
          <cell r="E142" t="str">
            <v>caa2</v>
          </cell>
        </row>
        <row r="143">
          <cell r="C143" t="str">
            <v>Banco Continental S.A.E.C.A.</v>
          </cell>
          <cell r="D143" t="str">
            <v>PARAGUAY</v>
          </cell>
          <cell r="E143" t="str">
            <v>ba2</v>
          </cell>
        </row>
        <row r="144">
          <cell r="C144" t="str">
            <v>Banco Cooperativo Espanol, S.A.</v>
          </cell>
          <cell r="D144" t="str">
            <v>SPAIN</v>
          </cell>
          <cell r="E144" t="str">
            <v>ba3</v>
          </cell>
        </row>
        <row r="145">
          <cell r="C145" t="str">
            <v>Banco Credicoop Cooperativo Limitado</v>
          </cell>
          <cell r="D145" t="str">
            <v>ARGENTINA</v>
          </cell>
          <cell r="E145" t="str">
            <v>caa1</v>
          </cell>
        </row>
        <row r="146">
          <cell r="C146" t="str">
            <v>Banco Credit Suisse Mexico, S.A.</v>
          </cell>
          <cell r="D146" t="str">
            <v>MEXICO</v>
          </cell>
          <cell r="E146" t="str">
            <v>baa1</v>
          </cell>
        </row>
        <row r="147">
          <cell r="C147" t="str">
            <v>Banco Cruzeiro do Sul S.A.</v>
          </cell>
          <cell r="D147" t="str">
            <v>BRAZIL</v>
          </cell>
          <cell r="E147" t="str">
            <v>ca</v>
          </cell>
        </row>
        <row r="148">
          <cell r="C148" t="str">
            <v>Banco Davivienda S.A.</v>
          </cell>
          <cell r="D148" t="str">
            <v>COLOMBIA</v>
          </cell>
          <cell r="E148" t="str">
            <v>ba1</v>
          </cell>
        </row>
        <row r="149">
          <cell r="C149" t="str">
            <v>Banco Davivienda S.A.</v>
          </cell>
          <cell r="D149" t="str">
            <v>COLOMBIA</v>
          </cell>
          <cell r="E149" t="str">
            <v>ba1</v>
          </cell>
        </row>
        <row r="150">
          <cell r="C150" t="str">
            <v>Banco Daycoval S.A.</v>
          </cell>
          <cell r="D150" t="str">
            <v>BRAZIL</v>
          </cell>
          <cell r="E150" t="str">
            <v>baa3</v>
          </cell>
        </row>
        <row r="151">
          <cell r="C151" t="str">
            <v>Banco de Bogota S.A.</v>
          </cell>
          <cell r="D151" t="str">
            <v>COLOMBIA</v>
          </cell>
          <cell r="E151" t="str">
            <v>baa2</v>
          </cell>
        </row>
        <row r="152">
          <cell r="C152" t="str">
            <v>Banco de Chile</v>
          </cell>
          <cell r="D152" t="str">
            <v>CHILE</v>
          </cell>
          <cell r="E152" t="str">
            <v>a1</v>
          </cell>
        </row>
        <row r="153">
          <cell r="C153" t="str">
            <v>Banco de Corrientes S.A.</v>
          </cell>
          <cell r="D153" t="str">
            <v>ARGENTINA</v>
          </cell>
          <cell r="E153" t="str">
            <v>caa1</v>
          </cell>
        </row>
        <row r="154">
          <cell r="C154" t="str">
            <v>Banco de Costa Rica</v>
          </cell>
          <cell r="D154" t="str">
            <v>COSTA RICA</v>
          </cell>
          <cell r="E154" t="str">
            <v>ba1</v>
          </cell>
        </row>
        <row r="155">
          <cell r="C155" t="str">
            <v>Banco de Costa Rica</v>
          </cell>
          <cell r="D155" t="str">
            <v>COSTA RICA</v>
          </cell>
          <cell r="E155" t="str">
            <v>baa3</v>
          </cell>
        </row>
        <row r="156">
          <cell r="C156" t="str">
            <v>Banco de Credito de Bolivia S.A.</v>
          </cell>
          <cell r="D156" t="str">
            <v>BOLIVIA</v>
          </cell>
          <cell r="E156" t="str">
            <v>baa3</v>
          </cell>
        </row>
        <row r="157">
          <cell r="C157" t="str">
            <v>Banco de Credito del Peru</v>
          </cell>
          <cell r="D157" t="str">
            <v>PERU</v>
          </cell>
          <cell r="E157" t="str">
            <v>baa2</v>
          </cell>
        </row>
        <row r="158">
          <cell r="C158" t="str">
            <v>Banco de Credito e Inversiones</v>
          </cell>
          <cell r="D158" t="str">
            <v>CHILE</v>
          </cell>
          <cell r="E158" t="str">
            <v>a3</v>
          </cell>
        </row>
        <row r="159">
          <cell r="C159" t="str">
            <v>Banco de Credito e Varejo S.A.</v>
          </cell>
          <cell r="D159" t="str">
            <v>BRAZIL</v>
          </cell>
          <cell r="E159" t="str">
            <v>b2</v>
          </cell>
        </row>
        <row r="160">
          <cell r="C160" t="str">
            <v>Banco de Desarrollo de El Salvador</v>
          </cell>
          <cell r="D160" t="str">
            <v>EL SALVADOR</v>
          </cell>
          <cell r="E160" t="str">
            <v>ba3</v>
          </cell>
        </row>
        <row r="161">
          <cell r="C161" t="str">
            <v>Banco de Galicia y Buenos Aires S.A.</v>
          </cell>
          <cell r="D161" t="str">
            <v>ARGENTINA</v>
          </cell>
          <cell r="E161" t="str">
            <v>caa1</v>
          </cell>
        </row>
        <row r="162">
          <cell r="C162" t="str">
            <v>Banco de Inversion y Comercio Exterior S.A.</v>
          </cell>
          <cell r="D162" t="str">
            <v>ARGENTINA</v>
          </cell>
          <cell r="E162" t="str">
            <v>b2</v>
          </cell>
        </row>
        <row r="163">
          <cell r="C163" t="str">
            <v>Banco de la Ciudad de Buenos Aires</v>
          </cell>
          <cell r="D163" t="str">
            <v>ARGENTINA</v>
          </cell>
          <cell r="E163" t="str">
            <v>caa1</v>
          </cell>
        </row>
        <row r="164">
          <cell r="C164" t="str">
            <v>Banco de la Nacion Argentina</v>
          </cell>
          <cell r="D164" t="str">
            <v>ARGENTINA</v>
          </cell>
          <cell r="E164" t="str">
            <v>caa1</v>
          </cell>
        </row>
        <row r="165">
          <cell r="C165" t="str">
            <v>Banco de la Provincia de Cordoba S.A.</v>
          </cell>
          <cell r="D165" t="str">
            <v>ARGENTINA</v>
          </cell>
          <cell r="E165" t="str">
            <v>caa1</v>
          </cell>
        </row>
        <row r="166">
          <cell r="C166" t="str">
            <v>Banco de la Republica Oriental del Uruguay</v>
          </cell>
          <cell r="D166" t="str">
            <v>URUGUAY</v>
          </cell>
          <cell r="E166" t="str">
            <v>baa3</v>
          </cell>
        </row>
        <row r="167">
          <cell r="C167" t="str">
            <v>Banco de los Trabajadores</v>
          </cell>
          <cell r="D167" t="str">
            <v>GUATEMALA</v>
          </cell>
          <cell r="E167" t="str">
            <v>b1</v>
          </cell>
        </row>
        <row r="168">
          <cell r="C168" t="str">
            <v>Banco de los Trabajadores</v>
          </cell>
          <cell r="D168" t="str">
            <v>GUATEMALA</v>
          </cell>
          <cell r="E168" t="str">
            <v>b1</v>
          </cell>
        </row>
        <row r="169">
          <cell r="C169" t="str">
            <v>Banco de Reservas de la Republica Dominicana</v>
          </cell>
          <cell r="D169" t="str">
            <v>DOMINICAN REPUBLIC</v>
          </cell>
          <cell r="E169" t="str">
            <v>b1</v>
          </cell>
        </row>
        <row r="170">
          <cell r="C170" t="str">
            <v>Banco de Reservas de la Republica Dominicana</v>
          </cell>
          <cell r="D170" t="str">
            <v>DOMINICAN REPUBLIC</v>
          </cell>
          <cell r="E170" t="str">
            <v>b1</v>
          </cell>
        </row>
        <row r="171">
          <cell r="C171" t="str">
            <v>Banco de Santiago del Estero S.A.</v>
          </cell>
          <cell r="D171" t="str">
            <v>ARGENTINA</v>
          </cell>
          <cell r="E171" t="str">
            <v>caa1</v>
          </cell>
        </row>
        <row r="172">
          <cell r="C172" t="str">
            <v>Banco de Servicios Financieros S.A.</v>
          </cell>
          <cell r="D172" t="str">
            <v>ARGENTINA</v>
          </cell>
          <cell r="E172" t="str">
            <v>b1</v>
          </cell>
        </row>
        <row r="173">
          <cell r="C173" t="str">
            <v>Banco de Servicios y Transacciones S.A.</v>
          </cell>
          <cell r="D173" t="str">
            <v>ARGENTINA</v>
          </cell>
          <cell r="E173" t="str">
            <v>caa1</v>
          </cell>
        </row>
        <row r="174">
          <cell r="C174" t="str">
            <v>Banco De Valencia S.A.</v>
          </cell>
          <cell r="D174" t="str">
            <v>SPAIN</v>
          </cell>
          <cell r="E174" t="str">
            <v>ba3</v>
          </cell>
        </row>
        <row r="175">
          <cell r="C175" t="str">
            <v>Banco de Valores S.A.</v>
          </cell>
          <cell r="D175" t="str">
            <v>ARGENTINA</v>
          </cell>
          <cell r="E175" t="str">
            <v>caa1</v>
          </cell>
        </row>
        <row r="176">
          <cell r="C176" t="str">
            <v>Banco del Bajio, S.A.</v>
          </cell>
          <cell r="D176" t="str">
            <v>MEXICO</v>
          </cell>
          <cell r="E176" t="str">
            <v>ba1</v>
          </cell>
        </row>
        <row r="177">
          <cell r="C177" t="str">
            <v>Banco del Chubut S.A.</v>
          </cell>
          <cell r="D177" t="str">
            <v>ARGENTINA</v>
          </cell>
          <cell r="E177" t="str">
            <v>caa1</v>
          </cell>
        </row>
        <row r="178">
          <cell r="C178" t="str">
            <v>Banco del Estado de Chile</v>
          </cell>
          <cell r="D178" t="str">
            <v>CHILE</v>
          </cell>
          <cell r="E178" t="str">
            <v>aa3</v>
          </cell>
        </row>
        <row r="179">
          <cell r="C179" t="str">
            <v>Banco del Tucuman S.A.</v>
          </cell>
          <cell r="D179" t="str">
            <v>ARGENTINA</v>
          </cell>
          <cell r="E179" t="str">
            <v>caa1</v>
          </cell>
        </row>
        <row r="180">
          <cell r="C180" t="str">
            <v>Banco do Brasil S.A.</v>
          </cell>
          <cell r="D180" t="str">
            <v>BRAZIL</v>
          </cell>
          <cell r="E180" t="str">
            <v>baa2</v>
          </cell>
        </row>
        <row r="181">
          <cell r="C181" t="str">
            <v>Banco do Estado de Sergipe S.A.</v>
          </cell>
          <cell r="D181" t="str">
            <v>BRAZIL</v>
          </cell>
          <cell r="E181" t="str">
            <v>ba2</v>
          </cell>
        </row>
        <row r="182">
          <cell r="C182" t="str">
            <v>Banco do Estado do Para S.A.</v>
          </cell>
          <cell r="D182" t="str">
            <v>BRAZIL</v>
          </cell>
          <cell r="E182" t="str">
            <v>ba3</v>
          </cell>
        </row>
        <row r="183">
          <cell r="C183" t="str">
            <v>Banco do Estado do Para S.A.</v>
          </cell>
          <cell r="D183" t="str">
            <v>BRAZIL</v>
          </cell>
          <cell r="E183" t="str">
            <v>ba3</v>
          </cell>
        </row>
        <row r="184">
          <cell r="C184" t="str">
            <v>Banco do Estado do Rio Grande do Sul S.A.</v>
          </cell>
          <cell r="D184" t="str">
            <v>BRAZIL</v>
          </cell>
          <cell r="E184" t="str">
            <v>baa3</v>
          </cell>
        </row>
        <row r="185">
          <cell r="C185" t="str">
            <v>Banco do Estado do Rio Grande do Sul S.A.</v>
          </cell>
          <cell r="D185" t="str">
            <v>BRAZIL</v>
          </cell>
          <cell r="E185" t="str">
            <v>ba1</v>
          </cell>
        </row>
        <row r="186">
          <cell r="C186" t="str">
            <v>Banco do Nordeste do Brasil S.A.</v>
          </cell>
          <cell r="D186" t="str">
            <v>BRAZIL</v>
          </cell>
          <cell r="E186" t="str">
            <v>ba2</v>
          </cell>
        </row>
        <row r="187">
          <cell r="C187" t="str">
            <v>Banco Economico S.A. (Bolivia)</v>
          </cell>
          <cell r="D187" t="str">
            <v>BOLIVIA</v>
          </cell>
          <cell r="E187" t="str">
            <v>b1</v>
          </cell>
        </row>
        <row r="188">
          <cell r="C188" t="str">
            <v>Banco Espanol de Credito, S.A. (Banesto)</v>
          </cell>
          <cell r="D188" t="str">
            <v>SPAIN</v>
          </cell>
          <cell r="E188" t="str">
            <v>baa3</v>
          </cell>
        </row>
        <row r="189">
          <cell r="C189" t="str">
            <v>Banco Espirito Santo, S.A.</v>
          </cell>
          <cell r="D189" t="str">
            <v>PORTUGAL</v>
          </cell>
          <cell r="E189" t="str">
            <v>ca</v>
          </cell>
        </row>
        <row r="190">
          <cell r="C190" t="str">
            <v>Banco Fassil S.A.</v>
          </cell>
          <cell r="D190" t="str">
            <v>BOLIVIA</v>
          </cell>
          <cell r="E190" t="str">
            <v>b2</v>
          </cell>
        </row>
        <row r="191">
          <cell r="C191" t="str">
            <v>Banco Fibra S.A.</v>
          </cell>
          <cell r="D191" t="str">
            <v>BRAZIL</v>
          </cell>
          <cell r="E191" t="str">
            <v>b1</v>
          </cell>
        </row>
        <row r="192">
          <cell r="C192" t="str">
            <v>Banco FIE S.A.</v>
          </cell>
          <cell r="D192" t="str">
            <v>BOLIVIA</v>
          </cell>
          <cell r="E192" t="str">
            <v>b1</v>
          </cell>
        </row>
        <row r="193">
          <cell r="C193" t="str">
            <v>Banco Finansur S.A.</v>
          </cell>
          <cell r="D193" t="str">
            <v>ARGENTINA</v>
          </cell>
          <cell r="E193" t="str">
            <v>caa1</v>
          </cell>
        </row>
        <row r="194">
          <cell r="C194" t="str">
            <v>Banco Ford S.A.</v>
          </cell>
          <cell r="D194" t="str">
            <v>BRAZIL</v>
          </cell>
          <cell r="E194" t="str">
            <v>ba2</v>
          </cell>
        </row>
        <row r="195">
          <cell r="C195" t="str">
            <v>Banco Fortaleza S.A.</v>
          </cell>
          <cell r="D195" t="str">
            <v>BOLIVIA</v>
          </cell>
          <cell r="E195" t="str">
            <v>b2</v>
          </cell>
        </row>
        <row r="196">
          <cell r="C196" t="str">
            <v>Banco Gallego, S.A.</v>
          </cell>
          <cell r="D196" t="str">
            <v>SPAIN</v>
          </cell>
          <cell r="E196" t="str">
            <v>b3</v>
          </cell>
        </row>
        <row r="197">
          <cell r="C197" t="str">
            <v>Banco Ganadero S.A.</v>
          </cell>
          <cell r="D197" t="str">
            <v>BOLIVIA</v>
          </cell>
          <cell r="E197" t="str">
            <v>b1</v>
          </cell>
        </row>
        <row r="198">
          <cell r="C198" t="str">
            <v>Banco GMAC S.A.</v>
          </cell>
          <cell r="D198" t="str">
            <v>BRAZIL</v>
          </cell>
          <cell r="E198" t="str">
            <v>ba3</v>
          </cell>
        </row>
        <row r="199">
          <cell r="C199" t="str">
            <v>Banco GNB Sudameris S.A.</v>
          </cell>
          <cell r="D199" t="str">
            <v>COLOMBIA</v>
          </cell>
          <cell r="E199" t="str">
            <v>ba2</v>
          </cell>
        </row>
        <row r="200">
          <cell r="C200" t="str">
            <v>Banco GNB Sudameris S.A.</v>
          </cell>
          <cell r="D200" t="str">
            <v>COLOMBIA</v>
          </cell>
          <cell r="E200" t="str">
            <v>ba3</v>
          </cell>
        </row>
        <row r="201">
          <cell r="C201" t="str">
            <v>Banco Hipotecario del Uruguay</v>
          </cell>
          <cell r="D201" t="str">
            <v>URUGUAY</v>
          </cell>
          <cell r="E201" t="str">
            <v>b3</v>
          </cell>
        </row>
        <row r="202">
          <cell r="C202" t="str">
            <v>Banco Inbursa, S.A.</v>
          </cell>
          <cell r="D202" t="str">
            <v>MEXICO</v>
          </cell>
          <cell r="E202" t="str">
            <v>baa1</v>
          </cell>
        </row>
        <row r="203">
          <cell r="C203" t="str">
            <v>Banco Industrial do Brasil S.A.</v>
          </cell>
          <cell r="D203" t="str">
            <v>BRAZIL</v>
          </cell>
          <cell r="E203" t="str">
            <v>ba2</v>
          </cell>
        </row>
        <row r="204">
          <cell r="C204" t="str">
            <v>Banco Industrial e Comercial S.A. (Bicbanco)</v>
          </cell>
          <cell r="D204" t="str">
            <v>BRAZIL</v>
          </cell>
          <cell r="E204" t="str">
            <v>ba1</v>
          </cell>
        </row>
        <row r="205">
          <cell r="C205" t="str">
            <v>Banco Industrial S.A.</v>
          </cell>
          <cell r="D205" t="str">
            <v>GUATEMALA</v>
          </cell>
          <cell r="E205" t="str">
            <v>ba1</v>
          </cell>
        </row>
        <row r="206">
          <cell r="C206" t="str">
            <v>Banco Industrial S.A. (Argentina)</v>
          </cell>
          <cell r="D206" t="str">
            <v>ARGENTINA</v>
          </cell>
          <cell r="E206" t="str">
            <v>b3</v>
          </cell>
        </row>
        <row r="207">
          <cell r="C207" t="str">
            <v>Banco Indusval S.A. (BI&amp;P)</v>
          </cell>
          <cell r="D207" t="str">
            <v>BRAZIL</v>
          </cell>
          <cell r="E207" t="str">
            <v>b1</v>
          </cell>
        </row>
        <row r="208">
          <cell r="C208" t="str">
            <v>Banco Interacciones, S.A.</v>
          </cell>
          <cell r="D208" t="str">
            <v>MEXICO</v>
          </cell>
          <cell r="E208" t="str">
            <v>ba3</v>
          </cell>
        </row>
        <row r="209">
          <cell r="C209" t="str">
            <v>Banco Interacciones, S.A.</v>
          </cell>
          <cell r="D209" t="str">
            <v>MEXICO</v>
          </cell>
          <cell r="E209" t="str">
            <v>ba3</v>
          </cell>
        </row>
        <row r="210">
          <cell r="C210" t="str">
            <v>Banco Internacional de Costa Rica, S.A.</v>
          </cell>
          <cell r="D210" t="str">
            <v>PANAMA</v>
          </cell>
          <cell r="E210" t="str">
            <v>ba1</v>
          </cell>
        </row>
        <row r="211">
          <cell r="C211" t="str">
            <v>Banco Internacional del Peru - Interbank</v>
          </cell>
          <cell r="D211" t="str">
            <v>PERU</v>
          </cell>
          <cell r="E211" t="str">
            <v>baa3</v>
          </cell>
        </row>
        <row r="212">
          <cell r="C212" t="str">
            <v>Banco Itau Argentina S.A.</v>
          </cell>
          <cell r="D212" t="str">
            <v>ARGENTINA</v>
          </cell>
          <cell r="E212" t="str">
            <v>ba1</v>
          </cell>
        </row>
        <row r="213">
          <cell r="C213" t="str">
            <v>Banco Itau BBA International, S.A.</v>
          </cell>
          <cell r="D213" t="str">
            <v>PORTUGAL</v>
          </cell>
          <cell r="E213" t="str">
            <v>baa3</v>
          </cell>
        </row>
        <row r="214">
          <cell r="C214" t="str">
            <v>Banco Itau BBA S.A.</v>
          </cell>
          <cell r="D214" t="str">
            <v>BRAZIL</v>
          </cell>
          <cell r="E214" t="str">
            <v>baa1</v>
          </cell>
        </row>
        <row r="215">
          <cell r="C215" t="str">
            <v>Banco Itau Chile</v>
          </cell>
          <cell r="D215" t="str">
            <v>CHILE</v>
          </cell>
          <cell r="E215" t="str">
            <v>baa2</v>
          </cell>
        </row>
        <row r="216">
          <cell r="C216" t="str">
            <v>Banco Itau Uruguay S.A.</v>
          </cell>
          <cell r="D216" t="str">
            <v>URUGUAY</v>
          </cell>
          <cell r="E216" t="str">
            <v>baa2</v>
          </cell>
        </row>
        <row r="217">
          <cell r="C217" t="str">
            <v>Banco Latinoamericano de Comercio Exterior</v>
          </cell>
          <cell r="D217" t="str">
            <v>PANAMA</v>
          </cell>
          <cell r="E217" t="str">
            <v>baa2</v>
          </cell>
        </row>
        <row r="218">
          <cell r="C218" t="str">
            <v>Banco Macro S.A.</v>
          </cell>
          <cell r="D218" t="str">
            <v>ARGENTINA</v>
          </cell>
          <cell r="E218" t="str">
            <v>caa1</v>
          </cell>
        </row>
        <row r="219">
          <cell r="C219" t="str">
            <v>Banco Maxima S.A.</v>
          </cell>
          <cell r="D219" t="str">
            <v>BRAZIL</v>
          </cell>
          <cell r="E219" t="str">
            <v>b3</v>
          </cell>
        </row>
        <row r="220">
          <cell r="C220" t="str">
            <v>Banco Mercantil del Norte, S.A.</v>
          </cell>
          <cell r="D220" t="str">
            <v>MEXICO</v>
          </cell>
          <cell r="E220" t="str">
            <v>baa1</v>
          </cell>
        </row>
        <row r="221">
          <cell r="C221" t="str">
            <v>Banco Mercantil do Brasil S.A.</v>
          </cell>
          <cell r="D221" t="str">
            <v>BRAZIL</v>
          </cell>
          <cell r="E221" t="str">
            <v>b1</v>
          </cell>
        </row>
        <row r="222">
          <cell r="C222" t="str">
            <v>Banco Mercantil Santa Cruz S.A.</v>
          </cell>
          <cell r="D222" t="str">
            <v>BOLIVIA</v>
          </cell>
          <cell r="E222" t="str">
            <v>ba3</v>
          </cell>
        </row>
        <row r="223">
          <cell r="C223" t="str">
            <v>Banco Mizuho do Brasil S.A.</v>
          </cell>
          <cell r="D223" t="str">
            <v>BRAZIL</v>
          </cell>
          <cell r="E223" t="str">
            <v>baa2</v>
          </cell>
        </row>
        <row r="224">
          <cell r="C224" t="str">
            <v>Banco Modal S.A.</v>
          </cell>
          <cell r="D224" t="str">
            <v>BRAZIL</v>
          </cell>
          <cell r="E224" t="str">
            <v>b1</v>
          </cell>
        </row>
        <row r="225">
          <cell r="C225" t="str">
            <v>Banco Multiva, S.A.</v>
          </cell>
          <cell r="D225" t="str">
            <v>MEXICO</v>
          </cell>
          <cell r="E225" t="str">
            <v>b3</v>
          </cell>
        </row>
        <row r="226">
          <cell r="C226" t="str">
            <v>Banco Nacional de Bolivia S.A.</v>
          </cell>
          <cell r="D226" t="str">
            <v>BOLIVIA</v>
          </cell>
          <cell r="E226" t="str">
            <v>ba3</v>
          </cell>
        </row>
        <row r="227">
          <cell r="C227" t="str">
            <v>Banco Nacional de Comercio Exterior, S.N.C.</v>
          </cell>
          <cell r="D227" t="str">
            <v>MEXICO</v>
          </cell>
          <cell r="E227" t="str">
            <v>baa1</v>
          </cell>
        </row>
        <row r="228">
          <cell r="C228" t="str">
            <v>Banco Nacional de Costa Rica</v>
          </cell>
          <cell r="D228" t="str">
            <v>COSTA RICA</v>
          </cell>
          <cell r="E228" t="str">
            <v>ba1</v>
          </cell>
        </row>
        <row r="229">
          <cell r="C229" t="str">
            <v>Banco Nacional de Costa Rica</v>
          </cell>
          <cell r="D229" t="str">
            <v>COSTA RICA</v>
          </cell>
          <cell r="E229" t="str">
            <v>baa3</v>
          </cell>
        </row>
        <row r="230">
          <cell r="C230" t="str">
            <v>Banco Nacional de Mexico, S.A.</v>
          </cell>
          <cell r="D230" t="str">
            <v>MEXICO</v>
          </cell>
          <cell r="E230" t="str">
            <v>baa2</v>
          </cell>
        </row>
        <row r="231">
          <cell r="C231" t="str">
            <v>Banco Nacional de Obras y Servicios Publicos</v>
          </cell>
          <cell r="D231" t="str">
            <v>MEXICO</v>
          </cell>
          <cell r="E231" t="str">
            <v>ba3</v>
          </cell>
        </row>
        <row r="232">
          <cell r="C232" t="str">
            <v>Banco Original do Agronegocio S.A.</v>
          </cell>
          <cell r="D232" t="str">
            <v>BRAZIL</v>
          </cell>
          <cell r="E232" t="str">
            <v>b1</v>
          </cell>
        </row>
        <row r="233">
          <cell r="C233" t="str">
            <v>Banco Original S.A.</v>
          </cell>
          <cell r="D233" t="str">
            <v>BRAZIL</v>
          </cell>
          <cell r="E233" t="str">
            <v>b1</v>
          </cell>
        </row>
        <row r="234">
          <cell r="C234" t="str">
            <v>Banco Pan S.A.</v>
          </cell>
          <cell r="D234" t="str">
            <v>BRAZIL</v>
          </cell>
          <cell r="E234" t="str">
            <v>ba2</v>
          </cell>
        </row>
        <row r="235">
          <cell r="C235" t="str">
            <v>Banco Pastor, S.A.</v>
          </cell>
          <cell r="D235" t="str">
            <v>SPAIN</v>
          </cell>
          <cell r="E235" t="str">
            <v>ba2</v>
          </cell>
        </row>
        <row r="236">
          <cell r="C236" t="str">
            <v>Banco Patagonia S.A.</v>
          </cell>
          <cell r="D236" t="str">
            <v>ARGENTINA</v>
          </cell>
          <cell r="E236" t="str">
            <v>b1</v>
          </cell>
        </row>
        <row r="237">
          <cell r="C237" t="str">
            <v>Banco Paulista S.A.</v>
          </cell>
          <cell r="D237" t="str">
            <v>BRAZIL</v>
          </cell>
          <cell r="E237" t="str">
            <v>b2</v>
          </cell>
        </row>
        <row r="238">
          <cell r="C238" t="str">
            <v>Banco Piano S.A.</v>
          </cell>
          <cell r="D238" t="str">
            <v>ARGENTINA</v>
          </cell>
          <cell r="E238" t="str">
            <v>caa1</v>
          </cell>
        </row>
        <row r="239">
          <cell r="C239" t="str">
            <v>Banco Pine S.A.</v>
          </cell>
          <cell r="D239" t="str">
            <v>BRAZIL</v>
          </cell>
          <cell r="E239" t="str">
            <v>ba1</v>
          </cell>
        </row>
        <row r="240">
          <cell r="C240" t="str">
            <v>Banco Popolare Societa Cooperativa</v>
          </cell>
          <cell r="D240" t="str">
            <v>ITALY</v>
          </cell>
          <cell r="E240" t="str">
            <v>b3</v>
          </cell>
        </row>
        <row r="241">
          <cell r="C241" t="str">
            <v>Banco Popular de Puerto Rico</v>
          </cell>
          <cell r="D241" t="str">
            <v>UNITED STATES</v>
          </cell>
          <cell r="E241" t="str">
            <v>ba3</v>
          </cell>
        </row>
        <row r="242">
          <cell r="C242" t="str">
            <v>Banco Popular Espanol, S.A.</v>
          </cell>
          <cell r="D242" t="str">
            <v>SPAIN</v>
          </cell>
          <cell r="E242" t="str">
            <v>b1</v>
          </cell>
        </row>
        <row r="243">
          <cell r="C243" t="str">
            <v>Banco Privado de Andorra</v>
          </cell>
          <cell r="D243" t="str">
            <v>ANDORRA</v>
          </cell>
          <cell r="E243" t="str">
            <v>ba1</v>
          </cell>
        </row>
        <row r="244">
          <cell r="C244" t="str">
            <v>Banco Psa Finance Brasil S.A.</v>
          </cell>
          <cell r="D244" t="str">
            <v>BRAZIL</v>
          </cell>
          <cell r="E244" t="str">
            <v>ba2</v>
          </cell>
        </row>
        <row r="245">
          <cell r="C245" t="str">
            <v>Banco Pyme Ecofuturo S.A.</v>
          </cell>
          <cell r="D245" t="str">
            <v>BOLIVIA</v>
          </cell>
          <cell r="E245" t="str">
            <v>b2</v>
          </cell>
        </row>
        <row r="246">
          <cell r="C246" t="str">
            <v>Banco Pyme Los Andes Procredit. S.A.</v>
          </cell>
          <cell r="D246" t="str">
            <v>BOLIVIA</v>
          </cell>
          <cell r="E246" t="str">
            <v>ba3</v>
          </cell>
        </row>
        <row r="247">
          <cell r="C247" t="str">
            <v>Banco Regional de Monterrey, S.A.</v>
          </cell>
          <cell r="D247" t="str">
            <v>MEXICO</v>
          </cell>
          <cell r="E247" t="str">
            <v>baa3</v>
          </cell>
        </row>
        <row r="248">
          <cell r="C248" t="str">
            <v>Banco Regional S.A.E.C.A.</v>
          </cell>
          <cell r="D248" t="str">
            <v>PARAGUAY</v>
          </cell>
          <cell r="E248" t="str">
            <v>ba2</v>
          </cell>
        </row>
        <row r="249">
          <cell r="C249" t="str">
            <v>Banco Ribeirao Preto S.A. (BRP)</v>
          </cell>
          <cell r="D249" t="str">
            <v>BRAZIL</v>
          </cell>
          <cell r="E249" t="str">
            <v>ba2</v>
          </cell>
        </row>
        <row r="250">
          <cell r="C250" t="str">
            <v>Banco Rural S.A.</v>
          </cell>
          <cell r="D250" t="str">
            <v>BRAZIL</v>
          </cell>
          <cell r="E250" t="str">
            <v>c</v>
          </cell>
        </row>
        <row r="251">
          <cell r="C251" t="str">
            <v>Banco Sabadell, S.A.</v>
          </cell>
          <cell r="D251" t="str">
            <v>SPAIN</v>
          </cell>
          <cell r="E251" t="str">
            <v>ba3</v>
          </cell>
        </row>
        <row r="252">
          <cell r="C252" t="str">
            <v>Banco Saenz S.A.</v>
          </cell>
          <cell r="D252" t="str">
            <v>ARGENTINA</v>
          </cell>
          <cell r="E252" t="str">
            <v>caa1</v>
          </cell>
        </row>
        <row r="253">
          <cell r="C253" t="str">
            <v>Banco Safra S.A.</v>
          </cell>
          <cell r="D253" t="str">
            <v>BRAZIL</v>
          </cell>
          <cell r="E253" t="str">
            <v>baa2</v>
          </cell>
        </row>
        <row r="254">
          <cell r="C254" t="str">
            <v>Banco Santander (Brasil) S.A.</v>
          </cell>
          <cell r="D254" t="str">
            <v>BRAZIL</v>
          </cell>
          <cell r="E254" t="str">
            <v>baa2</v>
          </cell>
        </row>
        <row r="255">
          <cell r="C255" t="str">
            <v>Banco Santander (Mexico), S.A.</v>
          </cell>
          <cell r="D255" t="str">
            <v>MEXICO</v>
          </cell>
          <cell r="E255" t="str">
            <v>baa1</v>
          </cell>
        </row>
        <row r="256">
          <cell r="C256" t="str">
            <v>Banco Santander Puerto Rico</v>
          </cell>
          <cell r="D256" t="str">
            <v>UNITED STATES</v>
          </cell>
          <cell r="E256" t="str">
            <v>baa1</v>
          </cell>
        </row>
        <row r="257">
          <cell r="C257" t="str">
            <v>Banco Santander Rio S.A.</v>
          </cell>
          <cell r="D257" t="str">
            <v>ARGENTINA</v>
          </cell>
          <cell r="E257" t="str">
            <v>b1</v>
          </cell>
        </row>
        <row r="258">
          <cell r="C258" t="str">
            <v>Banco Santander S.A. (Spain)</v>
          </cell>
          <cell r="D258" t="str">
            <v>SPAIN</v>
          </cell>
          <cell r="E258" t="str">
            <v>baa1</v>
          </cell>
        </row>
        <row r="259">
          <cell r="C259" t="str">
            <v>Banco Santander Totta S.A.</v>
          </cell>
          <cell r="D259" t="str">
            <v>PORTUGAL</v>
          </cell>
          <cell r="E259" t="str">
            <v>ba1</v>
          </cell>
        </row>
        <row r="260">
          <cell r="C260" t="str">
            <v>Banco Santander, S.A. (Uruguay)</v>
          </cell>
          <cell r="D260" t="str">
            <v>URUGUAY</v>
          </cell>
          <cell r="E260" t="str">
            <v>baa3</v>
          </cell>
        </row>
        <row r="261">
          <cell r="C261" t="str">
            <v>Banco Santander-Chile</v>
          </cell>
          <cell r="D261" t="str">
            <v>CHILE</v>
          </cell>
          <cell r="E261" t="str">
            <v>a2</v>
          </cell>
        </row>
        <row r="262">
          <cell r="C262" t="str">
            <v>Banco Sofisa S.A.</v>
          </cell>
          <cell r="D262" t="str">
            <v>BRAZIL</v>
          </cell>
          <cell r="E262" t="str">
            <v>ba2</v>
          </cell>
        </row>
        <row r="263">
          <cell r="C263" t="str">
            <v>Banco Solidario S.A. (Bolivia)</v>
          </cell>
          <cell r="D263" t="str">
            <v>BOLIVIA</v>
          </cell>
          <cell r="E263" t="str">
            <v>ba3</v>
          </cell>
        </row>
        <row r="264">
          <cell r="C264" t="str">
            <v>Banco Supervielle S.A.</v>
          </cell>
          <cell r="D264" t="str">
            <v>ARGENTINA</v>
          </cell>
          <cell r="E264" t="str">
            <v>caa1</v>
          </cell>
        </row>
        <row r="265">
          <cell r="C265" t="str">
            <v>Banco Union S.A. (Bolivia)</v>
          </cell>
          <cell r="D265" t="str">
            <v>BOLIVIA</v>
          </cell>
          <cell r="E265" t="str">
            <v>b1</v>
          </cell>
        </row>
        <row r="266">
          <cell r="C266" t="str">
            <v>Banco Ve por Mas, S.A.</v>
          </cell>
          <cell r="D266" t="str">
            <v>MEXICO</v>
          </cell>
          <cell r="E266" t="str">
            <v>ba3</v>
          </cell>
        </row>
        <row r="267">
          <cell r="C267" t="str">
            <v>Banco Votorantim S.A.</v>
          </cell>
          <cell r="D267" t="str">
            <v>BRAZIL</v>
          </cell>
          <cell r="E267" t="str">
            <v>baa2</v>
          </cell>
        </row>
        <row r="268">
          <cell r="C268" t="str">
            <v>Bancolombia S.A.</v>
          </cell>
          <cell r="D268" t="str">
            <v>COLOMBIA</v>
          </cell>
          <cell r="E268" t="str">
            <v>baa3</v>
          </cell>
        </row>
        <row r="269">
          <cell r="C269" t="str">
            <v>BanCoppel, S.A.</v>
          </cell>
          <cell r="D269" t="str">
            <v>MEXICO</v>
          </cell>
          <cell r="E269" t="str">
            <v>caa1</v>
          </cell>
        </row>
        <row r="270">
          <cell r="C270" t="str">
            <v>BancorpSouth Bank</v>
          </cell>
          <cell r="D270" t="str">
            <v>UNITED STATES</v>
          </cell>
          <cell r="E270" t="str">
            <v>baa1</v>
          </cell>
        </row>
        <row r="271">
          <cell r="C271" t="str">
            <v>Bangkok Bank Public Company Limited</v>
          </cell>
          <cell r="D271" t="str">
            <v>THAILAND</v>
          </cell>
          <cell r="E271" t="str">
            <v>baa2</v>
          </cell>
        </row>
        <row r="272">
          <cell r="C272" t="str">
            <v>Banif - Banco Int. do Funchal (Brasil), S.A.</v>
          </cell>
          <cell r="D272" t="str">
            <v>BRAZIL</v>
          </cell>
          <cell r="E272" t="str">
            <v>b2</v>
          </cell>
        </row>
        <row r="273">
          <cell r="C273" t="str">
            <v>Banif Banco de Investimento (Brasil) S.A.</v>
          </cell>
          <cell r="D273" t="str">
            <v>BRAZIL</v>
          </cell>
          <cell r="E273" t="str">
            <v>caa2</v>
          </cell>
        </row>
        <row r="274">
          <cell r="C274" t="str">
            <v>BANIF-Banco Internacional do Funchal, S.A.</v>
          </cell>
          <cell r="D274" t="str">
            <v>PORTUGAL</v>
          </cell>
          <cell r="E274" t="str">
            <v>ca</v>
          </cell>
        </row>
        <row r="275">
          <cell r="C275" t="str">
            <v>Bank Al-Jazira</v>
          </cell>
          <cell r="D275" t="str">
            <v>SAUDI ARABIA</v>
          </cell>
          <cell r="E275" t="str">
            <v>baa3</v>
          </cell>
        </row>
        <row r="276">
          <cell r="C276" t="str">
            <v>Bank AlBilad</v>
          </cell>
          <cell r="D276" t="str">
            <v>SAUDI ARABIA</v>
          </cell>
          <cell r="E276" t="str">
            <v>baa2</v>
          </cell>
        </row>
        <row r="277">
          <cell r="C277" t="str">
            <v>Bank AlBilad</v>
          </cell>
          <cell r="D277" t="str">
            <v>SAUDI ARABIA</v>
          </cell>
          <cell r="E277" t="str">
            <v>baa2</v>
          </cell>
        </row>
        <row r="278">
          <cell r="C278" t="str">
            <v>Bank Audi S.A.L.</v>
          </cell>
          <cell r="D278" t="str">
            <v>LEBANON</v>
          </cell>
          <cell r="E278" t="str">
            <v>b1</v>
          </cell>
        </row>
        <row r="279">
          <cell r="C279" t="str">
            <v>Bank BPH S.A.</v>
          </cell>
          <cell r="D279" t="str">
            <v>POLAND</v>
          </cell>
          <cell r="E279" t="str">
            <v>baa2</v>
          </cell>
        </row>
        <row r="280">
          <cell r="C280" t="str">
            <v>Bank CenterCredit</v>
          </cell>
          <cell r="D280" t="str">
            <v>KAZAKHSTAN</v>
          </cell>
          <cell r="E280" t="str">
            <v>b3</v>
          </cell>
        </row>
        <row r="281">
          <cell r="C281" t="str">
            <v>Bank Central Asia Tbk (P.T.)</v>
          </cell>
          <cell r="D281" t="str">
            <v>INDONESIA</v>
          </cell>
          <cell r="E281" t="str">
            <v>baa3</v>
          </cell>
        </row>
        <row r="282">
          <cell r="C282" t="str">
            <v>Bank Danamon Indonesia TBK (P.T.)</v>
          </cell>
          <cell r="D282" t="str">
            <v>INDONESIA</v>
          </cell>
          <cell r="E282" t="str">
            <v>ba1</v>
          </cell>
        </row>
        <row r="283">
          <cell r="C283" t="str">
            <v>Bank Dhofar SAOG</v>
          </cell>
          <cell r="D283" t="str">
            <v>OMAN</v>
          </cell>
          <cell r="E283" t="str">
            <v>ba1</v>
          </cell>
        </row>
        <row r="284">
          <cell r="C284" t="str">
            <v>Bank Finance and Credit JSC</v>
          </cell>
          <cell r="D284" t="str">
            <v>UKRAINE</v>
          </cell>
          <cell r="E284" t="str">
            <v>caa3</v>
          </cell>
        </row>
        <row r="285">
          <cell r="C285" t="str">
            <v>Bank for Investment &amp; Development of Vietnam</v>
          </cell>
          <cell r="D285" t="str">
            <v>VIETNAM</v>
          </cell>
          <cell r="E285" t="str">
            <v>caa1</v>
          </cell>
        </row>
        <row r="286">
          <cell r="C286" t="str">
            <v>Bank Gospodarki Zywnosciowej S.A.</v>
          </cell>
          <cell r="D286" t="str">
            <v>POLAND</v>
          </cell>
          <cell r="E286" t="str">
            <v>baa3</v>
          </cell>
        </row>
        <row r="287">
          <cell r="C287" t="str">
            <v>Bank Handlowy w Warszawie S.A.</v>
          </cell>
          <cell r="D287" t="str">
            <v>POLAND</v>
          </cell>
          <cell r="E287" t="str">
            <v>baa3</v>
          </cell>
        </row>
        <row r="288">
          <cell r="C288" t="str">
            <v>Bank Hapoalim B.M.</v>
          </cell>
          <cell r="D288" t="str">
            <v>ISRAEL</v>
          </cell>
          <cell r="E288" t="str">
            <v>baa2</v>
          </cell>
        </row>
        <row r="289">
          <cell r="C289" t="str">
            <v>Bank Julius Baer &amp; Co. Ltd.</v>
          </cell>
          <cell r="D289" t="str">
            <v>SWITZERLAND</v>
          </cell>
          <cell r="E289" t="str">
            <v>a2</v>
          </cell>
        </row>
        <row r="290">
          <cell r="C290" t="str">
            <v>Bank Leumi</v>
          </cell>
          <cell r="D290" t="str">
            <v>ISRAEL</v>
          </cell>
          <cell r="E290" t="str">
            <v>baa2</v>
          </cell>
        </row>
        <row r="291">
          <cell r="C291" t="str">
            <v>Bank Mandiri (P.T.)</v>
          </cell>
          <cell r="D291" t="str">
            <v>INDONESIA</v>
          </cell>
          <cell r="E291" t="str">
            <v>ba1</v>
          </cell>
        </row>
        <row r="292">
          <cell r="C292" t="str">
            <v>Bank Millennium S.A.</v>
          </cell>
          <cell r="D292" t="str">
            <v>POLAND</v>
          </cell>
          <cell r="E292" t="str">
            <v>b1</v>
          </cell>
        </row>
        <row r="293">
          <cell r="C293" t="str">
            <v>Bank Morgan Stanley AG</v>
          </cell>
          <cell r="D293" t="str">
            <v>SWITZERLAND</v>
          </cell>
          <cell r="E293" t="str">
            <v>baa2</v>
          </cell>
        </row>
        <row r="294">
          <cell r="C294" t="str">
            <v>Bank Moscow-Minsk</v>
          </cell>
          <cell r="D294" t="str">
            <v>BELARUS</v>
          </cell>
          <cell r="E294" t="str">
            <v>b3</v>
          </cell>
        </row>
        <row r="295">
          <cell r="C295" t="str">
            <v>Bank Nederlandse Gemeenten N.V.</v>
          </cell>
          <cell r="D295" t="str">
            <v>NETHERLANDS</v>
          </cell>
          <cell r="E295" t="str">
            <v>a1</v>
          </cell>
        </row>
        <row r="296">
          <cell r="C296" t="str">
            <v>Bank Negara Indonesia TBK (P.T.)</v>
          </cell>
          <cell r="D296" t="str">
            <v>INDONESIA</v>
          </cell>
          <cell r="E296" t="str">
            <v>ba1</v>
          </cell>
        </row>
        <row r="297">
          <cell r="C297" t="str">
            <v>Bank of Alexandria SAE</v>
          </cell>
          <cell r="D297" t="str">
            <v>EGYPT</v>
          </cell>
          <cell r="E297" t="str">
            <v>b3</v>
          </cell>
        </row>
        <row r="298">
          <cell r="C298" t="str">
            <v>Bank of America Mexico, S.A.</v>
          </cell>
          <cell r="D298" t="str">
            <v>MEXICO</v>
          </cell>
          <cell r="E298" t="str">
            <v>baa2</v>
          </cell>
        </row>
        <row r="299">
          <cell r="C299" t="str">
            <v>Bank of America, N.A.</v>
          </cell>
          <cell r="D299" t="str">
            <v>UNITED STATES</v>
          </cell>
          <cell r="E299" t="str">
            <v>baa2</v>
          </cell>
        </row>
        <row r="300">
          <cell r="C300" t="str">
            <v>Bank of Ayudhya</v>
          </cell>
          <cell r="D300" t="str">
            <v>THAILAND</v>
          </cell>
          <cell r="E300" t="str">
            <v>baa2</v>
          </cell>
        </row>
        <row r="301">
          <cell r="C301" t="str">
            <v>Bank of Baroda</v>
          </cell>
          <cell r="D301" t="str">
            <v>INDIA</v>
          </cell>
          <cell r="E301" t="str">
            <v>ba2</v>
          </cell>
        </row>
        <row r="302">
          <cell r="C302" t="str">
            <v>Bank of Beirut</v>
          </cell>
          <cell r="D302" t="str">
            <v>LEBANON</v>
          </cell>
          <cell r="E302" t="str">
            <v>ba3</v>
          </cell>
        </row>
        <row r="303">
          <cell r="C303" t="str">
            <v>Bank of Ceylon</v>
          </cell>
          <cell r="D303" t="str">
            <v>SRI LANKA</v>
          </cell>
          <cell r="E303" t="str">
            <v>b2</v>
          </cell>
        </row>
        <row r="304">
          <cell r="C304" t="str">
            <v>Bank of China (Hong Kong) Limited</v>
          </cell>
          <cell r="D304" t="str">
            <v>HONG KONG</v>
          </cell>
          <cell r="E304" t="str">
            <v>a1</v>
          </cell>
        </row>
        <row r="305">
          <cell r="C305" t="str">
            <v>Bank of China Limited</v>
          </cell>
          <cell r="D305" t="str">
            <v>CHINA</v>
          </cell>
          <cell r="E305" t="str">
            <v>baa2</v>
          </cell>
        </row>
        <row r="306">
          <cell r="C306" t="str">
            <v>Bank of Communications Co., Ltd.</v>
          </cell>
          <cell r="D306" t="str">
            <v>CHINA</v>
          </cell>
          <cell r="E306" t="str">
            <v>baa3</v>
          </cell>
        </row>
        <row r="307">
          <cell r="C307" t="str">
            <v>BANK OF CYPRUS PUBLIC COMPANY LIMITED</v>
          </cell>
          <cell r="D307" t="str">
            <v>CYPRUS</v>
          </cell>
          <cell r="E307" t="str">
            <v>ca</v>
          </cell>
        </row>
        <row r="308">
          <cell r="C308" t="str">
            <v>Bank of East Asia, Limited</v>
          </cell>
          <cell r="D308" t="str">
            <v>HONG KONG</v>
          </cell>
          <cell r="E308" t="str">
            <v>baa2</v>
          </cell>
        </row>
        <row r="309">
          <cell r="C309" t="str">
            <v>Bank of Fukuoka, Ltd.</v>
          </cell>
          <cell r="D309" t="str">
            <v>JAPAN</v>
          </cell>
          <cell r="E309" t="str">
            <v>baa3</v>
          </cell>
        </row>
        <row r="310">
          <cell r="C310" t="str">
            <v>Bank of Georgia</v>
          </cell>
          <cell r="D310" t="str">
            <v>GEORGIA</v>
          </cell>
          <cell r="E310" t="str">
            <v>ba3</v>
          </cell>
        </row>
        <row r="311">
          <cell r="C311" t="str">
            <v>Bank of Hawaii</v>
          </cell>
          <cell r="D311" t="str">
            <v>UNITED STATES</v>
          </cell>
          <cell r="E311" t="str">
            <v>aa3</v>
          </cell>
        </row>
        <row r="312">
          <cell r="C312" t="str">
            <v>Bank of India</v>
          </cell>
          <cell r="D312" t="str">
            <v>INDIA</v>
          </cell>
          <cell r="E312" t="str">
            <v>ba2</v>
          </cell>
        </row>
        <row r="313">
          <cell r="C313" t="str">
            <v>Bank of Ireland</v>
          </cell>
          <cell r="D313" t="str">
            <v>IRELAND</v>
          </cell>
          <cell r="E313" t="str">
            <v>b1</v>
          </cell>
        </row>
        <row r="314">
          <cell r="C314" t="str">
            <v>Bank of Ireland (UK) Plc</v>
          </cell>
          <cell r="D314" t="str">
            <v>UNITED KINGDOM</v>
          </cell>
          <cell r="E314" t="str">
            <v>b1</v>
          </cell>
        </row>
        <row r="315">
          <cell r="C315" t="str">
            <v>Bank of Khanty-Mansiysk, JSC</v>
          </cell>
          <cell r="D315" t="str">
            <v>RUSSIA</v>
          </cell>
          <cell r="E315" t="str">
            <v>ba3</v>
          </cell>
        </row>
        <row r="316">
          <cell r="C316" t="str">
            <v>Bank of Kigali Ltd</v>
          </cell>
          <cell r="D316" t="str">
            <v>RWANDA</v>
          </cell>
          <cell r="E316" t="str">
            <v>b2</v>
          </cell>
        </row>
        <row r="317">
          <cell r="C317" t="str">
            <v>Bank of Montreal</v>
          </cell>
          <cell r="D317" t="str">
            <v>CANADA</v>
          </cell>
          <cell r="E317" t="str">
            <v>a2</v>
          </cell>
        </row>
        <row r="318">
          <cell r="C318" t="str">
            <v>Bank of Moscow</v>
          </cell>
          <cell r="D318" t="str">
            <v>RUSSIA</v>
          </cell>
          <cell r="E318" t="str">
            <v>ba1</v>
          </cell>
        </row>
        <row r="319">
          <cell r="C319" t="str">
            <v>Bank of N.T. Butterfield &amp; Son Ltd.(The)</v>
          </cell>
          <cell r="D319" t="str">
            <v>BERMUDA</v>
          </cell>
          <cell r="E319" t="str">
            <v>baa3</v>
          </cell>
        </row>
        <row r="320">
          <cell r="C320" t="str">
            <v>Bank of Nevada</v>
          </cell>
          <cell r="D320" t="str">
            <v>UNITED STATES</v>
          </cell>
          <cell r="E320" t="str">
            <v>ba1</v>
          </cell>
        </row>
        <row r="321">
          <cell r="C321" t="str">
            <v>Bank of New York (Luxembourg) S.A. (The)</v>
          </cell>
          <cell r="D321" t="str">
            <v>LUXEMBOURG</v>
          </cell>
          <cell r="E321" t="str">
            <v>a1</v>
          </cell>
        </row>
        <row r="322">
          <cell r="C322" t="str">
            <v>Bank of New York Mellon (Ireland) Ltd. (The)</v>
          </cell>
          <cell r="D322" t="str">
            <v>IRELAND</v>
          </cell>
          <cell r="E322" t="str">
            <v>aa3</v>
          </cell>
        </row>
        <row r="323">
          <cell r="C323" t="str">
            <v>Bank of New York Mellon (The)</v>
          </cell>
          <cell r="D323" t="str">
            <v>UNITED STATES</v>
          </cell>
          <cell r="E323" t="str">
            <v>a1</v>
          </cell>
        </row>
        <row r="324">
          <cell r="C324" t="str">
            <v>Bank of New York Mellon SA/NV (The)</v>
          </cell>
          <cell r="D324" t="str">
            <v>BELGIUM</v>
          </cell>
          <cell r="E324" t="str">
            <v>a1</v>
          </cell>
        </row>
        <row r="325">
          <cell r="C325" t="str">
            <v>Bank of New York Mellon Trust Company, N.A.</v>
          </cell>
          <cell r="D325" t="str">
            <v>UNITED STATES</v>
          </cell>
          <cell r="E325" t="str">
            <v>a1</v>
          </cell>
        </row>
        <row r="326">
          <cell r="C326" t="str">
            <v>Bank of New Zealand</v>
          </cell>
          <cell r="D326" t="str">
            <v>NEW ZEALAND</v>
          </cell>
          <cell r="E326" t="str">
            <v>a1</v>
          </cell>
        </row>
        <row r="327">
          <cell r="C327" t="str">
            <v>Bank of Nova Scotia</v>
          </cell>
          <cell r="D327" t="str">
            <v>CANADA</v>
          </cell>
          <cell r="E327" t="str">
            <v>a1</v>
          </cell>
        </row>
        <row r="328">
          <cell r="C328" t="str">
            <v>Bank of Queensland Limited</v>
          </cell>
          <cell r="D328" t="str">
            <v>AUSTRALIA</v>
          </cell>
          <cell r="E328" t="str">
            <v>baa1</v>
          </cell>
        </row>
        <row r="329">
          <cell r="C329" t="str">
            <v>Bank of Scotland plc</v>
          </cell>
          <cell r="D329" t="str">
            <v>UNITED KINGDOM</v>
          </cell>
          <cell r="E329" t="str">
            <v>baa1</v>
          </cell>
        </row>
        <row r="330">
          <cell r="C330" t="str">
            <v>Bank of Shanghai Co., Ltd.</v>
          </cell>
          <cell r="D330" t="str">
            <v>CHINA</v>
          </cell>
          <cell r="E330" t="str">
            <v>ba2</v>
          </cell>
        </row>
        <row r="331">
          <cell r="C331" t="str">
            <v>Bank of Singapore Limited</v>
          </cell>
          <cell r="D331" t="str">
            <v>SINGAPORE</v>
          </cell>
          <cell r="E331" t="str">
            <v>aa3</v>
          </cell>
        </row>
        <row r="332">
          <cell r="C332" t="str">
            <v>Bank of Taiwan</v>
          </cell>
          <cell r="D332" t="str">
            <v>TAIWAN</v>
          </cell>
          <cell r="E332" t="str">
            <v>baa2</v>
          </cell>
        </row>
        <row r="333">
          <cell r="C333" t="str">
            <v>Bank of the Philippine Islands</v>
          </cell>
          <cell r="D333" t="str">
            <v>PHILIPPINES</v>
          </cell>
          <cell r="E333" t="str">
            <v>baa3</v>
          </cell>
        </row>
        <row r="334">
          <cell r="C334" t="str">
            <v>Bank of the West</v>
          </cell>
          <cell r="D334" t="str">
            <v>UNITED STATES</v>
          </cell>
          <cell r="E334" t="str">
            <v>a2</v>
          </cell>
        </row>
        <row r="335">
          <cell r="C335" t="str">
            <v>Bank of Tokyo-Mitsubishi UFJ (Mexico), S.A.</v>
          </cell>
          <cell r="D335" t="str">
            <v>MEXICO</v>
          </cell>
          <cell r="E335" t="str">
            <v>baa2</v>
          </cell>
        </row>
        <row r="336">
          <cell r="C336" t="str">
            <v>Bank of Tokyo-Mitsubishi UFJ, Ltd. (The)</v>
          </cell>
          <cell r="D336" t="str">
            <v>JAPAN</v>
          </cell>
          <cell r="E336" t="str">
            <v>a3</v>
          </cell>
        </row>
        <row r="337">
          <cell r="C337" t="str">
            <v>Bank of Western Australia Ltd.</v>
          </cell>
          <cell r="D337" t="str">
            <v>AUSTRALIA</v>
          </cell>
          <cell r="E337" t="str">
            <v>aa2</v>
          </cell>
        </row>
        <row r="338">
          <cell r="C338" t="str">
            <v>Bank of Yokohama, Ltd.</v>
          </cell>
          <cell r="D338" t="str">
            <v>JAPAN</v>
          </cell>
          <cell r="E338" t="str">
            <v>a3</v>
          </cell>
        </row>
        <row r="339">
          <cell r="C339" t="str">
            <v>Bank Otkritie Financial Corporation OJSC</v>
          </cell>
          <cell r="D339" t="str">
            <v>RUSSIA</v>
          </cell>
          <cell r="E339" t="str">
            <v>ba3</v>
          </cell>
        </row>
        <row r="340">
          <cell r="C340" t="str">
            <v>Bank Permata TBK (P.T.)</v>
          </cell>
          <cell r="D340" t="str">
            <v>INDONESIA</v>
          </cell>
          <cell r="E340" t="str">
            <v>ba1</v>
          </cell>
        </row>
        <row r="341">
          <cell r="C341" t="str">
            <v>Bank Polska Kasa Opieki S.A.</v>
          </cell>
          <cell r="D341" t="str">
            <v>POLAND</v>
          </cell>
          <cell r="E341" t="str">
            <v>baa1</v>
          </cell>
        </row>
        <row r="342">
          <cell r="C342" t="str">
            <v>Bank Rakyat Indonesia (P.T.)</v>
          </cell>
          <cell r="D342" t="str">
            <v>INDONESIA</v>
          </cell>
          <cell r="E342" t="str">
            <v>baa3</v>
          </cell>
        </row>
        <row r="343">
          <cell r="C343" t="str">
            <v>Bank Rossiya</v>
          </cell>
          <cell r="D343" t="str">
            <v>RUSSIA</v>
          </cell>
          <cell r="E343" t="str">
            <v>b2</v>
          </cell>
        </row>
        <row r="344">
          <cell r="C344" t="str">
            <v>Bank Saint-Petersburg OJSC</v>
          </cell>
          <cell r="D344" t="str">
            <v>RUSSIA</v>
          </cell>
          <cell r="E344" t="str">
            <v>ba3</v>
          </cell>
        </row>
        <row r="345">
          <cell r="C345" t="str">
            <v>Bank Societe Generale Vostok (BSGV)</v>
          </cell>
          <cell r="D345" t="str">
            <v>RUSSIA</v>
          </cell>
          <cell r="E345" t="str">
            <v>baa2</v>
          </cell>
        </row>
        <row r="346">
          <cell r="C346" t="str">
            <v>Bank Tabungan Negara (P.T.)</v>
          </cell>
          <cell r="D346" t="str">
            <v>INDONESIA</v>
          </cell>
          <cell r="E346" t="str">
            <v>ba2</v>
          </cell>
        </row>
        <row r="347">
          <cell r="C347" t="str">
            <v>Bank Technique OJSC</v>
          </cell>
          <cell r="D347" t="str">
            <v>AZERBAIJAN</v>
          </cell>
          <cell r="E347" t="str">
            <v>caa3</v>
          </cell>
        </row>
        <row r="348">
          <cell r="C348" t="str">
            <v>Bank Uralsib</v>
          </cell>
          <cell r="D348" t="str">
            <v>RUSSIA</v>
          </cell>
          <cell r="E348" t="str">
            <v>b2</v>
          </cell>
        </row>
        <row r="349">
          <cell r="C349" t="str">
            <v>Bank Uralsky Financial House</v>
          </cell>
          <cell r="D349" t="str">
            <v>RUSSIA</v>
          </cell>
          <cell r="E349" t="str">
            <v>b3</v>
          </cell>
        </row>
        <row r="350">
          <cell r="C350" t="str">
            <v>Bank Vontobel AG</v>
          </cell>
          <cell r="D350" t="str">
            <v>SWITZERLAND</v>
          </cell>
          <cell r="E350" t="str">
            <v>a2</v>
          </cell>
        </row>
        <row r="351">
          <cell r="C351" t="str">
            <v>Bank VTB, JSC</v>
          </cell>
          <cell r="D351" t="str">
            <v>RUSSIA</v>
          </cell>
          <cell r="E351" t="str">
            <v>ba3</v>
          </cell>
        </row>
        <row r="352">
          <cell r="C352" t="str">
            <v>Bank Zachodni WBK S.A.</v>
          </cell>
          <cell r="D352" t="str">
            <v>POLAND</v>
          </cell>
          <cell r="E352" t="str">
            <v>baa2</v>
          </cell>
        </row>
        <row r="353">
          <cell r="C353" t="str">
            <v>Banka Kombetare Tregtare Sh.a.</v>
          </cell>
          <cell r="D353" t="str">
            <v>ALBANIA</v>
          </cell>
          <cell r="E353" t="str">
            <v>b1</v>
          </cell>
        </row>
        <row r="354">
          <cell r="C354" t="str">
            <v>Bankia, S.A.</v>
          </cell>
          <cell r="D354" t="str">
            <v>SPAIN</v>
          </cell>
          <cell r="E354" t="str">
            <v>b3</v>
          </cell>
        </row>
        <row r="355">
          <cell r="C355" t="str">
            <v>Bankinter, S.A.</v>
          </cell>
          <cell r="D355" t="str">
            <v>SPAIN</v>
          </cell>
          <cell r="E355" t="str">
            <v>ba1</v>
          </cell>
        </row>
        <row r="356">
          <cell r="C356" t="str">
            <v>BankMuscat S.A.O.G.</v>
          </cell>
          <cell r="D356" t="str">
            <v>OMAN</v>
          </cell>
          <cell r="E356" t="str">
            <v>baa1</v>
          </cell>
        </row>
        <row r="357">
          <cell r="C357" t="str">
            <v>BankNordik P/F</v>
          </cell>
          <cell r="D357" t="str">
            <v>FAROE ISLANDS</v>
          </cell>
          <cell r="E357" t="str">
            <v>ba1</v>
          </cell>
        </row>
        <row r="358">
          <cell r="C358" t="str">
            <v>Bankoa, S.A</v>
          </cell>
          <cell r="D358" t="str">
            <v>SPAIN</v>
          </cell>
          <cell r="E358" t="str">
            <v>ba1</v>
          </cell>
        </row>
        <row r="359">
          <cell r="C359" t="str">
            <v>Bankpozitif Kredi Ve Kalkinma Bankasi A.S.</v>
          </cell>
          <cell r="D359" t="str">
            <v>TURKEY</v>
          </cell>
          <cell r="E359" t="str">
            <v>ba1</v>
          </cell>
        </row>
        <row r="360">
          <cell r="C360" t="str">
            <v>BankUnited, National Association</v>
          </cell>
          <cell r="D360" t="str">
            <v>UNITED STATES</v>
          </cell>
          <cell r="E360" t="str">
            <v>baa3</v>
          </cell>
        </row>
        <row r="361">
          <cell r="C361" t="str">
            <v>BankUnited, National Association</v>
          </cell>
          <cell r="D361" t="str">
            <v>UNITED STATES</v>
          </cell>
          <cell r="E361" t="str">
            <v>baa3</v>
          </cell>
        </row>
        <row r="362">
          <cell r="C362" t="str">
            <v>Banque Bemo SAL</v>
          </cell>
          <cell r="D362" t="str">
            <v>LEBANON</v>
          </cell>
          <cell r="E362" t="str">
            <v>b3</v>
          </cell>
        </row>
        <row r="363">
          <cell r="C363" t="str">
            <v>Banque Cantonale Vaudoise</v>
          </cell>
          <cell r="D363" t="str">
            <v>SWITZERLAND</v>
          </cell>
          <cell r="E363" t="str">
            <v>a3</v>
          </cell>
        </row>
        <row r="364">
          <cell r="C364" t="str">
            <v>Banque de Tunisie</v>
          </cell>
          <cell r="D364" t="str">
            <v>TUNISIA</v>
          </cell>
          <cell r="E364" t="str">
            <v>b1</v>
          </cell>
        </row>
        <row r="365">
          <cell r="C365" t="str">
            <v>Banque du Caire SAE</v>
          </cell>
          <cell r="D365" t="str">
            <v>EGYPT</v>
          </cell>
          <cell r="E365" t="str">
            <v>caa2</v>
          </cell>
        </row>
        <row r="366">
          <cell r="C366" t="str">
            <v>Banque et Caisse d'Epargne de l'Etat</v>
          </cell>
          <cell r="D366" t="str">
            <v>LUXEMBOURG</v>
          </cell>
          <cell r="E366" t="str">
            <v>a3</v>
          </cell>
        </row>
        <row r="367">
          <cell r="C367" t="str">
            <v>Banque Federative du Credit Mutuel</v>
          </cell>
          <cell r="D367" t="str">
            <v>FRANCE</v>
          </cell>
          <cell r="E367" t="str">
            <v>a3</v>
          </cell>
        </row>
        <row r="368">
          <cell r="C368" t="str">
            <v>Banque Heritage</v>
          </cell>
          <cell r="D368" t="str">
            <v>SWITZERLAND</v>
          </cell>
          <cell r="E368" t="str">
            <v>ba3</v>
          </cell>
        </row>
        <row r="369">
          <cell r="C369" t="str">
            <v>Banque Heritage (Uruguay) S.A.</v>
          </cell>
          <cell r="D369" t="str">
            <v>URUGUAY</v>
          </cell>
          <cell r="E369" t="str">
            <v>b3</v>
          </cell>
        </row>
        <row r="370">
          <cell r="C370" t="str">
            <v>Banque Internationale a Luxembourg</v>
          </cell>
          <cell r="D370" t="str">
            <v>LUXEMBOURG</v>
          </cell>
          <cell r="E370" t="str">
            <v>ba1</v>
          </cell>
        </row>
        <row r="371">
          <cell r="C371" t="str">
            <v>Banque Internationale Arabe de Tunisie</v>
          </cell>
          <cell r="D371" t="str">
            <v>TUNISIA</v>
          </cell>
          <cell r="E371" t="str">
            <v>b2</v>
          </cell>
        </row>
        <row r="372">
          <cell r="C372" t="str">
            <v>Banque Misr SAE</v>
          </cell>
          <cell r="D372" t="str">
            <v>EGYPT</v>
          </cell>
          <cell r="E372" t="str">
            <v>caa2</v>
          </cell>
        </row>
        <row r="373">
          <cell r="C373" t="str">
            <v>Banque Palatine</v>
          </cell>
          <cell r="D373" t="str">
            <v>FRANCE</v>
          </cell>
          <cell r="E373" t="str">
            <v>baa2</v>
          </cell>
        </row>
        <row r="374">
          <cell r="C374" t="str">
            <v>Banque Pictet &amp; Cie SA</v>
          </cell>
          <cell r="D374" t="str">
            <v>SWITZERLAND</v>
          </cell>
          <cell r="E374" t="str">
            <v>a1</v>
          </cell>
        </row>
        <row r="375">
          <cell r="C375" t="str">
            <v>Banque PSA Finance</v>
          </cell>
          <cell r="D375" t="str">
            <v>FRANCE</v>
          </cell>
          <cell r="E375" t="str">
            <v>ba2</v>
          </cell>
        </row>
        <row r="376">
          <cell r="C376" t="str">
            <v>Banque Saudi Fransi</v>
          </cell>
          <cell r="D376" t="str">
            <v>SAUDI ARABIA</v>
          </cell>
          <cell r="E376" t="str">
            <v>a2</v>
          </cell>
        </row>
        <row r="377">
          <cell r="C377" t="str">
            <v>Banque SYZ &amp; Co. S.A.</v>
          </cell>
          <cell r="D377" t="str">
            <v>SWITZERLAND</v>
          </cell>
          <cell r="E377" t="str">
            <v>baa2</v>
          </cell>
        </row>
        <row r="378">
          <cell r="C378" t="str">
            <v>Barclays Bank Mexico, S.A.</v>
          </cell>
          <cell r="D378" t="str">
            <v>MEXICO</v>
          </cell>
          <cell r="E378" t="str">
            <v>baa3</v>
          </cell>
        </row>
        <row r="379">
          <cell r="C379" t="str">
            <v>Barclays Bank PLC</v>
          </cell>
          <cell r="D379" t="str">
            <v>UNITED KINGDOM</v>
          </cell>
          <cell r="E379" t="str">
            <v>baa2</v>
          </cell>
        </row>
        <row r="380">
          <cell r="C380" t="str">
            <v>Bausparkasse Mainz AG</v>
          </cell>
          <cell r="D380" t="str">
            <v>GERMANY</v>
          </cell>
          <cell r="E380" t="str">
            <v>baa1</v>
          </cell>
        </row>
        <row r="381">
          <cell r="C381" t="str">
            <v>BAWAG P.S.K.</v>
          </cell>
          <cell r="D381" t="str">
            <v>AUSTRIA</v>
          </cell>
          <cell r="E381" t="str">
            <v>ba1</v>
          </cell>
        </row>
        <row r="382">
          <cell r="C382" t="str">
            <v>Bayerische Landesbank</v>
          </cell>
          <cell r="D382" t="str">
            <v>GERMANY</v>
          </cell>
          <cell r="E382" t="str">
            <v>baa3</v>
          </cell>
        </row>
        <row r="383">
          <cell r="C383" t="str">
            <v>BB&amp;T Financial, FSB</v>
          </cell>
          <cell r="D383" t="str">
            <v>UNITED STATES</v>
          </cell>
          <cell r="E383" t="str">
            <v>a1</v>
          </cell>
        </row>
        <row r="384">
          <cell r="C384" t="str">
            <v>BBK B.S.C.</v>
          </cell>
          <cell r="D384" t="str">
            <v>BAHRAIN</v>
          </cell>
          <cell r="E384" t="str">
            <v>baa3</v>
          </cell>
        </row>
        <row r="385">
          <cell r="C385" t="str">
            <v>BBVA (Chile)</v>
          </cell>
          <cell r="D385" t="str">
            <v>CHILE</v>
          </cell>
          <cell r="E385" t="str">
            <v>baa2</v>
          </cell>
        </row>
        <row r="386">
          <cell r="C386" t="str">
            <v>BBVA Bancomer, S.A.</v>
          </cell>
          <cell r="D386" t="str">
            <v>MEXICO</v>
          </cell>
          <cell r="E386" t="str">
            <v>baa1</v>
          </cell>
        </row>
        <row r="387">
          <cell r="C387" t="str">
            <v>BBVA Colombia S.A.</v>
          </cell>
          <cell r="D387" t="str">
            <v>COLOMBIA</v>
          </cell>
          <cell r="E387" t="str">
            <v>baa2</v>
          </cell>
        </row>
        <row r="388">
          <cell r="C388" t="str">
            <v>BBVA Colombia S.A.</v>
          </cell>
          <cell r="D388" t="str">
            <v>COLOMBIA</v>
          </cell>
          <cell r="E388" t="str">
            <v>ba1</v>
          </cell>
        </row>
        <row r="389">
          <cell r="C389" t="str">
            <v>BDO UNIBANK, INC</v>
          </cell>
          <cell r="D389" t="str">
            <v>PHILIPPINES</v>
          </cell>
          <cell r="E389" t="str">
            <v>baa3</v>
          </cell>
        </row>
        <row r="390">
          <cell r="C390" t="str">
            <v>Belagroprombank JSC</v>
          </cell>
          <cell r="D390" t="str">
            <v>BELARUS</v>
          </cell>
          <cell r="E390" t="str">
            <v>caa1</v>
          </cell>
        </row>
        <row r="391">
          <cell r="C391" t="str">
            <v>Belarusbank</v>
          </cell>
          <cell r="D391" t="str">
            <v>BELARUS</v>
          </cell>
          <cell r="E391" t="str">
            <v>b3</v>
          </cell>
        </row>
        <row r="392">
          <cell r="C392" t="str">
            <v>Belfius Bank SA/NV</v>
          </cell>
          <cell r="D392" t="str">
            <v>BELGIUM</v>
          </cell>
          <cell r="E392" t="str">
            <v>ba1</v>
          </cell>
        </row>
        <row r="393">
          <cell r="C393" t="str">
            <v>Belinvestbank</v>
          </cell>
          <cell r="D393" t="str">
            <v>BELARUS</v>
          </cell>
          <cell r="E393" t="str">
            <v>caa1</v>
          </cell>
        </row>
        <row r="394">
          <cell r="C394" t="str">
            <v>Bendigo and Adelaide Bank Limited</v>
          </cell>
          <cell r="D394" t="str">
            <v>AUSTRALIA</v>
          </cell>
          <cell r="E394" t="str">
            <v>a3</v>
          </cell>
        </row>
        <row r="395">
          <cell r="C395" t="str">
            <v>Berlin Hyp AG</v>
          </cell>
          <cell r="D395" t="str">
            <v>GERMANY</v>
          </cell>
          <cell r="E395" t="str">
            <v>baa3</v>
          </cell>
        </row>
        <row r="396">
          <cell r="C396" t="str">
            <v>Berlin Hyp AG</v>
          </cell>
          <cell r="D396" t="str">
            <v>GERMANY</v>
          </cell>
          <cell r="E396" t="str">
            <v>baa3</v>
          </cell>
        </row>
        <row r="397">
          <cell r="C397" t="str">
            <v>Bermuda Commercial Bank Limited</v>
          </cell>
          <cell r="D397" t="str">
            <v>BERMUDA</v>
          </cell>
          <cell r="E397" t="str">
            <v>ba2</v>
          </cell>
        </row>
        <row r="398">
          <cell r="C398" t="str">
            <v>Berner Kantonalbank AG</v>
          </cell>
          <cell r="D398" t="str">
            <v>SWITZERLAND</v>
          </cell>
          <cell r="E398" t="str">
            <v>a2</v>
          </cell>
        </row>
        <row r="399">
          <cell r="C399" t="str">
            <v>Berner Kantonalbank AG</v>
          </cell>
          <cell r="D399" t="str">
            <v>SWITZERLAND</v>
          </cell>
          <cell r="E399" t="str">
            <v>a2</v>
          </cell>
        </row>
        <row r="400">
          <cell r="C400" t="str">
            <v>BES Investimento do Brasil S.A.</v>
          </cell>
          <cell r="D400" t="str">
            <v>BRAZIL</v>
          </cell>
          <cell r="E400" t="str">
            <v>b2</v>
          </cell>
        </row>
        <row r="401">
          <cell r="C401" t="str">
            <v>BGL BNP Paribas</v>
          </cell>
          <cell r="D401" t="str">
            <v>LUXEMBOURG</v>
          </cell>
          <cell r="E401" t="str">
            <v>a3</v>
          </cell>
        </row>
        <row r="402">
          <cell r="C402" t="str">
            <v>Bidvest Bank Limited</v>
          </cell>
          <cell r="D402" t="str">
            <v>SOUTH AFRICA</v>
          </cell>
          <cell r="E402" t="str">
            <v>ba1</v>
          </cell>
        </row>
        <row r="403">
          <cell r="C403" t="str">
            <v>Bilbao Bizkaia Kutxa</v>
          </cell>
          <cell r="D403" t="str">
            <v>SPAIN</v>
          </cell>
          <cell r="E403" t="str">
            <v>ba1</v>
          </cell>
        </row>
        <row r="404">
          <cell r="C404" t="str">
            <v>BLOM BANK S.A.L.</v>
          </cell>
          <cell r="D404" t="str">
            <v>LEBANON</v>
          </cell>
          <cell r="E404" t="str">
            <v>b1</v>
          </cell>
        </row>
        <row r="405">
          <cell r="C405" t="str">
            <v>BMCE Bank</v>
          </cell>
          <cell r="D405" t="str">
            <v>MOROCCO</v>
          </cell>
          <cell r="E405" t="str">
            <v>ba3</v>
          </cell>
        </row>
        <row r="406">
          <cell r="C406" t="str">
            <v>BMI Bank B.S.C.</v>
          </cell>
          <cell r="D406" t="str">
            <v>BAHRAIN</v>
          </cell>
          <cell r="E406" t="str">
            <v>b1</v>
          </cell>
        </row>
        <row r="407">
          <cell r="C407" t="str">
            <v>BMO Harris Bank National Association</v>
          </cell>
          <cell r="D407" t="str">
            <v>UNITED STATES</v>
          </cell>
          <cell r="E407" t="str">
            <v>a2</v>
          </cell>
        </row>
        <row r="408">
          <cell r="C408" t="str">
            <v>BMW Bank of North America</v>
          </cell>
          <cell r="D408" t="str">
            <v>UNITED STATES</v>
          </cell>
          <cell r="E408" t="str">
            <v>a2</v>
          </cell>
        </row>
        <row r="409">
          <cell r="C409" t="str">
            <v>BNP Paribas</v>
          </cell>
          <cell r="D409" t="str">
            <v>FRANCE</v>
          </cell>
          <cell r="E409" t="str">
            <v>baa1</v>
          </cell>
        </row>
        <row r="410">
          <cell r="C410" t="str">
            <v>BNP Paribas Fortis SA/NV</v>
          </cell>
          <cell r="D410" t="str">
            <v>BELGIUM</v>
          </cell>
          <cell r="E410" t="str">
            <v>baa1</v>
          </cell>
        </row>
        <row r="411">
          <cell r="C411" t="str">
            <v>BNY Mellon National Association</v>
          </cell>
          <cell r="D411" t="str">
            <v>UNITED STATES</v>
          </cell>
          <cell r="E411" t="str">
            <v>a1</v>
          </cell>
        </row>
        <row r="412">
          <cell r="C412" t="str">
            <v>BNY Mellon Trust of Delaware</v>
          </cell>
          <cell r="D412" t="str">
            <v>UNITED STATES</v>
          </cell>
          <cell r="E412" t="str">
            <v>a1</v>
          </cell>
        </row>
        <row r="413">
          <cell r="C413" t="str">
            <v>BOKF, NA</v>
          </cell>
          <cell r="D413" t="str">
            <v>UNITED STATES</v>
          </cell>
          <cell r="E413" t="str">
            <v>a1</v>
          </cell>
        </row>
        <row r="414">
          <cell r="C414" t="str">
            <v>BOQ Specialist Bank Limited</v>
          </cell>
          <cell r="D414" t="str">
            <v>AUSTRALIA</v>
          </cell>
          <cell r="E414" t="str">
            <v>baa1</v>
          </cell>
        </row>
        <row r="415">
          <cell r="C415" t="str">
            <v>Boubyan Bank</v>
          </cell>
          <cell r="D415" t="str">
            <v>KUWAIT</v>
          </cell>
          <cell r="E415" t="str">
            <v>baa1</v>
          </cell>
        </row>
        <row r="416">
          <cell r="C416" t="str">
            <v>BPCE</v>
          </cell>
          <cell r="D416" t="str">
            <v>FRANCE</v>
          </cell>
          <cell r="E416" t="str">
            <v>baa2</v>
          </cell>
        </row>
        <row r="417">
          <cell r="C417" t="str">
            <v>BPN - Banco Portugues de Negocios, S.A.</v>
          </cell>
          <cell r="D417" t="str">
            <v>PORTUGAL</v>
          </cell>
          <cell r="E417" t="str">
            <v>caa1</v>
          </cell>
        </row>
        <row r="418">
          <cell r="C418" t="str">
            <v>BPS-Sberbank</v>
          </cell>
          <cell r="D418" t="str">
            <v>BELARUS</v>
          </cell>
          <cell r="E418" t="str">
            <v>b1</v>
          </cell>
        </row>
        <row r="419">
          <cell r="C419" t="str">
            <v>Branch Banking and Trust Company</v>
          </cell>
          <cell r="D419" t="str">
            <v>UNITED STATES</v>
          </cell>
          <cell r="E419" t="str">
            <v>a1</v>
          </cell>
        </row>
        <row r="420">
          <cell r="C420" t="str">
            <v>BRB-Banco de Brasilia S.A.</v>
          </cell>
          <cell r="D420" t="str">
            <v>BRAZIL</v>
          </cell>
          <cell r="E420" t="str">
            <v>b1</v>
          </cell>
        </row>
        <row r="421">
          <cell r="C421" t="str">
            <v>BRD - Groupe Societe Generale</v>
          </cell>
          <cell r="D421" t="str">
            <v>ROMANIA</v>
          </cell>
          <cell r="E421" t="str">
            <v>ba3</v>
          </cell>
        </row>
        <row r="422">
          <cell r="C422" t="str">
            <v>Bre Bank Hipoteczny</v>
          </cell>
          <cell r="D422" t="str">
            <v>POLAND</v>
          </cell>
          <cell r="E422" t="str">
            <v>ba1</v>
          </cell>
        </row>
        <row r="423">
          <cell r="C423" t="str">
            <v>Bremer Landesbank Kreditanstalt Oldenburg GZ</v>
          </cell>
          <cell r="D423" t="str">
            <v>GERMANY</v>
          </cell>
          <cell r="E423" t="str">
            <v>ba2</v>
          </cell>
        </row>
        <row r="424">
          <cell r="C424" t="str">
            <v>BSI AG</v>
          </cell>
          <cell r="D424" t="str">
            <v>SWITZERLAND</v>
          </cell>
          <cell r="E424" t="str">
            <v>baa1</v>
          </cell>
        </row>
        <row r="425">
          <cell r="C425" t="str">
            <v>BTA Bank</v>
          </cell>
          <cell r="D425" t="str">
            <v>KAZAKHSTAN</v>
          </cell>
          <cell r="E425" t="str">
            <v>caa2</v>
          </cell>
        </row>
        <row r="426">
          <cell r="C426" t="str">
            <v>Budapest Bank Rt.</v>
          </cell>
          <cell r="D426" t="str">
            <v>HUNGARY</v>
          </cell>
          <cell r="E426" t="str">
            <v>ba3</v>
          </cell>
        </row>
        <row r="427">
          <cell r="C427" t="str">
            <v>Bundesverband Volks- u. Raiffeisenbanken</v>
          </cell>
          <cell r="D427" t="str">
            <v>GERMANY</v>
          </cell>
          <cell r="E427" t="str">
            <v>a2</v>
          </cell>
        </row>
        <row r="428">
          <cell r="C428" t="str">
            <v>Burgan Bank A.S.</v>
          </cell>
          <cell r="D428" t="str">
            <v>TURKEY</v>
          </cell>
          <cell r="E428" t="str">
            <v>ba2</v>
          </cell>
        </row>
        <row r="429">
          <cell r="C429" t="str">
            <v>Burgan Bank SAK</v>
          </cell>
          <cell r="D429" t="str">
            <v>KUWAIT</v>
          </cell>
          <cell r="E429" t="str">
            <v>ba1</v>
          </cell>
        </row>
        <row r="430">
          <cell r="C430" t="str">
            <v>Busan Bank</v>
          </cell>
          <cell r="D430" t="str">
            <v>KOREA</v>
          </cell>
          <cell r="E430" t="str">
            <v>baa1</v>
          </cell>
        </row>
        <row r="431">
          <cell r="C431" t="str">
            <v>Byblos Bank S.A.L.</v>
          </cell>
          <cell r="D431" t="str">
            <v>LEBANON</v>
          </cell>
          <cell r="E431" t="str">
            <v>b1</v>
          </cell>
        </row>
        <row r="432">
          <cell r="C432" t="str">
            <v>Cadence Bank, N.A.</v>
          </cell>
          <cell r="D432" t="str">
            <v>UNITED STATES</v>
          </cell>
          <cell r="E432" t="str">
            <v>ba2</v>
          </cell>
        </row>
        <row r="433">
          <cell r="C433" t="str">
            <v>Cairo Amman Bank</v>
          </cell>
          <cell r="D433" t="str">
            <v>JORDAN</v>
          </cell>
          <cell r="E433" t="str">
            <v>b1</v>
          </cell>
        </row>
        <row r="434">
          <cell r="C434" t="str">
            <v>Caisse C'ale du Credit Immobilier de France</v>
          </cell>
          <cell r="D434" t="str">
            <v>FRANCE</v>
          </cell>
          <cell r="E434" t="str">
            <v>ca</v>
          </cell>
        </row>
        <row r="435">
          <cell r="C435" t="str">
            <v>Caisse centrale Desjardins</v>
          </cell>
          <cell r="D435" t="str">
            <v>CANADA</v>
          </cell>
          <cell r="E435" t="str">
            <v>a1</v>
          </cell>
        </row>
        <row r="436">
          <cell r="C436" t="str">
            <v>Caisse Federale de Credit Mutuel</v>
          </cell>
          <cell r="D436" t="str">
            <v>FRANCE</v>
          </cell>
          <cell r="E436" t="str">
            <v>a3</v>
          </cell>
        </row>
        <row r="437">
          <cell r="C437" t="str">
            <v>Caixa Catalunya, Tarragona i Manresa</v>
          </cell>
          <cell r="D437" t="str">
            <v>SPAIN</v>
          </cell>
          <cell r="E437" t="str">
            <v>ba2</v>
          </cell>
        </row>
        <row r="438">
          <cell r="C438" t="str">
            <v>Caixa d'Estalvis de Pollenca</v>
          </cell>
          <cell r="D438" t="str">
            <v>SPAIN</v>
          </cell>
          <cell r="E438" t="str">
            <v>ba2</v>
          </cell>
        </row>
        <row r="439">
          <cell r="C439" t="str">
            <v>Caixa d'Estalvis del Penedes</v>
          </cell>
          <cell r="D439" t="str">
            <v>SPAIN</v>
          </cell>
          <cell r="E439" t="str">
            <v>ba3</v>
          </cell>
        </row>
        <row r="440">
          <cell r="C440" t="str">
            <v>Caixa D'Estalvis Manlleu, Sabadell i Terrassa</v>
          </cell>
          <cell r="D440" t="str">
            <v>SPAIN</v>
          </cell>
          <cell r="E440" t="str">
            <v>b2</v>
          </cell>
        </row>
        <row r="441">
          <cell r="C441" t="str">
            <v>Caixa Economica Federal (CAIXA)</v>
          </cell>
          <cell r="D441" t="str">
            <v>BRAZIL</v>
          </cell>
          <cell r="E441" t="str">
            <v>ba2</v>
          </cell>
        </row>
        <row r="442">
          <cell r="C442" t="str">
            <v>Caixa Economica Montepio Geral</v>
          </cell>
          <cell r="D442" t="str">
            <v>PORTUGAL</v>
          </cell>
          <cell r="E442" t="str">
            <v>b3</v>
          </cell>
        </row>
        <row r="443">
          <cell r="C443" t="str">
            <v>Caixa Geral de Depositos, S.A.</v>
          </cell>
          <cell r="D443" t="str">
            <v>PORTUGAL</v>
          </cell>
          <cell r="E443" t="str">
            <v>caa1</v>
          </cell>
        </row>
        <row r="444">
          <cell r="C444" t="str">
            <v>Caixabank</v>
          </cell>
          <cell r="D444" t="str">
            <v>SPAIN</v>
          </cell>
          <cell r="E444" t="str">
            <v>ba1</v>
          </cell>
        </row>
        <row r="445">
          <cell r="C445" t="str">
            <v>Caja de Ahorros de Asturias y Sociedades Dep</v>
          </cell>
          <cell r="D445" t="str">
            <v>SPAIN</v>
          </cell>
          <cell r="E445" t="str">
            <v>baa3</v>
          </cell>
        </row>
        <row r="446">
          <cell r="C446" t="str">
            <v>Caja de Ahorros de Avila</v>
          </cell>
          <cell r="D446" t="str">
            <v>SPAIN</v>
          </cell>
          <cell r="E446" t="str">
            <v>b1</v>
          </cell>
        </row>
        <row r="447">
          <cell r="C447" t="str">
            <v>Caja de Ahorros de Galicia, Vigo, O. y P.</v>
          </cell>
          <cell r="D447" t="str">
            <v>SPAIN</v>
          </cell>
          <cell r="E447" t="str">
            <v>ba1</v>
          </cell>
        </row>
        <row r="448">
          <cell r="C448" t="str">
            <v>Caja de Ahorros de La Rioja</v>
          </cell>
          <cell r="D448" t="str">
            <v>SPAIN</v>
          </cell>
          <cell r="E448" t="str">
            <v>baa3</v>
          </cell>
        </row>
        <row r="449">
          <cell r="C449" t="str">
            <v>Caja de Ahorros de Santander y Cantabria</v>
          </cell>
          <cell r="D449" t="str">
            <v>SPAIN</v>
          </cell>
          <cell r="E449" t="str">
            <v>ba3</v>
          </cell>
        </row>
        <row r="450">
          <cell r="C450" t="str">
            <v>Caja de Ahorros de Valencia, C y A. (Bancaja)</v>
          </cell>
          <cell r="D450" t="str">
            <v>SPAIN</v>
          </cell>
          <cell r="E450" t="str">
            <v>ba3</v>
          </cell>
        </row>
        <row r="451">
          <cell r="C451" t="str">
            <v>Caja de Ahorros de Vitoria y Alava</v>
          </cell>
          <cell r="D451" t="str">
            <v>SPAIN</v>
          </cell>
          <cell r="E451" t="str">
            <v>a3</v>
          </cell>
        </row>
        <row r="452">
          <cell r="C452" t="str">
            <v>Caja de Ahorros del Mediterraneo</v>
          </cell>
          <cell r="D452" t="str">
            <v>SPAIN</v>
          </cell>
          <cell r="E452" t="str">
            <v>ba2</v>
          </cell>
        </row>
        <row r="453">
          <cell r="C453" t="str">
            <v>Caja de Ahorros Municipal de Burgos</v>
          </cell>
          <cell r="D453" t="str">
            <v>SPAIN</v>
          </cell>
          <cell r="E453" t="str">
            <v>ba2</v>
          </cell>
        </row>
        <row r="454">
          <cell r="C454" t="str">
            <v>Caja de Ahorros San Fernando, Jerez y Sevilla</v>
          </cell>
          <cell r="D454" t="str">
            <v>SPAIN</v>
          </cell>
          <cell r="E454" t="str">
            <v>ba1</v>
          </cell>
        </row>
        <row r="455">
          <cell r="C455" t="str">
            <v>Caja de Ahorros y Monte de Piedad de Madrid</v>
          </cell>
          <cell r="D455" t="str">
            <v>SPAIN</v>
          </cell>
          <cell r="E455" t="str">
            <v>ba1</v>
          </cell>
        </row>
        <row r="456">
          <cell r="C456" t="str">
            <v>Caja de Ahorros y Monte de Piedad de Segovia</v>
          </cell>
          <cell r="D456" t="str">
            <v>SPAIN</v>
          </cell>
          <cell r="E456" t="str">
            <v>b1</v>
          </cell>
        </row>
        <row r="457">
          <cell r="C457" t="str">
            <v>Caja de Ahorros y Monte de Piedad Ontinyent</v>
          </cell>
          <cell r="D457" t="str">
            <v>SPAIN</v>
          </cell>
          <cell r="E457" t="str">
            <v>b1</v>
          </cell>
        </row>
        <row r="458">
          <cell r="C458" t="str">
            <v>Caja de Ahorros y Pensiones de Barcelona</v>
          </cell>
          <cell r="D458" t="str">
            <v>SPAIN</v>
          </cell>
          <cell r="E458" t="str">
            <v>a1</v>
          </cell>
        </row>
        <row r="459">
          <cell r="C459" t="str">
            <v>Caja de Credito Cuenca Coop. Ltda.</v>
          </cell>
          <cell r="D459" t="str">
            <v>ARGENTINA</v>
          </cell>
          <cell r="E459" t="str">
            <v>caa1</v>
          </cell>
        </row>
        <row r="460">
          <cell r="C460" t="str">
            <v>Caja del Circulo Catolico de Burgos</v>
          </cell>
          <cell r="D460" t="str">
            <v>SPAIN</v>
          </cell>
          <cell r="E460" t="str">
            <v>ba2</v>
          </cell>
        </row>
        <row r="461">
          <cell r="C461" t="str">
            <v>Caja Espana de Inversiones, Salamanca y Soria</v>
          </cell>
          <cell r="D461" t="str">
            <v>SPAIN</v>
          </cell>
          <cell r="E461" t="str">
            <v>ba1</v>
          </cell>
        </row>
        <row r="462">
          <cell r="C462" t="str">
            <v>Caja General de Ahorros de Granada</v>
          </cell>
          <cell r="D462" t="str">
            <v>SPAIN</v>
          </cell>
          <cell r="E462" t="str">
            <v>ba2</v>
          </cell>
        </row>
        <row r="463">
          <cell r="C463" t="str">
            <v>Caja Insular de Ahorros de Canarias</v>
          </cell>
          <cell r="D463" t="str">
            <v>SPAIN</v>
          </cell>
          <cell r="E463" t="str">
            <v>ba3</v>
          </cell>
        </row>
        <row r="464">
          <cell r="C464" t="str">
            <v>Caja Laboral Popular Coop. de Credito</v>
          </cell>
          <cell r="D464" t="str">
            <v>SPAIN</v>
          </cell>
          <cell r="E464" t="str">
            <v>ba1</v>
          </cell>
        </row>
        <row r="465">
          <cell r="C465" t="str">
            <v>Caja Rural de Granada</v>
          </cell>
          <cell r="D465" t="str">
            <v>SPAIN</v>
          </cell>
          <cell r="E465" t="str">
            <v>b1</v>
          </cell>
        </row>
        <row r="466">
          <cell r="C466" t="str">
            <v>Caja Rural de Navarra</v>
          </cell>
          <cell r="D466" t="str">
            <v>SPAIN</v>
          </cell>
          <cell r="E466" t="str">
            <v>baa3</v>
          </cell>
        </row>
        <row r="467">
          <cell r="C467" t="str">
            <v>Caja Rurales Unidas</v>
          </cell>
          <cell r="D467" t="str">
            <v>SPAIN</v>
          </cell>
          <cell r="E467" t="str">
            <v>caa2</v>
          </cell>
        </row>
        <row r="468">
          <cell r="C468" t="str">
            <v>Cajamar Caja Rural, Soc. Coop. de Credito</v>
          </cell>
          <cell r="D468" t="str">
            <v>SPAIN</v>
          </cell>
          <cell r="E468" t="str">
            <v>ba3</v>
          </cell>
        </row>
        <row r="469">
          <cell r="C469" t="str">
            <v>Cajasur Banco S.A.</v>
          </cell>
          <cell r="D469" t="str">
            <v>SPAIN</v>
          </cell>
          <cell r="E469" t="str">
            <v>ba3</v>
          </cell>
        </row>
        <row r="470">
          <cell r="C470" t="str">
            <v>California Bank &amp; Trust</v>
          </cell>
          <cell r="D470" t="str">
            <v>UNITED STATES</v>
          </cell>
          <cell r="E470" t="str">
            <v>baa3</v>
          </cell>
        </row>
        <row r="471">
          <cell r="C471" t="str">
            <v>Cambodian Public Bank</v>
          </cell>
          <cell r="D471" t="str">
            <v>CAMBODIA</v>
          </cell>
          <cell r="E471" t="str">
            <v>ba1</v>
          </cell>
        </row>
        <row r="472">
          <cell r="C472" t="str">
            <v>Canadian Imperial Bank of Commerce</v>
          </cell>
          <cell r="D472" t="str">
            <v>CANADA</v>
          </cell>
          <cell r="E472" t="str">
            <v>a2</v>
          </cell>
        </row>
        <row r="473">
          <cell r="C473" t="str">
            <v>Canara Bank</v>
          </cell>
          <cell r="D473" t="str">
            <v>INDIA</v>
          </cell>
          <cell r="E473" t="str">
            <v>ba2</v>
          </cell>
        </row>
        <row r="474">
          <cell r="C474" t="str">
            <v>Capital One Bank (USA), N.A.</v>
          </cell>
          <cell r="D474" t="str">
            <v>UNITED STATES</v>
          </cell>
          <cell r="E474" t="str">
            <v>a3</v>
          </cell>
        </row>
        <row r="475">
          <cell r="C475" t="str">
            <v>Capital One, N.A.</v>
          </cell>
          <cell r="D475" t="str">
            <v>UNITED STATES</v>
          </cell>
          <cell r="E475" t="str">
            <v>a3</v>
          </cell>
        </row>
        <row r="476">
          <cell r="C476" t="str">
            <v>Capitec Bank Limited</v>
          </cell>
          <cell r="D476" t="str">
            <v>SOUTH AFRICA</v>
          </cell>
          <cell r="E476" t="str">
            <v>ba2</v>
          </cell>
        </row>
        <row r="477">
          <cell r="C477" t="str">
            <v>Capitec Bank Limited</v>
          </cell>
          <cell r="D477" t="str">
            <v>SOUTH AFRICA</v>
          </cell>
          <cell r="E477" t="str">
            <v>ba2</v>
          </cell>
        </row>
        <row r="478">
          <cell r="C478" t="str">
            <v>card complete Service Bank AG</v>
          </cell>
          <cell r="D478" t="str">
            <v>AUSTRIA</v>
          </cell>
          <cell r="E478" t="str">
            <v>baa3</v>
          </cell>
        </row>
        <row r="479">
          <cell r="C479" t="str">
            <v>Cassa Centrale Banca-Credito Coop d Nord Est</v>
          </cell>
          <cell r="D479" t="str">
            <v>ITALY</v>
          </cell>
          <cell r="E479" t="str">
            <v>baa3</v>
          </cell>
        </row>
        <row r="480">
          <cell r="C480" t="str">
            <v>Cassa Centrale Raiffeisen dell'Alto Adige</v>
          </cell>
          <cell r="D480" t="str">
            <v>ITALY</v>
          </cell>
          <cell r="E480" t="str">
            <v>baa3</v>
          </cell>
        </row>
        <row r="481">
          <cell r="C481" t="str">
            <v>Cassa di Risp.di Bolzano-Sudtiroler Sparkasse</v>
          </cell>
          <cell r="D481" t="str">
            <v>ITALY</v>
          </cell>
          <cell r="E481" t="str">
            <v>ba2</v>
          </cell>
        </row>
        <row r="482">
          <cell r="C482" t="str">
            <v>Cassa di Risparmio Della Provincia di Chieti</v>
          </cell>
          <cell r="D482" t="str">
            <v>ITALY</v>
          </cell>
          <cell r="E482" t="str">
            <v>ba3</v>
          </cell>
        </row>
        <row r="483">
          <cell r="C483" t="str">
            <v>Cassa di Risparmio Della Provincia di Chieti</v>
          </cell>
          <cell r="D483" t="str">
            <v>ITALY</v>
          </cell>
          <cell r="E483" t="str">
            <v>b2</v>
          </cell>
        </row>
        <row r="484">
          <cell r="C484" t="str">
            <v>Cassa di Risparmio di Cento SPA</v>
          </cell>
          <cell r="D484" t="str">
            <v>ITALY</v>
          </cell>
          <cell r="E484" t="str">
            <v>ba1</v>
          </cell>
        </row>
        <row r="485">
          <cell r="C485" t="str">
            <v>Cassa di Risparmio di Cesena SpA</v>
          </cell>
          <cell r="D485" t="str">
            <v>ITALY</v>
          </cell>
          <cell r="E485" t="str">
            <v>caa1</v>
          </cell>
        </row>
        <row r="486">
          <cell r="C486" t="str">
            <v>Cassa di Risparmio di Ferrara S.p.A</v>
          </cell>
          <cell r="D486" t="str">
            <v>ITALY</v>
          </cell>
          <cell r="E486" t="str">
            <v>ca</v>
          </cell>
        </row>
        <row r="487">
          <cell r="C487" t="str">
            <v>Cassa Di Risparmio Di Parma E Piacenza S.P.A.</v>
          </cell>
          <cell r="D487" t="str">
            <v>ITALY</v>
          </cell>
          <cell r="E487" t="str">
            <v>baa2</v>
          </cell>
        </row>
        <row r="488">
          <cell r="C488" t="str">
            <v>Cassa di Risparmio di Volterra</v>
          </cell>
          <cell r="D488" t="str">
            <v>ITALY</v>
          </cell>
          <cell r="E488" t="str">
            <v>ba1</v>
          </cell>
        </row>
        <row r="489">
          <cell r="C489" t="str">
            <v>Catalunya Banc SA</v>
          </cell>
          <cell r="D489" t="str">
            <v>SPAIN</v>
          </cell>
          <cell r="E489" t="str">
            <v>caa2</v>
          </cell>
        </row>
        <row r="490">
          <cell r="C490" t="str">
            <v>Cathay United Bank Co., Ltd</v>
          </cell>
          <cell r="D490" t="str">
            <v>TAIWAN</v>
          </cell>
          <cell r="E490" t="str">
            <v>baa2</v>
          </cell>
        </row>
        <row r="491">
          <cell r="C491" t="str">
            <v>CB Kuban Credit Ltd</v>
          </cell>
          <cell r="D491" t="str">
            <v>RUSSIA</v>
          </cell>
          <cell r="E491" t="str">
            <v>b3</v>
          </cell>
        </row>
        <row r="492">
          <cell r="C492" t="str">
            <v>CB Renaissance Credit LLC</v>
          </cell>
          <cell r="D492" t="str">
            <v>RUSSIA</v>
          </cell>
          <cell r="E492" t="str">
            <v>b2</v>
          </cell>
        </row>
        <row r="493">
          <cell r="C493" t="str">
            <v>CECABANK S.A.</v>
          </cell>
          <cell r="D493" t="str">
            <v>SPAIN</v>
          </cell>
          <cell r="E493" t="str">
            <v>b1</v>
          </cell>
        </row>
        <row r="494">
          <cell r="C494" t="str">
            <v>Center-Invest Bank</v>
          </cell>
          <cell r="D494" t="str">
            <v>RUSSIA</v>
          </cell>
          <cell r="E494" t="str">
            <v>ba3</v>
          </cell>
        </row>
        <row r="495">
          <cell r="C495" t="str">
            <v>Central Bank of India</v>
          </cell>
          <cell r="D495" t="str">
            <v>INDIA</v>
          </cell>
          <cell r="E495" t="str">
            <v>b3</v>
          </cell>
        </row>
        <row r="496">
          <cell r="C496" t="str">
            <v>CentroCredit Bank</v>
          </cell>
          <cell r="D496" t="str">
            <v>RUSSIA</v>
          </cell>
          <cell r="E496" t="str">
            <v>b3</v>
          </cell>
        </row>
        <row r="497">
          <cell r="C497" t="str">
            <v>Ceska Sporitelna, a.s.</v>
          </cell>
          <cell r="D497" t="str">
            <v>CZECH REPUBLIC</v>
          </cell>
          <cell r="E497" t="str">
            <v>baa1</v>
          </cell>
        </row>
        <row r="498">
          <cell r="C498" t="str">
            <v>Ceskoslovenska obchodna banka (Slovakia)</v>
          </cell>
          <cell r="D498" t="str">
            <v>SLOVAK REPUBLIC</v>
          </cell>
          <cell r="E498" t="str">
            <v>baa3</v>
          </cell>
        </row>
        <row r="499">
          <cell r="C499" t="str">
            <v>Ceskoslovenska Obchodni Banka, a.s.</v>
          </cell>
          <cell r="D499" t="str">
            <v>CZECH REPUBLIC</v>
          </cell>
          <cell r="E499" t="str">
            <v>baa1</v>
          </cell>
        </row>
        <row r="500">
          <cell r="C500" t="str">
            <v>Chang Hwa Commercial Bank</v>
          </cell>
          <cell r="D500" t="str">
            <v>TAIWAN</v>
          </cell>
          <cell r="E500" t="str">
            <v>ba1</v>
          </cell>
        </row>
        <row r="501">
          <cell r="C501" t="str">
            <v>Chase Bank USA, National Association</v>
          </cell>
          <cell r="D501" t="str">
            <v>UNITED STATES</v>
          </cell>
          <cell r="E501" t="str">
            <v>a3</v>
          </cell>
        </row>
        <row r="502">
          <cell r="C502" t="str">
            <v>Chiba Bank, Ltd.</v>
          </cell>
          <cell r="D502" t="str">
            <v>JAPAN</v>
          </cell>
          <cell r="E502" t="str">
            <v>a3</v>
          </cell>
        </row>
        <row r="503">
          <cell r="C503" t="str">
            <v>China Cinda Asset Management Co., Ltd.</v>
          </cell>
          <cell r="D503" t="str">
            <v>CHINA</v>
          </cell>
          <cell r="E503" t="str">
            <v>ba2</v>
          </cell>
        </row>
        <row r="504">
          <cell r="C504" t="str">
            <v>China CITIC Bank</v>
          </cell>
          <cell r="D504" t="str">
            <v>CHINA</v>
          </cell>
          <cell r="E504" t="str">
            <v>ba2</v>
          </cell>
        </row>
        <row r="505">
          <cell r="C505" t="str">
            <v>China CITIC Bank International Limited</v>
          </cell>
          <cell r="D505" t="str">
            <v>HONG KONG</v>
          </cell>
          <cell r="E505" t="str">
            <v>baa2</v>
          </cell>
        </row>
        <row r="506">
          <cell r="C506" t="str">
            <v>China Construction Bank (Asia) Corp. Ltd.</v>
          </cell>
          <cell r="D506" t="str">
            <v>HONG KONG</v>
          </cell>
          <cell r="E506" t="str">
            <v>a2</v>
          </cell>
        </row>
        <row r="507">
          <cell r="C507" t="str">
            <v>China Construction Bank Corporation</v>
          </cell>
          <cell r="D507" t="str">
            <v>CHINA</v>
          </cell>
          <cell r="E507" t="str">
            <v>baa2</v>
          </cell>
        </row>
        <row r="508">
          <cell r="C508" t="str">
            <v>China Everbright Bank</v>
          </cell>
          <cell r="D508" t="str">
            <v>CHINA</v>
          </cell>
          <cell r="E508" t="str">
            <v>ba3</v>
          </cell>
        </row>
        <row r="509">
          <cell r="C509" t="str">
            <v>China Guangfa Bank</v>
          </cell>
          <cell r="D509" t="str">
            <v>CHINA</v>
          </cell>
          <cell r="E509" t="str">
            <v>ba3</v>
          </cell>
        </row>
        <row r="510">
          <cell r="C510" t="str">
            <v>China Merchants Bank</v>
          </cell>
          <cell r="D510" t="str">
            <v>CHINA</v>
          </cell>
          <cell r="E510" t="str">
            <v>baa3</v>
          </cell>
        </row>
        <row r="511">
          <cell r="C511" t="str">
            <v>Chiyu Banking Corporation, Ltd.</v>
          </cell>
          <cell r="D511" t="str">
            <v>HONG KONG</v>
          </cell>
          <cell r="E511" t="str">
            <v>aa3</v>
          </cell>
        </row>
        <row r="512">
          <cell r="C512" t="str">
            <v>Chong Hing Bank Limited</v>
          </cell>
          <cell r="D512" t="str">
            <v>HONG KONG</v>
          </cell>
          <cell r="E512" t="str">
            <v>baa2</v>
          </cell>
        </row>
        <row r="513">
          <cell r="C513" t="str">
            <v>Chugoku Bank, Limited (The)</v>
          </cell>
          <cell r="D513" t="str">
            <v>JAPAN</v>
          </cell>
          <cell r="E513" t="str">
            <v>a2</v>
          </cell>
        </row>
        <row r="514">
          <cell r="C514" t="str">
            <v>Chuo Mitsui Asset Trust and Banking Co, Ltd</v>
          </cell>
          <cell r="D514" t="str">
            <v>JAPAN</v>
          </cell>
          <cell r="E514" t="str">
            <v>a2</v>
          </cell>
        </row>
        <row r="515">
          <cell r="C515" t="str">
            <v>Chuo Mitsui Trust &amp; Banking Co., Ltd.</v>
          </cell>
          <cell r="D515" t="str">
            <v>JAPAN</v>
          </cell>
          <cell r="E515" t="str">
            <v>baa1</v>
          </cell>
        </row>
        <row r="516">
          <cell r="C516" t="str">
            <v>CIB Credit Agricole, PJSC</v>
          </cell>
          <cell r="D516" t="str">
            <v>UKRAINE</v>
          </cell>
          <cell r="E516" t="str">
            <v>ba2</v>
          </cell>
        </row>
        <row r="517">
          <cell r="C517" t="str">
            <v>CIBC Mellon Trust Company</v>
          </cell>
          <cell r="D517" t="str">
            <v>CANADA</v>
          </cell>
          <cell r="E517" t="str">
            <v>a1</v>
          </cell>
        </row>
        <row r="518">
          <cell r="C518" t="str">
            <v>CIMB Bank Berhad</v>
          </cell>
          <cell r="D518" t="str">
            <v>MALAYSIA</v>
          </cell>
          <cell r="E518" t="str">
            <v>baa1</v>
          </cell>
        </row>
        <row r="519">
          <cell r="C519" t="str">
            <v>CIMB Islamic Bank Berhad</v>
          </cell>
          <cell r="D519" t="str">
            <v>MALAYSIA</v>
          </cell>
          <cell r="E519" t="str">
            <v>baa1</v>
          </cell>
        </row>
        <row r="520">
          <cell r="C520" t="str">
            <v>CIMB Thai Bank Public Company Limited</v>
          </cell>
          <cell r="D520" t="str">
            <v>THAILAND</v>
          </cell>
          <cell r="E520" t="str">
            <v>baa2</v>
          </cell>
        </row>
        <row r="521">
          <cell r="C521" t="str">
            <v>Citibank (South Dakota), N.A.</v>
          </cell>
          <cell r="D521" t="str">
            <v>UNITED STATES</v>
          </cell>
          <cell r="E521" t="str">
            <v>baa2</v>
          </cell>
        </row>
        <row r="522">
          <cell r="C522" t="str">
            <v>Citibank Europe plc</v>
          </cell>
          <cell r="D522" t="str">
            <v>IRELAND</v>
          </cell>
          <cell r="E522" t="str">
            <v>baa2</v>
          </cell>
        </row>
        <row r="523">
          <cell r="C523" t="str">
            <v>Citibank International Plc</v>
          </cell>
          <cell r="D523" t="str">
            <v>UNITED KINGDOM</v>
          </cell>
          <cell r="E523" t="str">
            <v>baa2</v>
          </cell>
        </row>
        <row r="524">
          <cell r="C524" t="str">
            <v>Citibank Japan Ltd.</v>
          </cell>
          <cell r="D524" t="str">
            <v>JAPAN</v>
          </cell>
          <cell r="E524" t="str">
            <v>baa2</v>
          </cell>
        </row>
        <row r="525">
          <cell r="C525" t="str">
            <v>Citibank Korea Inc</v>
          </cell>
          <cell r="D525" t="str">
            <v>KOREA</v>
          </cell>
          <cell r="E525" t="str">
            <v>baa2</v>
          </cell>
        </row>
        <row r="526">
          <cell r="C526" t="str">
            <v>Citibank, N.A.</v>
          </cell>
          <cell r="D526" t="str">
            <v>UNITED STATES</v>
          </cell>
          <cell r="E526" t="str">
            <v>baa2</v>
          </cell>
        </row>
        <row r="527">
          <cell r="C527" t="str">
            <v>Citigroup Global Mkts Deutsch. AG&amp;Co</v>
          </cell>
          <cell r="D527" t="str">
            <v>GERMANY</v>
          </cell>
          <cell r="E527" t="str">
            <v>baa2</v>
          </cell>
        </row>
        <row r="528">
          <cell r="C528" t="str">
            <v>Citigroup Pty Limited</v>
          </cell>
          <cell r="D528" t="str">
            <v>AUSTRALIA</v>
          </cell>
          <cell r="E528" t="str">
            <v>a3</v>
          </cell>
        </row>
        <row r="529">
          <cell r="C529" t="str">
            <v>Citizens Bank of Pennsylvania</v>
          </cell>
          <cell r="D529" t="str">
            <v>UNITED STATES</v>
          </cell>
          <cell r="E529" t="str">
            <v>a3</v>
          </cell>
        </row>
        <row r="530">
          <cell r="C530" t="str">
            <v>Citizens Bank, Michigan</v>
          </cell>
          <cell r="D530" t="str">
            <v>UNITED STATES</v>
          </cell>
          <cell r="E530" t="str">
            <v>a2</v>
          </cell>
        </row>
        <row r="531">
          <cell r="C531" t="str">
            <v>Citizens Bank, N.A.</v>
          </cell>
          <cell r="D531" t="str">
            <v>UNITED STATES</v>
          </cell>
          <cell r="E531" t="str">
            <v>a3</v>
          </cell>
        </row>
        <row r="532">
          <cell r="C532" t="str">
            <v>City National Bank</v>
          </cell>
          <cell r="D532" t="str">
            <v>UNITED STATES</v>
          </cell>
          <cell r="E532" t="str">
            <v>a2</v>
          </cell>
        </row>
        <row r="533">
          <cell r="C533" t="str">
            <v>Clariden Leu AG</v>
          </cell>
          <cell r="D533" t="str">
            <v>SWITZERLAND</v>
          </cell>
          <cell r="E533" t="str">
            <v>a1</v>
          </cell>
        </row>
        <row r="534">
          <cell r="C534" t="str">
            <v>Clientis AG</v>
          </cell>
          <cell r="D534" t="str">
            <v>SWITZERLAND</v>
          </cell>
          <cell r="E534" t="str">
            <v>baa1</v>
          </cell>
        </row>
        <row r="535">
          <cell r="C535" t="str">
            <v>Close Brothers Ltd.</v>
          </cell>
          <cell r="D535" t="str">
            <v>UNITED KINGDOM</v>
          </cell>
          <cell r="E535" t="str">
            <v>a3</v>
          </cell>
        </row>
        <row r="536">
          <cell r="C536" t="str">
            <v>Clydesdale Bank plc</v>
          </cell>
          <cell r="D536" t="str">
            <v>UNITED KINGDOM</v>
          </cell>
          <cell r="E536" t="str">
            <v>baa2</v>
          </cell>
        </row>
        <row r="537">
          <cell r="C537" t="str">
            <v>Co-Operative Bank Plc</v>
          </cell>
          <cell r="D537" t="str">
            <v>UNITED KINGDOM</v>
          </cell>
          <cell r="E537" t="str">
            <v>ca</v>
          </cell>
        </row>
        <row r="538">
          <cell r="C538" t="str">
            <v>Comerica Bank</v>
          </cell>
          <cell r="D538" t="str">
            <v>UNITED STATES</v>
          </cell>
          <cell r="E538" t="str">
            <v>a2</v>
          </cell>
        </row>
        <row r="539">
          <cell r="C539" t="str">
            <v>Commerce Bank</v>
          </cell>
          <cell r="D539" t="str">
            <v>UNITED STATES</v>
          </cell>
          <cell r="E539" t="str">
            <v>aa3</v>
          </cell>
        </row>
        <row r="540">
          <cell r="C540" t="str">
            <v>Commercial Bank Agropromcredit (LLC)</v>
          </cell>
          <cell r="D540" t="str">
            <v>RUSSIA</v>
          </cell>
          <cell r="E540" t="str">
            <v>b2</v>
          </cell>
        </row>
        <row r="541">
          <cell r="C541" t="str">
            <v>Commercial Bank OBRAZOVANIE</v>
          </cell>
          <cell r="D541" t="str">
            <v>RUSSIA</v>
          </cell>
          <cell r="E541" t="str">
            <v>b3</v>
          </cell>
        </row>
        <row r="542">
          <cell r="C542" t="str">
            <v>Commercial Bank OBRAZOVANIE</v>
          </cell>
          <cell r="D542" t="str">
            <v>RUSSIA</v>
          </cell>
          <cell r="E542" t="str">
            <v>b3</v>
          </cell>
        </row>
        <row r="543">
          <cell r="C543" t="str">
            <v>Commercial Bank of Dubai PSC</v>
          </cell>
          <cell r="D543" t="str">
            <v>UNITED ARAB EMIRATES</v>
          </cell>
          <cell r="E543" t="str">
            <v>ba1</v>
          </cell>
        </row>
        <row r="544">
          <cell r="C544" t="str">
            <v>Commercial Bank of Kuwait S.A.K.</v>
          </cell>
          <cell r="D544" t="str">
            <v>KUWAIT</v>
          </cell>
          <cell r="E544" t="str">
            <v>ba1</v>
          </cell>
        </row>
        <row r="545">
          <cell r="C545" t="str">
            <v>Commercial Bank of Qatar</v>
          </cell>
          <cell r="D545" t="str">
            <v>QATAR</v>
          </cell>
          <cell r="E545" t="str">
            <v>baa2</v>
          </cell>
        </row>
        <row r="546">
          <cell r="C546" t="str">
            <v>Commercial International Bank (Egypt) SAE</v>
          </cell>
          <cell r="D546" t="str">
            <v>EGYPT</v>
          </cell>
          <cell r="E546" t="str">
            <v>caa1</v>
          </cell>
        </row>
        <row r="547">
          <cell r="C547" t="str">
            <v>Commerzbank AG</v>
          </cell>
          <cell r="D547" t="str">
            <v>GERMANY</v>
          </cell>
          <cell r="E547" t="str">
            <v>ba1</v>
          </cell>
        </row>
        <row r="548">
          <cell r="C548" t="str">
            <v>Commerzbank Europe (Ireland)</v>
          </cell>
          <cell r="D548" t="str">
            <v>IRELAND</v>
          </cell>
          <cell r="E548" t="str">
            <v>baa3</v>
          </cell>
        </row>
        <row r="549">
          <cell r="C549" t="str">
            <v>Commerzbank International S.A.</v>
          </cell>
          <cell r="D549" t="str">
            <v>LUXEMBOURG</v>
          </cell>
          <cell r="E549" t="str">
            <v>baa2</v>
          </cell>
        </row>
        <row r="550">
          <cell r="C550" t="str">
            <v>Commonwealth Bank of Australia</v>
          </cell>
          <cell r="D550" t="str">
            <v>AUSTRALIA</v>
          </cell>
          <cell r="E550" t="str">
            <v>a1</v>
          </cell>
        </row>
        <row r="551">
          <cell r="C551" t="str">
            <v>Compania Financiera Argentina S.A.</v>
          </cell>
          <cell r="D551" t="str">
            <v>ARGENTINA</v>
          </cell>
          <cell r="E551" t="str">
            <v>caa1</v>
          </cell>
        </row>
        <row r="552">
          <cell r="C552" t="str">
            <v>Compass Bank</v>
          </cell>
          <cell r="D552" t="str">
            <v>UNITED STATES</v>
          </cell>
          <cell r="E552" t="str">
            <v>baa2</v>
          </cell>
        </row>
        <row r="553">
          <cell r="C553" t="str">
            <v>Confederacion Espanola de Cajas de Ahorro</v>
          </cell>
          <cell r="D553" t="str">
            <v>SPAIN</v>
          </cell>
          <cell r="E553" t="str">
            <v>ba2</v>
          </cell>
        </row>
        <row r="554">
          <cell r="C554" t="str">
            <v>Control Union Argentina S.A.</v>
          </cell>
          <cell r="D554" t="str">
            <v>ARGENTINA</v>
          </cell>
          <cell r="E554" t="str">
            <v>caa1</v>
          </cell>
        </row>
        <row r="555">
          <cell r="C555" t="str">
            <v>Cooperativa Jesus Nazareno LTDA</v>
          </cell>
          <cell r="D555" t="str">
            <v>BOLIVIA</v>
          </cell>
          <cell r="E555" t="str">
            <v>b2</v>
          </cell>
        </row>
        <row r="556">
          <cell r="C556" t="str">
            <v>Cordial Compania Financiera S.A.</v>
          </cell>
          <cell r="D556" t="str">
            <v>ARGENTINA</v>
          </cell>
          <cell r="E556" t="str">
            <v>caa1</v>
          </cell>
        </row>
        <row r="557">
          <cell r="C557" t="str">
            <v>CorpBanca</v>
          </cell>
          <cell r="D557" t="str">
            <v>CHILE</v>
          </cell>
          <cell r="E557" t="str">
            <v>ba1</v>
          </cell>
        </row>
        <row r="558">
          <cell r="C558" t="str">
            <v>Corporate Commercial Bank AD</v>
          </cell>
          <cell r="D558" t="str">
            <v>BULGARIA</v>
          </cell>
          <cell r="E558" t="str">
            <v>ca</v>
          </cell>
        </row>
        <row r="559">
          <cell r="C559" t="str">
            <v>Coventry Building Society</v>
          </cell>
          <cell r="D559" t="str">
            <v>UNITED KINGDOM</v>
          </cell>
          <cell r="E559" t="str">
            <v>a3</v>
          </cell>
        </row>
        <row r="560">
          <cell r="C560" t="str">
            <v>Credins Bank Sh.a.</v>
          </cell>
          <cell r="D560" t="str">
            <v>ALBANIA</v>
          </cell>
          <cell r="E560" t="str">
            <v>b2</v>
          </cell>
        </row>
        <row r="561">
          <cell r="C561" t="str">
            <v>Credit Agricole Bank Polska S.A.</v>
          </cell>
          <cell r="D561" t="str">
            <v>POLAND</v>
          </cell>
          <cell r="E561" t="str">
            <v>baa3</v>
          </cell>
        </row>
        <row r="562">
          <cell r="C562" t="str">
            <v>Credit Agricole Corporate and Investment Bank</v>
          </cell>
          <cell r="D562" t="str">
            <v>FRANCE</v>
          </cell>
          <cell r="E562" t="str">
            <v>baa2</v>
          </cell>
        </row>
        <row r="563">
          <cell r="C563" t="str">
            <v>Credit Agricole S.A.</v>
          </cell>
          <cell r="D563" t="str">
            <v>FRANCE</v>
          </cell>
          <cell r="E563" t="str">
            <v>baa2</v>
          </cell>
        </row>
        <row r="564">
          <cell r="C564" t="str">
            <v>CREDIT BANK OF MOSCOW</v>
          </cell>
          <cell r="D564" t="str">
            <v>RUSSIA</v>
          </cell>
          <cell r="E564" t="str">
            <v>b1</v>
          </cell>
        </row>
        <row r="565">
          <cell r="C565" t="str">
            <v>Credit Dnepr Bank</v>
          </cell>
          <cell r="D565" t="str">
            <v>UKRAINE</v>
          </cell>
          <cell r="E565" t="str">
            <v>caa3</v>
          </cell>
        </row>
        <row r="566">
          <cell r="C566" t="str">
            <v>Credit du Maroc</v>
          </cell>
          <cell r="D566" t="str">
            <v>MOROCCO</v>
          </cell>
          <cell r="E566" t="str">
            <v>ba1</v>
          </cell>
        </row>
        <row r="567">
          <cell r="C567" t="str">
            <v>Credit Europe Bank Ltd.</v>
          </cell>
          <cell r="D567" t="str">
            <v>RUSSIA</v>
          </cell>
          <cell r="E567" t="str">
            <v>ba3</v>
          </cell>
        </row>
        <row r="568">
          <cell r="C568" t="str">
            <v>Credit Europe Bank N.V.</v>
          </cell>
          <cell r="D568" t="str">
            <v>NETHERLANDS</v>
          </cell>
          <cell r="E568" t="str">
            <v>ba3</v>
          </cell>
        </row>
        <row r="569">
          <cell r="C569" t="str">
            <v>Credit Foncier de France</v>
          </cell>
          <cell r="D569" t="str">
            <v>FRANCE</v>
          </cell>
          <cell r="E569" t="str">
            <v>baa2</v>
          </cell>
        </row>
        <row r="570">
          <cell r="C570" t="str">
            <v>Credit Immobilier de France Developpement</v>
          </cell>
          <cell r="D570" t="str">
            <v>FRANCE</v>
          </cell>
          <cell r="E570" t="str">
            <v>ca</v>
          </cell>
        </row>
        <row r="571">
          <cell r="C571" t="str">
            <v>Credit Industriel et Commercial</v>
          </cell>
          <cell r="D571" t="str">
            <v>FRANCE</v>
          </cell>
          <cell r="E571" t="str">
            <v>a3</v>
          </cell>
        </row>
        <row r="572">
          <cell r="C572" t="str">
            <v>Credit Mutuel Arkea</v>
          </cell>
          <cell r="D572" t="str">
            <v>FRANCE</v>
          </cell>
          <cell r="E572" t="str">
            <v>a3</v>
          </cell>
        </row>
        <row r="573">
          <cell r="C573" t="str">
            <v>Credit Suisse AG</v>
          </cell>
          <cell r="D573" t="str">
            <v>SWITZERLAND</v>
          </cell>
          <cell r="E573" t="str">
            <v>baa1</v>
          </cell>
        </row>
        <row r="574">
          <cell r="C574" t="str">
            <v>Credit-Standard Bank</v>
          </cell>
          <cell r="D574" t="str">
            <v>UZBEKISTAN</v>
          </cell>
          <cell r="E574" t="str">
            <v>ca</v>
          </cell>
        </row>
        <row r="575">
          <cell r="C575" t="str">
            <v>Credito Emiliano SpA</v>
          </cell>
          <cell r="D575" t="str">
            <v>ITALY</v>
          </cell>
          <cell r="E575" t="str">
            <v>baa3</v>
          </cell>
        </row>
        <row r="576">
          <cell r="C576" t="str">
            <v>Credito Valtellinese</v>
          </cell>
          <cell r="D576" t="str">
            <v>ITALY</v>
          </cell>
          <cell r="E576" t="str">
            <v>b1</v>
          </cell>
        </row>
        <row r="577">
          <cell r="C577" t="str">
            <v>CTBC Bank Co., Ltd.</v>
          </cell>
          <cell r="D577" t="str">
            <v>TAIWAN</v>
          </cell>
          <cell r="E577" t="str">
            <v>baa2</v>
          </cell>
        </row>
        <row r="578">
          <cell r="C578" t="str">
            <v>Cyprus Popular Bank Public Co Ltd</v>
          </cell>
          <cell r="D578" t="str">
            <v>CYPRUS</v>
          </cell>
          <cell r="E578" t="str">
            <v>c</v>
          </cell>
        </row>
        <row r="579">
          <cell r="C579" t="str">
            <v>Daegu Bank, Ltd.</v>
          </cell>
          <cell r="D579" t="str">
            <v>KOREA</v>
          </cell>
          <cell r="E579" t="str">
            <v>baa1</v>
          </cell>
        </row>
        <row r="580">
          <cell r="C580" t="str">
            <v>Dah Sing Bank, Limited</v>
          </cell>
          <cell r="D580" t="str">
            <v>HONG KONG</v>
          </cell>
          <cell r="E580" t="str">
            <v>a3</v>
          </cell>
        </row>
        <row r="581">
          <cell r="C581" t="str">
            <v>Daishi Bank, Ltd. (The)</v>
          </cell>
          <cell r="D581" t="str">
            <v>JAPAN</v>
          </cell>
          <cell r="E581" t="str">
            <v>baa2</v>
          </cell>
        </row>
        <row r="582">
          <cell r="C582" t="str">
            <v>Danske Bank A/S</v>
          </cell>
          <cell r="D582" t="str">
            <v>DENMARK</v>
          </cell>
          <cell r="E582" t="str">
            <v>baa2</v>
          </cell>
        </row>
        <row r="583">
          <cell r="C583" t="str">
            <v>Danske Bank Plc</v>
          </cell>
          <cell r="D583" t="str">
            <v>FINLAND</v>
          </cell>
          <cell r="E583" t="str">
            <v>baa1</v>
          </cell>
        </row>
        <row r="584">
          <cell r="C584" t="str">
            <v>DB UK Bank Limited</v>
          </cell>
          <cell r="D584" t="str">
            <v>UNITED KINGDOM</v>
          </cell>
          <cell r="E584" t="str">
            <v>baa3</v>
          </cell>
        </row>
        <row r="585">
          <cell r="C585" t="str">
            <v>DBS Bank (China) Limited</v>
          </cell>
          <cell r="D585" t="str">
            <v>CHINA</v>
          </cell>
          <cell r="E585" t="str">
            <v>a3</v>
          </cell>
        </row>
        <row r="586">
          <cell r="C586" t="str">
            <v>DBS Bank (Hong Kong) Limited</v>
          </cell>
          <cell r="D586" t="str">
            <v>HONG KONG</v>
          </cell>
          <cell r="E586" t="str">
            <v>aa3</v>
          </cell>
        </row>
        <row r="587">
          <cell r="C587" t="str">
            <v>DBS Bank Ltd.</v>
          </cell>
          <cell r="D587" t="str">
            <v>SINGAPORE</v>
          </cell>
          <cell r="E587" t="str">
            <v>aa3</v>
          </cell>
        </row>
        <row r="588">
          <cell r="C588" t="str">
            <v>Debeka Bausparkasse AG</v>
          </cell>
          <cell r="D588" t="str">
            <v>GERMANY</v>
          </cell>
          <cell r="E588" t="str">
            <v>a3</v>
          </cell>
        </row>
        <row r="589">
          <cell r="C589" t="str">
            <v>DekaBank Deutsche Girozentrale</v>
          </cell>
          <cell r="D589" t="str">
            <v>GERMANY</v>
          </cell>
          <cell r="E589" t="str">
            <v>a3</v>
          </cell>
        </row>
        <row r="590">
          <cell r="C590" t="str">
            <v>Delta Bank JSC</v>
          </cell>
          <cell r="D590" t="str">
            <v>KAZAKHSTAN</v>
          </cell>
          <cell r="E590" t="str">
            <v>b3</v>
          </cell>
        </row>
        <row r="591">
          <cell r="C591" t="str">
            <v>DeltaCredit Bank</v>
          </cell>
          <cell r="D591" t="str">
            <v>RUSSIA</v>
          </cell>
          <cell r="E591" t="str">
            <v>baa3</v>
          </cell>
        </row>
        <row r="592">
          <cell r="C592" t="str">
            <v>Demir-Halk Bank (Nederland) N.V.</v>
          </cell>
          <cell r="D592" t="str">
            <v>NETHERLANDS</v>
          </cell>
          <cell r="E592" t="str">
            <v>ba2</v>
          </cell>
        </row>
        <row r="593">
          <cell r="C593" t="str">
            <v>Denizbank A.S.</v>
          </cell>
          <cell r="D593" t="str">
            <v>TURKEY</v>
          </cell>
          <cell r="E593" t="str">
            <v>ba1</v>
          </cell>
        </row>
        <row r="594">
          <cell r="C594" t="str">
            <v>DEPFA ACS BANK</v>
          </cell>
          <cell r="D594" t="str">
            <v>IRELAND</v>
          </cell>
          <cell r="E594" t="str">
            <v>caa2</v>
          </cell>
        </row>
        <row r="595">
          <cell r="C595" t="str">
            <v>DEPFA Bank plc</v>
          </cell>
          <cell r="D595" t="str">
            <v>IRELAND</v>
          </cell>
          <cell r="E595" t="str">
            <v>caa2</v>
          </cell>
        </row>
        <row r="596">
          <cell r="C596" t="str">
            <v>DEPFA-Bank Europe P.L.C.</v>
          </cell>
          <cell r="D596" t="str">
            <v>IRELAND</v>
          </cell>
          <cell r="E596" t="str">
            <v>b2</v>
          </cell>
        </row>
        <row r="597">
          <cell r="C597" t="str">
            <v>Derzhava</v>
          </cell>
          <cell r="D597" t="str">
            <v>RUSSIA</v>
          </cell>
          <cell r="E597" t="str">
            <v>b3</v>
          </cell>
        </row>
        <row r="598">
          <cell r="C598" t="str">
            <v>Deutsche Apotheker- und Aerztebank eG</v>
          </cell>
          <cell r="D598" t="str">
            <v>GERMANY</v>
          </cell>
          <cell r="E598" t="str">
            <v>a2</v>
          </cell>
        </row>
        <row r="599">
          <cell r="C599" t="str">
            <v>Deutsche Bank AG</v>
          </cell>
          <cell r="D599" t="str">
            <v>GERMANY</v>
          </cell>
          <cell r="E599" t="str">
            <v>baa3</v>
          </cell>
        </row>
        <row r="600">
          <cell r="C600" t="str">
            <v>Deutsche Bank Mexico, S.A.</v>
          </cell>
          <cell r="D600" t="str">
            <v>MEXICO</v>
          </cell>
          <cell r="E600" t="str">
            <v>baa3</v>
          </cell>
        </row>
        <row r="601">
          <cell r="C601" t="str">
            <v>Deutsche Bank National Trust Company</v>
          </cell>
          <cell r="D601" t="str">
            <v>UNITED STATES</v>
          </cell>
          <cell r="E601" t="str">
            <v>a3</v>
          </cell>
        </row>
        <row r="602">
          <cell r="C602" t="str">
            <v>Deutsche Bank S.A. (Argentina)</v>
          </cell>
          <cell r="D602" t="str">
            <v>ARGENTINA</v>
          </cell>
          <cell r="E602" t="str">
            <v>baa3</v>
          </cell>
        </row>
        <row r="603">
          <cell r="C603" t="str">
            <v>Deutsche Bank SpA</v>
          </cell>
          <cell r="D603" t="str">
            <v>ITALY</v>
          </cell>
          <cell r="E603" t="str">
            <v>baa3</v>
          </cell>
        </row>
        <row r="604">
          <cell r="C604" t="str">
            <v>Deutsche Bank Trust Company Americas</v>
          </cell>
          <cell r="D604" t="str">
            <v>UNITED STATES</v>
          </cell>
          <cell r="E604" t="str">
            <v>a3</v>
          </cell>
        </row>
        <row r="605">
          <cell r="C605" t="str">
            <v>Deutsche Bank Trust Company Delaware</v>
          </cell>
          <cell r="D605" t="str">
            <v>UNITED STATES</v>
          </cell>
          <cell r="E605" t="str">
            <v>a3</v>
          </cell>
        </row>
        <row r="606">
          <cell r="C606" t="str">
            <v>Deutsche Bank, S.A.E.</v>
          </cell>
          <cell r="D606" t="str">
            <v>SPAIN</v>
          </cell>
          <cell r="E606" t="str">
            <v>ba1</v>
          </cell>
        </row>
        <row r="607">
          <cell r="C607" t="str">
            <v>Deutsche Hypothekenbank AG</v>
          </cell>
          <cell r="D607" t="str">
            <v>GERMANY</v>
          </cell>
          <cell r="E607" t="str">
            <v>baa3</v>
          </cell>
        </row>
        <row r="608">
          <cell r="C608" t="str">
            <v>Deutsche Kreditbank AG</v>
          </cell>
          <cell r="D608" t="str">
            <v>GERMANY</v>
          </cell>
          <cell r="E608" t="str">
            <v>baa3</v>
          </cell>
        </row>
        <row r="609">
          <cell r="C609" t="str">
            <v>Deutsche Pfandbriefbank AG</v>
          </cell>
          <cell r="D609" t="str">
            <v>GERMANY</v>
          </cell>
          <cell r="E609" t="str">
            <v>b2</v>
          </cell>
        </row>
        <row r="610">
          <cell r="C610" t="str">
            <v>Deutsche Postbank AG</v>
          </cell>
          <cell r="D610" t="str">
            <v>GERMANY</v>
          </cell>
          <cell r="E610" t="str">
            <v>baa3</v>
          </cell>
        </row>
        <row r="611">
          <cell r="C611" t="str">
            <v>Deutsche Schiffsbank AG</v>
          </cell>
          <cell r="D611" t="str">
            <v>GERMANY</v>
          </cell>
          <cell r="E611" t="str">
            <v>baa2</v>
          </cell>
        </row>
        <row r="612">
          <cell r="C612" t="str">
            <v>Development Bank of the Philippines</v>
          </cell>
          <cell r="D612" t="str">
            <v>PHILIPPINES</v>
          </cell>
          <cell r="E612" t="str">
            <v>ba3</v>
          </cell>
        </row>
        <row r="613">
          <cell r="C613" t="str">
            <v>Dexia Crediop S.p.A.</v>
          </cell>
          <cell r="D613" t="str">
            <v>ITALY</v>
          </cell>
          <cell r="E613" t="str">
            <v>b2</v>
          </cell>
        </row>
        <row r="614">
          <cell r="C614" t="str">
            <v>Dexia Credit Local</v>
          </cell>
          <cell r="D614" t="str">
            <v>FRANCE</v>
          </cell>
          <cell r="E614" t="str">
            <v>ca</v>
          </cell>
        </row>
        <row r="615">
          <cell r="C615" t="str">
            <v>Dexia Sabadell, S.A.</v>
          </cell>
          <cell r="D615" t="str">
            <v>SPAIN</v>
          </cell>
          <cell r="E615" t="str">
            <v>b2</v>
          </cell>
        </row>
        <row r="616">
          <cell r="C616" t="str">
            <v>Discover Bank</v>
          </cell>
          <cell r="D616" t="str">
            <v>UNITED STATES</v>
          </cell>
          <cell r="E616" t="str">
            <v>baa3</v>
          </cell>
        </row>
        <row r="617">
          <cell r="C617" t="str">
            <v>DNB Bank ASA</v>
          </cell>
          <cell r="D617" t="str">
            <v>NORWAY</v>
          </cell>
          <cell r="E617" t="str">
            <v>baa1</v>
          </cell>
        </row>
        <row r="618">
          <cell r="C618" t="str">
            <v>Doha Bank Q.S.C.</v>
          </cell>
          <cell r="D618" t="str">
            <v>QATAR</v>
          </cell>
          <cell r="E618" t="str">
            <v>baa3</v>
          </cell>
        </row>
        <row r="619">
          <cell r="C619" t="str">
            <v>Dongorbank, PJSC</v>
          </cell>
          <cell r="D619" t="str">
            <v>UKRAINE</v>
          </cell>
          <cell r="E619" t="str">
            <v>b2</v>
          </cell>
        </row>
        <row r="620">
          <cell r="C620" t="str">
            <v>DSK Bank PLC</v>
          </cell>
          <cell r="D620" t="str">
            <v>BULGARIA</v>
          </cell>
          <cell r="E620" t="str">
            <v>ba2</v>
          </cell>
        </row>
        <row r="621">
          <cell r="C621" t="str">
            <v>Dubai Bank</v>
          </cell>
          <cell r="D621" t="str">
            <v>UNITED ARAB EMIRATES</v>
          </cell>
          <cell r="E621" t="str">
            <v>b1</v>
          </cell>
        </row>
        <row r="622">
          <cell r="C622" t="str">
            <v>Dubai Islamic Bank PJSC</v>
          </cell>
          <cell r="D622" t="str">
            <v>UNITED ARAB EMIRATES</v>
          </cell>
          <cell r="E622" t="str">
            <v>ba3</v>
          </cell>
        </row>
        <row r="623">
          <cell r="C623" t="str">
            <v>DVB Bank S.E.</v>
          </cell>
          <cell r="D623" t="str">
            <v>GERMANY</v>
          </cell>
          <cell r="E623" t="str">
            <v>baa1</v>
          </cell>
        </row>
        <row r="624">
          <cell r="C624" t="str">
            <v>DZ BANK AG</v>
          </cell>
          <cell r="D624" t="str">
            <v>GERMANY</v>
          </cell>
          <cell r="E624" t="str">
            <v>a3</v>
          </cell>
        </row>
        <row r="625">
          <cell r="C625" t="str">
            <v>DZ-Bank Ireland plc</v>
          </cell>
          <cell r="D625" t="str">
            <v>IRELAND</v>
          </cell>
          <cell r="E625" t="str">
            <v>a3</v>
          </cell>
        </row>
        <row r="626">
          <cell r="C626" t="str">
            <v>E*TRADE Bank</v>
          </cell>
          <cell r="D626" t="str">
            <v>UNITED STATES</v>
          </cell>
          <cell r="E626" t="str">
            <v>ba2</v>
          </cell>
        </row>
        <row r="627">
          <cell r="C627" t="str">
            <v>E. Sun Commercial Bank, Ltd.</v>
          </cell>
          <cell r="D627" t="str">
            <v>TAIWAN</v>
          </cell>
          <cell r="E627" t="str">
            <v>baa2</v>
          </cell>
        </row>
        <row r="628">
          <cell r="C628" t="str">
            <v>East West Banking Corporation</v>
          </cell>
          <cell r="D628" t="str">
            <v>PHILIPPINES</v>
          </cell>
          <cell r="E628" t="str">
            <v>b1</v>
          </cell>
        </row>
        <row r="629">
          <cell r="C629" t="str">
            <v>EBS Ltd</v>
          </cell>
          <cell r="D629" t="str">
            <v>IRELAND</v>
          </cell>
          <cell r="E629" t="str">
            <v>b2</v>
          </cell>
        </row>
        <row r="630">
          <cell r="C630" t="str">
            <v>EFG Bank</v>
          </cell>
          <cell r="D630" t="str">
            <v>SWITZERLAND</v>
          </cell>
          <cell r="E630" t="str">
            <v>a2</v>
          </cell>
        </row>
        <row r="631">
          <cell r="C631" t="str">
            <v>Efibanca S.p.A.</v>
          </cell>
          <cell r="D631" t="str">
            <v>ITALY</v>
          </cell>
          <cell r="E631" t="str">
            <v>baa3</v>
          </cell>
        </row>
        <row r="632">
          <cell r="C632" t="str">
            <v>Emirates NBD PJSC</v>
          </cell>
          <cell r="D632" t="str">
            <v>UNITED ARAB EMIRATES</v>
          </cell>
          <cell r="E632" t="str">
            <v>ba2</v>
          </cell>
        </row>
        <row r="633">
          <cell r="C633" t="str">
            <v>Emporiki Bank of Greece S.A.</v>
          </cell>
          <cell r="D633" t="str">
            <v>GREECE</v>
          </cell>
          <cell r="E633" t="str">
            <v>caa3</v>
          </cell>
        </row>
        <row r="634">
          <cell r="C634" t="str">
            <v>EON Bank Berhad</v>
          </cell>
          <cell r="D634" t="str">
            <v>MALAYSIA</v>
          </cell>
          <cell r="E634" t="str">
            <v>baa1</v>
          </cell>
        </row>
        <row r="635">
          <cell r="C635" t="str">
            <v>Equity Bank Limited</v>
          </cell>
          <cell r="D635" t="str">
            <v>KENYA</v>
          </cell>
          <cell r="E635" t="str">
            <v>b1</v>
          </cell>
        </row>
        <row r="636">
          <cell r="C636" t="str">
            <v>Ersparniskasse Schaffhausen AG</v>
          </cell>
          <cell r="D636" t="str">
            <v>SWITZERLAND</v>
          </cell>
          <cell r="E636" t="str">
            <v>ba1</v>
          </cell>
        </row>
        <row r="637">
          <cell r="C637" t="str">
            <v>Erste Bank Hungary Zrt.</v>
          </cell>
          <cell r="D637" t="str">
            <v>HUNGARY</v>
          </cell>
          <cell r="E637" t="str">
            <v>b3</v>
          </cell>
        </row>
        <row r="638">
          <cell r="C638" t="str">
            <v>Erste Group Bank AG</v>
          </cell>
          <cell r="D638" t="str">
            <v>AUSTRIA</v>
          </cell>
          <cell r="E638" t="str">
            <v>ba1</v>
          </cell>
        </row>
        <row r="639">
          <cell r="C639" t="str">
            <v>Etne Sparebank</v>
          </cell>
          <cell r="D639" t="str">
            <v>NORWAY</v>
          </cell>
          <cell r="E639" t="str">
            <v>ba3</v>
          </cell>
        </row>
        <row r="640">
          <cell r="C640" t="str">
            <v>Eurasian Bank</v>
          </cell>
          <cell r="D640" t="str">
            <v>KAZAKHSTAN</v>
          </cell>
          <cell r="E640" t="str">
            <v>b1</v>
          </cell>
        </row>
        <row r="641">
          <cell r="C641" t="str">
            <v>Eurobank Ergasias S.A.</v>
          </cell>
          <cell r="D641" t="str">
            <v>GREECE</v>
          </cell>
          <cell r="E641" t="str">
            <v>caa3</v>
          </cell>
        </row>
        <row r="642">
          <cell r="C642" t="str">
            <v>European Trust Bank</v>
          </cell>
          <cell r="D642" t="str">
            <v>RUSSIA</v>
          </cell>
          <cell r="E642" t="str">
            <v>c</v>
          </cell>
        </row>
        <row r="643">
          <cell r="C643" t="str">
            <v>Evrofinance Mosnarbank</v>
          </cell>
          <cell r="D643" t="str">
            <v>RUSSIA</v>
          </cell>
          <cell r="E643" t="str">
            <v>b1</v>
          </cell>
        </row>
        <row r="644">
          <cell r="C644" t="str">
            <v>Expobank</v>
          </cell>
          <cell r="D644" t="str">
            <v>RUSSIA</v>
          </cell>
          <cell r="E644" t="str">
            <v>ba3</v>
          </cell>
        </row>
        <row r="645">
          <cell r="C645" t="str">
            <v>Expobank</v>
          </cell>
          <cell r="D645" t="str">
            <v>RUSSIA</v>
          </cell>
          <cell r="E645" t="str">
            <v>b3</v>
          </cell>
        </row>
        <row r="646">
          <cell r="C646" t="str">
            <v>Express-Bank</v>
          </cell>
          <cell r="D646" t="str">
            <v>UKRAINE</v>
          </cell>
          <cell r="E646" t="str">
            <v>b3</v>
          </cell>
        </row>
        <row r="647">
          <cell r="C647" t="str">
            <v>Exprinter (Uruguay) S.A.</v>
          </cell>
          <cell r="D647" t="str">
            <v>URUGUAY</v>
          </cell>
          <cell r="E647" t="str">
            <v>b3</v>
          </cell>
        </row>
        <row r="648">
          <cell r="C648" t="str">
            <v>Fana Sparebank</v>
          </cell>
          <cell r="D648" t="str">
            <v>NORWAY</v>
          </cell>
          <cell r="E648" t="str">
            <v>baa3</v>
          </cell>
        </row>
        <row r="649">
          <cell r="C649" t="str">
            <v>Fana Sparebank</v>
          </cell>
          <cell r="D649" t="str">
            <v>NORWAY</v>
          </cell>
          <cell r="E649" t="str">
            <v>baa3</v>
          </cell>
        </row>
        <row r="650">
          <cell r="C650" t="str">
            <v>Far Eastern Bank</v>
          </cell>
          <cell r="D650" t="str">
            <v>RUSSIA</v>
          </cell>
          <cell r="E650" t="str">
            <v>ba3</v>
          </cell>
        </row>
        <row r="651">
          <cell r="C651" t="str">
            <v>Federal Home Loan Mortgage Corp.</v>
          </cell>
          <cell r="D651" t="str">
            <v>UNITED STATES</v>
          </cell>
          <cell r="E651" t="str">
            <v>b2</v>
          </cell>
        </row>
        <row r="652">
          <cell r="C652" t="str">
            <v>Federal National Mortgage Association</v>
          </cell>
          <cell r="D652" t="str">
            <v>UNITED STATES</v>
          </cell>
          <cell r="E652" t="str">
            <v>b2</v>
          </cell>
        </row>
        <row r="653">
          <cell r="C653" t="str">
            <v>FGA Capital S.p.A.</v>
          </cell>
          <cell r="D653" t="str">
            <v>ITALY</v>
          </cell>
          <cell r="E653" t="str">
            <v>baa3</v>
          </cell>
        </row>
        <row r="654">
          <cell r="C654" t="str">
            <v>FHB Mortgage Bank Co. Plc.</v>
          </cell>
          <cell r="D654" t="str">
            <v>HUNGARY</v>
          </cell>
          <cell r="E654" t="str">
            <v>caa1</v>
          </cell>
        </row>
        <row r="655">
          <cell r="C655" t="str">
            <v>FIA Card Services, National Association</v>
          </cell>
          <cell r="D655" t="str">
            <v>UNITED STATES</v>
          </cell>
          <cell r="E655" t="str">
            <v>baa2</v>
          </cell>
        </row>
        <row r="656">
          <cell r="C656" t="str">
            <v>Fifth Third Bank, Ohio</v>
          </cell>
          <cell r="D656" t="str">
            <v>UNITED STATES</v>
          </cell>
          <cell r="E656" t="str">
            <v>a3</v>
          </cell>
        </row>
        <row r="657">
          <cell r="C657" t="str">
            <v>FIH Erhvervsbank A/S</v>
          </cell>
          <cell r="D657" t="str">
            <v>DENMARK</v>
          </cell>
          <cell r="E657" t="str">
            <v>b2</v>
          </cell>
        </row>
        <row r="658">
          <cell r="C658" t="str">
            <v>Finansbank AS</v>
          </cell>
          <cell r="D658" t="str">
            <v>TURKEY</v>
          </cell>
          <cell r="E658" t="str">
            <v>b1</v>
          </cell>
        </row>
        <row r="659">
          <cell r="C659" t="str">
            <v>Finbond Mutual Bank</v>
          </cell>
          <cell r="D659" t="str">
            <v>SOUTH AFRICA</v>
          </cell>
          <cell r="E659" t="str">
            <v>b2</v>
          </cell>
        </row>
        <row r="660">
          <cell r="C660" t="str">
            <v>Finprombank</v>
          </cell>
          <cell r="D660" t="str">
            <v>RUSSIA</v>
          </cell>
          <cell r="E660" t="str">
            <v>b3</v>
          </cell>
        </row>
        <row r="661">
          <cell r="C661" t="str">
            <v>Finprombank</v>
          </cell>
          <cell r="D661" t="str">
            <v>RUSSIA</v>
          </cell>
          <cell r="E661" t="str">
            <v>b3</v>
          </cell>
        </row>
        <row r="662">
          <cell r="C662" t="str">
            <v>First Citizens Bank Limited</v>
          </cell>
          <cell r="D662" t="str">
            <v>TRINIDAD &amp; TOBAGO</v>
          </cell>
          <cell r="E662" t="str">
            <v>baa3</v>
          </cell>
        </row>
        <row r="663">
          <cell r="C663" t="str">
            <v>First Commercial Bank</v>
          </cell>
          <cell r="D663" t="str">
            <v>TAIWAN</v>
          </cell>
          <cell r="E663" t="str">
            <v>ba1</v>
          </cell>
        </row>
        <row r="664">
          <cell r="C664" t="str">
            <v>First Czech Russian Bank</v>
          </cell>
          <cell r="D664" t="str">
            <v>RUSSIA</v>
          </cell>
          <cell r="E664" t="str">
            <v>b3</v>
          </cell>
        </row>
        <row r="665">
          <cell r="C665" t="str">
            <v>First Gulf Bank</v>
          </cell>
          <cell r="D665" t="str">
            <v>UNITED ARAB EMIRATES</v>
          </cell>
          <cell r="E665" t="str">
            <v>baa2</v>
          </cell>
        </row>
        <row r="666">
          <cell r="C666" t="str">
            <v>First Hawaiian Bank</v>
          </cell>
          <cell r="D666" t="str">
            <v>UNITED STATES</v>
          </cell>
          <cell r="E666" t="str">
            <v>a2</v>
          </cell>
        </row>
        <row r="667">
          <cell r="C667" t="str">
            <v>First International Bank of Israel</v>
          </cell>
          <cell r="D667" t="str">
            <v>ISRAEL</v>
          </cell>
          <cell r="E667" t="str">
            <v>baa3</v>
          </cell>
        </row>
        <row r="668">
          <cell r="C668" t="str">
            <v>First Midwest Bank</v>
          </cell>
          <cell r="D668" t="str">
            <v>UNITED STATES</v>
          </cell>
          <cell r="E668" t="str">
            <v>baa1</v>
          </cell>
        </row>
        <row r="669">
          <cell r="C669" t="str">
            <v>First National Bank of Omaha</v>
          </cell>
          <cell r="D669" t="str">
            <v>UNITED STATES</v>
          </cell>
          <cell r="E669" t="str">
            <v>baa1</v>
          </cell>
        </row>
        <row r="670">
          <cell r="C670" t="str">
            <v>First National Bank of Pennsylvania</v>
          </cell>
          <cell r="D670" t="str">
            <v>UNITED STATES</v>
          </cell>
          <cell r="E670" t="str">
            <v>baa2</v>
          </cell>
        </row>
        <row r="671">
          <cell r="C671" t="str">
            <v>First National Bank of Pennsylvania</v>
          </cell>
          <cell r="D671" t="str">
            <v>UNITED STATES</v>
          </cell>
          <cell r="E671" t="str">
            <v>baa2</v>
          </cell>
        </row>
        <row r="672">
          <cell r="C672" t="str">
            <v>First Niagara Bank, N.A.</v>
          </cell>
          <cell r="D672" t="str">
            <v>UNITED STATES</v>
          </cell>
          <cell r="E672" t="str">
            <v>baa3</v>
          </cell>
        </row>
        <row r="673">
          <cell r="C673" t="str">
            <v>First Republic Bank</v>
          </cell>
          <cell r="D673" t="str">
            <v>UNITED STATES</v>
          </cell>
          <cell r="E673" t="str">
            <v>a3</v>
          </cell>
        </row>
        <row r="674">
          <cell r="C674" t="str">
            <v>First Republic Bank JSC</v>
          </cell>
          <cell r="D674" t="str">
            <v>RUSSIA</v>
          </cell>
          <cell r="E674" t="str">
            <v>caa1</v>
          </cell>
        </row>
        <row r="675">
          <cell r="C675" t="str">
            <v>First Tennessee Bank, National Association</v>
          </cell>
          <cell r="D675" t="str">
            <v>UNITED STATES</v>
          </cell>
          <cell r="E675" t="str">
            <v>baa2</v>
          </cell>
        </row>
        <row r="676">
          <cell r="C676" t="str">
            <v>First Ukrainian International Bank, PJSC</v>
          </cell>
          <cell r="D676" t="str">
            <v>UKRAINE</v>
          </cell>
          <cell r="E676" t="str">
            <v>caa3</v>
          </cell>
        </row>
        <row r="677">
          <cell r="C677" t="str">
            <v>First-Citizens Bank &amp; Trust Company</v>
          </cell>
          <cell r="D677" t="str">
            <v>UNITED STATES</v>
          </cell>
          <cell r="E677" t="str">
            <v>a3</v>
          </cell>
        </row>
        <row r="678">
          <cell r="C678" t="str">
            <v>FirstBank Puerto Rico</v>
          </cell>
          <cell r="D678" t="str">
            <v>UNITED STATES</v>
          </cell>
          <cell r="E678" t="str">
            <v>b2</v>
          </cell>
        </row>
        <row r="679">
          <cell r="C679" t="str">
            <v>FirstMerit Bank, N.A.</v>
          </cell>
          <cell r="D679" t="str">
            <v>UNITED STATES</v>
          </cell>
          <cell r="E679" t="str">
            <v>a2</v>
          </cell>
        </row>
        <row r="680">
          <cell r="C680" t="str">
            <v>FirstRand Bank Limited</v>
          </cell>
          <cell r="D680" t="str">
            <v>SOUTH AFRICA</v>
          </cell>
          <cell r="E680" t="str">
            <v>baa1</v>
          </cell>
        </row>
        <row r="681">
          <cell r="C681" t="str">
            <v>Flekkefjord Sparebank</v>
          </cell>
          <cell r="D681" t="str">
            <v>NORWAY</v>
          </cell>
          <cell r="E681" t="str">
            <v>ba2</v>
          </cell>
        </row>
        <row r="682">
          <cell r="C682" t="str">
            <v>Forum Bank</v>
          </cell>
          <cell r="D682" t="str">
            <v>UKRAINE</v>
          </cell>
          <cell r="E682" t="str">
            <v>b3</v>
          </cell>
        </row>
        <row r="683">
          <cell r="C683" t="str">
            <v>Friesland Bank N.V.</v>
          </cell>
          <cell r="D683" t="str">
            <v>NETHERLANDS</v>
          </cell>
          <cell r="E683" t="str">
            <v>baa2</v>
          </cell>
        </row>
        <row r="684">
          <cell r="C684" t="str">
            <v>Frost Bank</v>
          </cell>
          <cell r="D684" t="str">
            <v>UNITED STATES</v>
          </cell>
          <cell r="E684" t="str">
            <v>aa3</v>
          </cell>
        </row>
        <row r="685">
          <cell r="C685" t="str">
            <v>FS Finans III  A/S</v>
          </cell>
          <cell r="D685" t="str">
            <v>DENMARK</v>
          </cell>
          <cell r="E685" t="str">
            <v>ca</v>
          </cell>
        </row>
        <row r="686">
          <cell r="C686" t="str">
            <v>Fulton Bank</v>
          </cell>
          <cell r="D686" t="str">
            <v>UNITED STATES</v>
          </cell>
          <cell r="E686" t="str">
            <v>a3</v>
          </cell>
        </row>
        <row r="687">
          <cell r="C687" t="str">
            <v>Fundservicebank</v>
          </cell>
          <cell r="D687" t="str">
            <v>RUSSIA</v>
          </cell>
          <cell r="E687" t="str">
            <v>caa1</v>
          </cell>
        </row>
        <row r="688">
          <cell r="C688" t="str">
            <v>GarantiBank International N.V.</v>
          </cell>
          <cell r="D688" t="str">
            <v>NETHERLANDS</v>
          </cell>
          <cell r="E688" t="str">
            <v>baa2</v>
          </cell>
        </row>
        <row r="689">
          <cell r="C689" t="str">
            <v>Gazbank JSCB</v>
          </cell>
          <cell r="D689" t="str">
            <v>RUSSIA</v>
          </cell>
          <cell r="E689" t="str">
            <v>b3</v>
          </cell>
        </row>
        <row r="690">
          <cell r="C690" t="str">
            <v>Gazprombank</v>
          </cell>
          <cell r="D690" t="str">
            <v>RUSSIA</v>
          </cell>
          <cell r="E690" t="str">
            <v>ba3</v>
          </cell>
        </row>
        <row r="691">
          <cell r="C691" t="str">
            <v>GCB Bank Limited</v>
          </cell>
          <cell r="D691" t="str">
            <v>GHANA</v>
          </cell>
          <cell r="E691" t="str">
            <v>b2</v>
          </cell>
        </row>
        <row r="692">
          <cell r="C692" t="str">
            <v>GE Capital Interbanca S.p.A</v>
          </cell>
          <cell r="D692" t="str">
            <v>ITALY</v>
          </cell>
          <cell r="E692" t="str">
            <v>b2</v>
          </cell>
        </row>
        <row r="693">
          <cell r="C693" t="str">
            <v>GE Money Bank CJSC</v>
          </cell>
          <cell r="D693" t="str">
            <v>RUSSIA</v>
          </cell>
          <cell r="E693" t="str">
            <v>b2</v>
          </cell>
        </row>
        <row r="694">
          <cell r="C694" t="str">
            <v>General Bank of Greece S.A.</v>
          </cell>
          <cell r="D694" t="str">
            <v>GREECE</v>
          </cell>
          <cell r="E694" t="str">
            <v>caa2</v>
          </cell>
        </row>
        <row r="695">
          <cell r="C695" t="str">
            <v>Getin Noble Bank S.A.</v>
          </cell>
          <cell r="D695" t="str">
            <v>POLAND</v>
          </cell>
          <cell r="E695" t="str">
            <v>ba3</v>
          </cell>
        </row>
        <row r="696">
          <cell r="C696" t="str">
            <v>Global Bank Corporation and Subsidiaries</v>
          </cell>
          <cell r="D696" t="str">
            <v>PANAMA</v>
          </cell>
          <cell r="E696" t="str">
            <v>ba1</v>
          </cell>
        </row>
        <row r="697">
          <cell r="C697" t="str">
            <v>Global Bank Corporation and Subsidiaries</v>
          </cell>
          <cell r="D697" t="str">
            <v>PANAMA</v>
          </cell>
          <cell r="E697" t="str">
            <v>ba1</v>
          </cell>
        </row>
        <row r="698">
          <cell r="C698" t="str">
            <v>Goldman Sachs Bank USA</v>
          </cell>
          <cell r="D698" t="str">
            <v>UNITED STATES</v>
          </cell>
          <cell r="E698" t="str">
            <v>baa1</v>
          </cell>
        </row>
        <row r="699">
          <cell r="C699" t="str">
            <v>Goldman Sachs International Bank</v>
          </cell>
          <cell r="D699" t="str">
            <v>UNITED KINGDOM</v>
          </cell>
          <cell r="E699" t="str">
            <v>baa1</v>
          </cell>
        </row>
        <row r="700">
          <cell r="C700" t="str">
            <v>Goldman Sachs Ireland Finance PLC</v>
          </cell>
          <cell r="D700" t="str">
            <v>IRELAND</v>
          </cell>
          <cell r="E700" t="str">
            <v>baa1</v>
          </cell>
        </row>
        <row r="701">
          <cell r="C701" t="str">
            <v>Golomt Bank LLC</v>
          </cell>
          <cell r="D701" t="str">
            <v>MONGOLIA</v>
          </cell>
          <cell r="E701" t="str">
            <v>b1</v>
          </cell>
        </row>
        <row r="702">
          <cell r="C702" t="str">
            <v>Government Housing Bank of Thailand</v>
          </cell>
          <cell r="D702" t="str">
            <v>THAILAND</v>
          </cell>
          <cell r="E702" t="str">
            <v>b1</v>
          </cell>
        </row>
        <row r="703">
          <cell r="C703" t="str">
            <v>GPB-Mortgage</v>
          </cell>
          <cell r="D703" t="str">
            <v>RUSSIA</v>
          </cell>
          <cell r="E703" t="str">
            <v>ba2</v>
          </cell>
        </row>
        <row r="704">
          <cell r="C704" t="str">
            <v>Grindrod Bank Limited</v>
          </cell>
          <cell r="D704" t="str">
            <v>SOUTH AFRICA</v>
          </cell>
          <cell r="E704" t="str">
            <v>ba3</v>
          </cell>
        </row>
        <row r="705">
          <cell r="C705" t="str">
            <v>Groupe BPCE</v>
          </cell>
          <cell r="D705" t="str">
            <v>FRANCE</v>
          </cell>
          <cell r="E705" t="str">
            <v>baa2</v>
          </cell>
        </row>
        <row r="706">
          <cell r="C706" t="str">
            <v>Groupe Credit Agricole</v>
          </cell>
          <cell r="D706" t="str">
            <v>FRANCE</v>
          </cell>
          <cell r="E706" t="str">
            <v>baa2</v>
          </cell>
        </row>
        <row r="707">
          <cell r="C707" t="str">
            <v>Groupe Credit Mutuel</v>
          </cell>
          <cell r="D707" t="str">
            <v>FRANCE</v>
          </cell>
          <cell r="E707" t="str">
            <v>a3</v>
          </cell>
        </row>
        <row r="708">
          <cell r="C708" t="str">
            <v>Gulf Bank K.S.C.</v>
          </cell>
          <cell r="D708" t="str">
            <v>KUWAIT</v>
          </cell>
          <cell r="E708" t="str">
            <v>ba2</v>
          </cell>
        </row>
        <row r="709">
          <cell r="C709" t="str">
            <v>Gulf International Bank BSC</v>
          </cell>
          <cell r="D709" t="str">
            <v>BAHRAIN - OFF SHORE</v>
          </cell>
          <cell r="E709" t="str">
            <v>a3</v>
          </cell>
        </row>
        <row r="710">
          <cell r="C710" t="str">
            <v>Gulf Investment Corporation G.S.C.</v>
          </cell>
          <cell r="D710" t="str">
            <v>KUWAIT</v>
          </cell>
          <cell r="E710" t="str">
            <v>ba2</v>
          </cell>
        </row>
        <row r="711">
          <cell r="C711" t="str">
            <v>Gunma Bank, Ltd. (The)</v>
          </cell>
          <cell r="D711" t="str">
            <v>JAPAN</v>
          </cell>
          <cell r="E711" t="str">
            <v>baa1</v>
          </cell>
        </row>
        <row r="712">
          <cell r="C712" t="str">
            <v>Habib Bank Ltd.</v>
          </cell>
          <cell r="D712" t="str">
            <v>PAKISTAN</v>
          </cell>
          <cell r="E712" t="str">
            <v>caa1</v>
          </cell>
        </row>
        <row r="713">
          <cell r="C713" t="str">
            <v>Halyk Savings Bank of Kazakhstan</v>
          </cell>
          <cell r="D713" t="str">
            <v>KAZAKHSTAN</v>
          </cell>
          <cell r="E713" t="str">
            <v>ba3</v>
          </cell>
        </row>
        <row r="714">
          <cell r="C714" t="str">
            <v>Hamburger Sparkasse AG</v>
          </cell>
          <cell r="D714" t="str">
            <v>GERMANY</v>
          </cell>
          <cell r="E714" t="str">
            <v>a3</v>
          </cell>
        </row>
        <row r="715">
          <cell r="C715" t="str">
            <v>Hamkorbank</v>
          </cell>
          <cell r="D715" t="str">
            <v>UZBEKISTAN</v>
          </cell>
          <cell r="E715" t="str">
            <v>b1</v>
          </cell>
        </row>
        <row r="716">
          <cell r="C716" t="str">
            <v>Hana Bank</v>
          </cell>
          <cell r="D716" t="str">
            <v>KOREA</v>
          </cell>
          <cell r="E716" t="str">
            <v>baa1</v>
          </cell>
        </row>
        <row r="717">
          <cell r="C717" t="str">
            <v>Hang Seng Bank (China) Limited</v>
          </cell>
          <cell r="D717" t="str">
            <v>CHINA</v>
          </cell>
          <cell r="E717" t="str">
            <v>a3</v>
          </cell>
        </row>
        <row r="718">
          <cell r="C718" t="str">
            <v>Hang Seng Bank Limited</v>
          </cell>
          <cell r="D718" t="str">
            <v>HONG KONG</v>
          </cell>
          <cell r="E718" t="str">
            <v>aa3</v>
          </cell>
        </row>
        <row r="719">
          <cell r="C719" t="str">
            <v>Hatton National Bank Ltd.</v>
          </cell>
          <cell r="D719" t="str">
            <v>SRI LANKA</v>
          </cell>
          <cell r="E719" t="str">
            <v>b1</v>
          </cell>
        </row>
        <row r="720">
          <cell r="C720" t="str">
            <v>Haugesund Sparebank</v>
          </cell>
          <cell r="D720" t="str">
            <v>NORWAY</v>
          </cell>
          <cell r="E720" t="str">
            <v>ba3</v>
          </cell>
        </row>
        <row r="721">
          <cell r="C721" t="str">
            <v>HDFC Bank Limited</v>
          </cell>
          <cell r="D721" t="str">
            <v>INDIA</v>
          </cell>
          <cell r="E721" t="str">
            <v>baa3</v>
          </cell>
        </row>
        <row r="722">
          <cell r="C722" t="str">
            <v>Helgeland Sparebank</v>
          </cell>
          <cell r="D722" t="str">
            <v>NORWAY</v>
          </cell>
          <cell r="E722" t="str">
            <v>baa3</v>
          </cell>
        </row>
        <row r="723">
          <cell r="C723" t="str">
            <v>Helgeland Sparebank</v>
          </cell>
          <cell r="D723" t="str">
            <v>NORWAY</v>
          </cell>
          <cell r="E723" t="str">
            <v>baa3</v>
          </cell>
        </row>
        <row r="724">
          <cell r="C724" t="str">
            <v>Hellenic Bank Public Company Ltd</v>
          </cell>
          <cell r="D724" t="str">
            <v>CYPRUS</v>
          </cell>
          <cell r="E724" t="str">
            <v>caa3</v>
          </cell>
        </row>
        <row r="725">
          <cell r="C725" t="str">
            <v>Heritage Bank Limited</v>
          </cell>
          <cell r="D725" t="str">
            <v>AUSTRALIA</v>
          </cell>
          <cell r="E725" t="str">
            <v>a3</v>
          </cell>
        </row>
        <row r="726">
          <cell r="C726" t="str">
            <v>Hewlett-Packard International Bank Plc</v>
          </cell>
          <cell r="D726" t="str">
            <v>IRELAND</v>
          </cell>
          <cell r="E726" t="str">
            <v>baa1</v>
          </cell>
        </row>
        <row r="727">
          <cell r="C727" t="str">
            <v>Higo Bank, Ltd. (The)</v>
          </cell>
          <cell r="D727" t="str">
            <v>JAPAN</v>
          </cell>
          <cell r="E727" t="str">
            <v>a3</v>
          </cell>
        </row>
        <row r="728">
          <cell r="C728" t="str">
            <v>Hiroshima Bank, Limited</v>
          </cell>
          <cell r="D728" t="str">
            <v>JAPAN</v>
          </cell>
          <cell r="E728" t="str">
            <v>baa3</v>
          </cell>
        </row>
        <row r="729">
          <cell r="C729" t="str">
            <v>Home Credit &amp; Finance Bank</v>
          </cell>
          <cell r="D729" t="str">
            <v>RUSSIA</v>
          </cell>
          <cell r="E729" t="str">
            <v>ba3</v>
          </cell>
        </row>
        <row r="730">
          <cell r="C730" t="str">
            <v>Home Credit Bank JSC</v>
          </cell>
          <cell r="D730" t="str">
            <v>KAZAKHSTAN</v>
          </cell>
          <cell r="E730" t="str">
            <v>b1</v>
          </cell>
        </row>
        <row r="731">
          <cell r="C731" t="str">
            <v>Hong Leong Bank Berhad</v>
          </cell>
          <cell r="D731" t="str">
            <v>MALAYSIA</v>
          </cell>
          <cell r="E731" t="str">
            <v>baa1</v>
          </cell>
        </row>
        <row r="732">
          <cell r="C732" t="str">
            <v>Hongkong and Shanghai Banking Corp. Ltd (The)</v>
          </cell>
          <cell r="D732" t="str">
            <v>HONG KONG</v>
          </cell>
          <cell r="E732" t="str">
            <v>aa3</v>
          </cell>
        </row>
        <row r="733">
          <cell r="C733" t="str">
            <v>House Constr. Sav. Bank of Kazakhstan JSC</v>
          </cell>
          <cell r="D733" t="str">
            <v>KAZAKHSTAN</v>
          </cell>
          <cell r="E733" t="str">
            <v>ba3</v>
          </cell>
        </row>
        <row r="734">
          <cell r="C734" t="str">
            <v>Housing Bank for Trade and Finance (The)</v>
          </cell>
          <cell r="D734" t="str">
            <v>JORDAN</v>
          </cell>
          <cell r="E734" t="str">
            <v>b1</v>
          </cell>
        </row>
        <row r="735">
          <cell r="C735" t="str">
            <v>HSBC Bank (China) Company Limited</v>
          </cell>
          <cell r="D735" t="str">
            <v>CHINA</v>
          </cell>
          <cell r="E735" t="str">
            <v>a2</v>
          </cell>
        </row>
        <row r="736">
          <cell r="C736" t="str">
            <v>HSBC Bank A.S. (Turkey)</v>
          </cell>
          <cell r="D736" t="str">
            <v>TURKEY</v>
          </cell>
          <cell r="E736" t="str">
            <v>baa2</v>
          </cell>
        </row>
        <row r="737">
          <cell r="C737" t="str">
            <v>HSBC Bank Argentina S.A.</v>
          </cell>
          <cell r="D737" t="str">
            <v>ARGENTINA</v>
          </cell>
          <cell r="E737" t="str">
            <v>ba1</v>
          </cell>
        </row>
        <row r="738">
          <cell r="C738" t="str">
            <v>HSBC Bank Australia Ltd</v>
          </cell>
          <cell r="D738" t="str">
            <v>AUSTRALIA</v>
          </cell>
          <cell r="E738" t="str">
            <v>a1</v>
          </cell>
        </row>
        <row r="739">
          <cell r="C739" t="str">
            <v>HSBC Bank Brasil S.A. - Banco Multiplo</v>
          </cell>
          <cell r="D739" t="str">
            <v>BRAZIL</v>
          </cell>
          <cell r="E739" t="str">
            <v>a1</v>
          </cell>
        </row>
        <row r="740">
          <cell r="C740" t="str">
            <v>HSBC Bank Canada</v>
          </cell>
          <cell r="D740" t="str">
            <v>CANADA</v>
          </cell>
          <cell r="E740" t="str">
            <v>a1</v>
          </cell>
        </row>
        <row r="741">
          <cell r="C741" t="str">
            <v>HSBC Bank Malaysia Berhad</v>
          </cell>
          <cell r="D741" t="str">
            <v>MALAYSIA</v>
          </cell>
          <cell r="E741" t="str">
            <v>a1</v>
          </cell>
        </row>
        <row r="742">
          <cell r="C742" t="str">
            <v>HSBC Bank Middle East Limited</v>
          </cell>
          <cell r="D742" t="str">
            <v>JERSEY</v>
          </cell>
          <cell r="E742" t="str">
            <v>a2</v>
          </cell>
        </row>
        <row r="743">
          <cell r="C743" t="str">
            <v>HSBC Bank Oman SAOG</v>
          </cell>
          <cell r="D743" t="str">
            <v>OMAN</v>
          </cell>
          <cell r="E743" t="str">
            <v>baa2</v>
          </cell>
        </row>
        <row r="744">
          <cell r="C744" t="str">
            <v>HSBC Bank plc</v>
          </cell>
          <cell r="D744" t="str">
            <v>UNITED KINGDOM</v>
          </cell>
          <cell r="E744" t="str">
            <v>a1</v>
          </cell>
        </row>
        <row r="745">
          <cell r="C745" t="str">
            <v>HSBC Bank USA, N.A.</v>
          </cell>
          <cell r="D745" t="str">
            <v>UNITED STATES</v>
          </cell>
          <cell r="E745" t="str">
            <v>a1</v>
          </cell>
        </row>
        <row r="746">
          <cell r="C746" t="str">
            <v>HSBC France</v>
          </cell>
          <cell r="D746" t="str">
            <v>FRANCE</v>
          </cell>
          <cell r="E746" t="str">
            <v>a2</v>
          </cell>
        </row>
        <row r="747">
          <cell r="C747" t="str">
            <v>HSBC Mexico, S.A.</v>
          </cell>
          <cell r="D747" t="str">
            <v>MEXICO</v>
          </cell>
          <cell r="E747" t="str">
            <v>a2</v>
          </cell>
        </row>
        <row r="748">
          <cell r="C748" t="str">
            <v>HSBC Private Bank (Suisse) SA</v>
          </cell>
          <cell r="D748" t="str">
            <v>SWITZERLAND</v>
          </cell>
          <cell r="E748" t="str">
            <v>a1</v>
          </cell>
        </row>
        <row r="749">
          <cell r="C749" t="str">
            <v>HSH Nordbank AG</v>
          </cell>
          <cell r="D749" t="str">
            <v>GERMANY</v>
          </cell>
          <cell r="E749" t="str">
            <v>b3</v>
          </cell>
        </row>
        <row r="750">
          <cell r="C750" t="str">
            <v>Hua Nan Commercial Bank Ltd.</v>
          </cell>
          <cell r="D750" t="str">
            <v>TAIWAN</v>
          </cell>
          <cell r="E750" t="str">
            <v>ba1</v>
          </cell>
        </row>
        <row r="751">
          <cell r="C751" t="str">
            <v>Hudson Valley Bank</v>
          </cell>
          <cell r="D751" t="str">
            <v>UNITED STATES</v>
          </cell>
          <cell r="E751" t="str">
            <v>ba1</v>
          </cell>
        </row>
        <row r="752">
          <cell r="C752" t="str">
            <v>Huntington National Bank</v>
          </cell>
          <cell r="D752" t="str">
            <v>UNITED STATES</v>
          </cell>
          <cell r="E752" t="str">
            <v>a3</v>
          </cell>
        </row>
        <row r="753">
          <cell r="C753" t="str">
            <v>Hyakujushi Bank Limited</v>
          </cell>
          <cell r="D753" t="str">
            <v>JAPAN</v>
          </cell>
          <cell r="E753" t="str">
            <v>baa2</v>
          </cell>
        </row>
        <row r="754">
          <cell r="C754" t="str">
            <v>Hyakujushi Bank Limited</v>
          </cell>
          <cell r="D754" t="str">
            <v>JAPAN</v>
          </cell>
          <cell r="E754" t="str">
            <v>baa2</v>
          </cell>
        </row>
        <row r="755">
          <cell r="C755" t="str">
            <v>Hypo Alpe-Adria-Bank International AG</v>
          </cell>
          <cell r="D755" t="str">
            <v>AUSTRIA</v>
          </cell>
          <cell r="E755" t="str">
            <v>caa2</v>
          </cell>
        </row>
        <row r="756">
          <cell r="C756" t="str">
            <v>Hypo Alpe-Adria-Bank International AG</v>
          </cell>
          <cell r="D756" t="str">
            <v>AUSTRIA</v>
          </cell>
          <cell r="E756" t="str">
            <v>c</v>
          </cell>
        </row>
        <row r="757">
          <cell r="C757" t="str">
            <v>HYPO NOE Gruppe Bank AG</v>
          </cell>
          <cell r="D757" t="str">
            <v>AUSTRIA</v>
          </cell>
          <cell r="E757" t="str">
            <v>ba1</v>
          </cell>
        </row>
        <row r="758">
          <cell r="C758" t="str">
            <v>Hypo Tirol Bank AG</v>
          </cell>
          <cell r="D758" t="str">
            <v>AUSTRIA</v>
          </cell>
          <cell r="E758" t="str">
            <v>b1</v>
          </cell>
        </row>
        <row r="759">
          <cell r="C759" t="str">
            <v>Hypothekenbank Frankfurt AG</v>
          </cell>
          <cell r="D759" t="str">
            <v>GERMANY</v>
          </cell>
          <cell r="E759" t="str">
            <v>ba2</v>
          </cell>
        </row>
        <row r="760">
          <cell r="C760" t="str">
            <v>IBA-Moscow</v>
          </cell>
          <cell r="D760" t="str">
            <v>RUSSIA</v>
          </cell>
          <cell r="E760" t="str">
            <v>b3</v>
          </cell>
        </row>
        <row r="761">
          <cell r="C761" t="str">
            <v>Ibercaja</v>
          </cell>
          <cell r="D761" t="str">
            <v>SPAIN</v>
          </cell>
          <cell r="E761" t="str">
            <v>baa2</v>
          </cell>
        </row>
        <row r="762">
          <cell r="C762" t="str">
            <v>Ibercaja Banco SA</v>
          </cell>
          <cell r="D762" t="str">
            <v>SPAIN</v>
          </cell>
          <cell r="E762" t="str">
            <v>b1</v>
          </cell>
        </row>
        <row r="763">
          <cell r="C763" t="str">
            <v>IBL Banca</v>
          </cell>
          <cell r="D763" t="str">
            <v>ITALY</v>
          </cell>
          <cell r="E763" t="str">
            <v>b1</v>
          </cell>
        </row>
        <row r="764">
          <cell r="C764" t="str">
            <v>ICBC (Argentina) S.A.</v>
          </cell>
          <cell r="D764" t="str">
            <v>ARGENTINA</v>
          </cell>
          <cell r="E764" t="str">
            <v>b1</v>
          </cell>
        </row>
        <row r="765">
          <cell r="C765" t="str">
            <v>Iccrea BancaImpresa S.p.a.</v>
          </cell>
          <cell r="D765" t="str">
            <v>ITALY</v>
          </cell>
          <cell r="E765" t="str">
            <v>ba3</v>
          </cell>
        </row>
        <row r="766">
          <cell r="C766" t="str">
            <v>ICICI Bank Limited</v>
          </cell>
          <cell r="D766" t="str">
            <v>INDIA</v>
          </cell>
          <cell r="E766" t="str">
            <v>baa3</v>
          </cell>
        </row>
        <row r="767">
          <cell r="C767" t="str">
            <v>ICICI Bank UK Plc.</v>
          </cell>
          <cell r="D767" t="str">
            <v>UNITED KINGDOM</v>
          </cell>
          <cell r="E767" t="str">
            <v>baa3</v>
          </cell>
        </row>
        <row r="768">
          <cell r="C768" t="str">
            <v>ICS Building Society</v>
          </cell>
          <cell r="D768" t="str">
            <v>IRELAND</v>
          </cell>
          <cell r="E768" t="str">
            <v>b1</v>
          </cell>
        </row>
        <row r="769">
          <cell r="C769" t="str">
            <v>IDBI Bank Ltd</v>
          </cell>
          <cell r="D769" t="str">
            <v>INDIA</v>
          </cell>
          <cell r="E769" t="str">
            <v>ba3</v>
          </cell>
        </row>
        <row r="770">
          <cell r="C770" t="str">
            <v>IKB Deutsche Industriebank AG</v>
          </cell>
          <cell r="D770" t="str">
            <v>GERMANY</v>
          </cell>
          <cell r="E770" t="str">
            <v>caa1</v>
          </cell>
        </row>
        <row r="771">
          <cell r="C771" t="str">
            <v>iMoneyBank</v>
          </cell>
          <cell r="D771" t="str">
            <v>RUSSIA</v>
          </cell>
          <cell r="E771" t="str">
            <v>b3</v>
          </cell>
        </row>
        <row r="772">
          <cell r="C772" t="str">
            <v>Indian Overseas Bank</v>
          </cell>
          <cell r="D772" t="str">
            <v>INDIA</v>
          </cell>
          <cell r="E772" t="str">
            <v>ba3</v>
          </cell>
        </row>
        <row r="773">
          <cell r="C773" t="str">
            <v>Industrial &amp; Comm'l Bank of China (Asia) Ltd.</v>
          </cell>
          <cell r="D773" t="str">
            <v>HONG KONG</v>
          </cell>
          <cell r="E773" t="str">
            <v>a2</v>
          </cell>
        </row>
        <row r="774">
          <cell r="C774" t="str">
            <v>Industrial &amp; Comm'l Bank of China (Macau) Ltd</v>
          </cell>
          <cell r="D774" t="str">
            <v>MACAU</v>
          </cell>
          <cell r="E774" t="str">
            <v>a2</v>
          </cell>
        </row>
        <row r="775">
          <cell r="C775" t="str">
            <v>Industrial &amp; Commercial Bank of China Ltd</v>
          </cell>
          <cell r="D775" t="str">
            <v>CHINA</v>
          </cell>
          <cell r="E775" t="str">
            <v>baa2</v>
          </cell>
        </row>
        <row r="776">
          <cell r="C776" t="str">
            <v>Industrial Bank of Korea</v>
          </cell>
          <cell r="D776" t="str">
            <v>KOREA</v>
          </cell>
          <cell r="E776" t="str">
            <v>baa3</v>
          </cell>
        </row>
        <row r="777">
          <cell r="C777" t="str">
            <v>InFinBank</v>
          </cell>
          <cell r="D777" t="str">
            <v>UZBEKISTAN</v>
          </cell>
          <cell r="E777" t="str">
            <v>b3</v>
          </cell>
        </row>
        <row r="778">
          <cell r="C778" t="str">
            <v>ING Bank (Australia) Ltd.</v>
          </cell>
          <cell r="D778" t="str">
            <v>AUSTRALIA</v>
          </cell>
          <cell r="E778" t="str">
            <v>baa1</v>
          </cell>
        </row>
        <row r="779">
          <cell r="C779" t="str">
            <v>ING Bank A.S. (Turkey)</v>
          </cell>
          <cell r="D779" t="str">
            <v>TURKEY</v>
          </cell>
          <cell r="E779" t="str">
            <v>baa3</v>
          </cell>
        </row>
        <row r="780">
          <cell r="C780" t="str">
            <v>ING Bank A.S. (Turkey)</v>
          </cell>
          <cell r="D780" t="str">
            <v>TURKEY</v>
          </cell>
          <cell r="E780" t="str">
            <v>ba3</v>
          </cell>
        </row>
        <row r="781">
          <cell r="C781" t="str">
            <v>ING Bank Eurasia</v>
          </cell>
          <cell r="D781" t="str">
            <v>RUSSIA</v>
          </cell>
          <cell r="E781" t="str">
            <v>baa2</v>
          </cell>
        </row>
        <row r="782">
          <cell r="C782" t="str">
            <v>ING Bank N.V.</v>
          </cell>
          <cell r="D782" t="str">
            <v>NETHERLANDS</v>
          </cell>
          <cell r="E782" t="str">
            <v>baa1</v>
          </cell>
        </row>
        <row r="783">
          <cell r="C783" t="str">
            <v>ING Bank of Canada</v>
          </cell>
          <cell r="D783" t="str">
            <v>CANADA</v>
          </cell>
          <cell r="E783" t="str">
            <v>a1</v>
          </cell>
        </row>
        <row r="784">
          <cell r="C784" t="str">
            <v>ING Bank Slaski S.A.</v>
          </cell>
          <cell r="D784" t="str">
            <v>POLAND</v>
          </cell>
          <cell r="E784" t="str">
            <v>baa2</v>
          </cell>
        </row>
        <row r="785">
          <cell r="C785" t="str">
            <v>ING Bank, S.A. (Mexico)</v>
          </cell>
          <cell r="D785" t="str">
            <v>MEXICO</v>
          </cell>
          <cell r="E785" t="str">
            <v>b3</v>
          </cell>
        </row>
        <row r="786">
          <cell r="C786" t="str">
            <v>ING Belgium SA/NV</v>
          </cell>
          <cell r="D786" t="str">
            <v>BELGIUM</v>
          </cell>
          <cell r="E786" t="str">
            <v>baa1</v>
          </cell>
        </row>
        <row r="787">
          <cell r="C787" t="str">
            <v>ING DiBa AG</v>
          </cell>
          <cell r="D787" t="str">
            <v>GERMANY</v>
          </cell>
          <cell r="E787" t="str">
            <v>a3</v>
          </cell>
        </row>
        <row r="788">
          <cell r="C788" t="str">
            <v>Intermarket Bank AG</v>
          </cell>
          <cell r="D788" t="str">
            <v>AUSTRIA</v>
          </cell>
          <cell r="E788" t="str">
            <v>baa2</v>
          </cell>
        </row>
        <row r="789">
          <cell r="C789" t="str">
            <v>International Asset Bank AD</v>
          </cell>
          <cell r="D789" t="str">
            <v>BULGARIA</v>
          </cell>
          <cell r="E789" t="str">
            <v>b2</v>
          </cell>
        </row>
        <row r="790">
          <cell r="C790" t="str">
            <v>International Bank of Azerbaijan</v>
          </cell>
          <cell r="D790" t="str">
            <v>AZERBAIJAN</v>
          </cell>
          <cell r="E790" t="str">
            <v>b3</v>
          </cell>
        </row>
        <row r="791">
          <cell r="C791" t="str">
            <v>International Financial Club</v>
          </cell>
          <cell r="D791" t="str">
            <v>RUSSIA</v>
          </cell>
          <cell r="E791" t="str">
            <v>b2</v>
          </cell>
        </row>
        <row r="792">
          <cell r="C792" t="str">
            <v>International Financial Club</v>
          </cell>
          <cell r="D792" t="str">
            <v>RUSSIA</v>
          </cell>
          <cell r="E792" t="str">
            <v>b3</v>
          </cell>
        </row>
        <row r="793">
          <cell r="C793" t="str">
            <v>International Investment Bank</v>
          </cell>
          <cell r="D793" t="str">
            <v>RUSSIA</v>
          </cell>
          <cell r="E793" t="str">
            <v>c</v>
          </cell>
        </row>
        <row r="794">
          <cell r="C794" t="str">
            <v>Interprombank, JSCB</v>
          </cell>
          <cell r="D794" t="str">
            <v>RUSSIA</v>
          </cell>
          <cell r="E794" t="str">
            <v>b3</v>
          </cell>
        </row>
        <row r="795">
          <cell r="C795" t="str">
            <v>Intesa Sanpaolo Spa</v>
          </cell>
          <cell r="D795" t="str">
            <v>ITALY</v>
          </cell>
          <cell r="E795" t="str">
            <v>baa3</v>
          </cell>
        </row>
        <row r="796">
          <cell r="C796" t="str">
            <v>INTRUST Bank, N.A.</v>
          </cell>
          <cell r="D796" t="str">
            <v>UNITED STATES</v>
          </cell>
          <cell r="E796" t="str">
            <v>baa1</v>
          </cell>
        </row>
        <row r="797">
          <cell r="C797" t="str">
            <v>Investcorp Bank B.S.C.</v>
          </cell>
          <cell r="D797" t="str">
            <v>BAHRAIN - OFF SHORE</v>
          </cell>
          <cell r="E797" t="str">
            <v>ba2</v>
          </cell>
        </row>
        <row r="798">
          <cell r="C798" t="str">
            <v>Investcorp S.A.</v>
          </cell>
          <cell r="D798" t="str">
            <v>CAYMAN ISLANDS</v>
          </cell>
          <cell r="E798" t="str">
            <v>ba2</v>
          </cell>
        </row>
        <row r="799">
          <cell r="C799" t="str">
            <v>Investec Bank Ltd.</v>
          </cell>
          <cell r="D799" t="str">
            <v>SOUTH AFRICA</v>
          </cell>
          <cell r="E799" t="str">
            <v>baa1</v>
          </cell>
        </row>
        <row r="800">
          <cell r="C800" t="str">
            <v>Investec Bank Plc</v>
          </cell>
          <cell r="D800" t="str">
            <v>UNITED KINGDOM</v>
          </cell>
          <cell r="E800" t="str">
            <v>baa3</v>
          </cell>
        </row>
        <row r="801">
          <cell r="C801" t="str">
            <v>Investkredit Bank AG</v>
          </cell>
          <cell r="D801" t="str">
            <v>AUSTRIA</v>
          </cell>
          <cell r="E801" t="str">
            <v>ba2</v>
          </cell>
        </row>
        <row r="802">
          <cell r="C802" t="str">
            <v>Investment Trade Bank</v>
          </cell>
          <cell r="D802" t="str">
            <v>RUSSIA</v>
          </cell>
          <cell r="E802" t="str">
            <v>b3</v>
          </cell>
        </row>
        <row r="803">
          <cell r="C803" t="str">
            <v>Ipak Yuli Bank</v>
          </cell>
          <cell r="D803" t="str">
            <v>UZBEKISTAN</v>
          </cell>
          <cell r="E803" t="str">
            <v>b2</v>
          </cell>
        </row>
        <row r="804">
          <cell r="C804" t="str">
            <v>Ipak Yuli Bank</v>
          </cell>
          <cell r="D804" t="str">
            <v>UZBEKISTAN</v>
          </cell>
          <cell r="E804" t="str">
            <v>b2</v>
          </cell>
        </row>
        <row r="805">
          <cell r="C805" t="str">
            <v>Ipar Kutxa Rural, S. Coop. de Credito</v>
          </cell>
          <cell r="D805" t="str">
            <v>SPAIN</v>
          </cell>
          <cell r="E805" t="str">
            <v>ba3</v>
          </cell>
        </row>
        <row r="806">
          <cell r="C806" t="str">
            <v>Ipoteka Bank</v>
          </cell>
          <cell r="D806" t="str">
            <v>UZBEKISTAN</v>
          </cell>
          <cell r="E806" t="str">
            <v>b2</v>
          </cell>
        </row>
        <row r="807">
          <cell r="C807" t="str">
            <v>Irish Bank Resolution Corporation Limited</v>
          </cell>
          <cell r="D807" t="str">
            <v>IRELAND</v>
          </cell>
          <cell r="E807" t="str">
            <v>caa1</v>
          </cell>
        </row>
        <row r="808">
          <cell r="C808" t="str">
            <v>Irish Nationwide Building Society</v>
          </cell>
          <cell r="D808" t="str">
            <v>IRELAND</v>
          </cell>
          <cell r="E808" t="str">
            <v>caa1</v>
          </cell>
        </row>
        <row r="809">
          <cell r="C809" t="str">
            <v>Israel Discount Bank</v>
          </cell>
          <cell r="D809" t="str">
            <v>ISRAEL</v>
          </cell>
          <cell r="E809" t="str">
            <v>baa3</v>
          </cell>
        </row>
        <row r="810">
          <cell r="C810" t="str">
            <v>Itau Unibanco Holding S.A.</v>
          </cell>
          <cell r="D810" t="str">
            <v>BRAZIL</v>
          </cell>
          <cell r="E810" t="str">
            <v>baa1</v>
          </cell>
        </row>
        <row r="811">
          <cell r="C811" t="str">
            <v>Itau Unibanco S.A.</v>
          </cell>
          <cell r="D811" t="str">
            <v>BRAZIL</v>
          </cell>
          <cell r="E811" t="str">
            <v>baa1</v>
          </cell>
        </row>
        <row r="812">
          <cell r="C812" t="str">
            <v>Ixe Banco, S.A.</v>
          </cell>
          <cell r="D812" t="str">
            <v>MEXICO</v>
          </cell>
          <cell r="E812" t="str">
            <v>baa1</v>
          </cell>
        </row>
        <row r="813">
          <cell r="C813" t="str">
            <v>J &amp; T Banka, a. s.</v>
          </cell>
          <cell r="D813" t="str">
            <v>CZECH REPUBLIC</v>
          </cell>
          <cell r="E813" t="str">
            <v>b3</v>
          </cell>
        </row>
        <row r="814">
          <cell r="C814" t="str">
            <v>Japan Trustee Services Bank, Ltd.</v>
          </cell>
          <cell r="D814" t="str">
            <v>JAPAN</v>
          </cell>
          <cell r="E814" t="str">
            <v>a1</v>
          </cell>
        </row>
        <row r="815">
          <cell r="C815" t="str">
            <v>Jeju Bank</v>
          </cell>
          <cell r="D815" t="str">
            <v>KOREA</v>
          </cell>
          <cell r="E815" t="str">
            <v>baa1</v>
          </cell>
        </row>
        <row r="816">
          <cell r="C816" t="str">
            <v>Jeonbuk Bank</v>
          </cell>
          <cell r="D816" t="str">
            <v>KOREA</v>
          </cell>
          <cell r="E816" t="str">
            <v>ba1</v>
          </cell>
        </row>
        <row r="817">
          <cell r="C817" t="str">
            <v>Joint Stock Commercal Bank Respublika</v>
          </cell>
          <cell r="D817" t="str">
            <v>AZERBAIJAN</v>
          </cell>
          <cell r="E817" t="str">
            <v>b2</v>
          </cell>
        </row>
        <row r="818">
          <cell r="C818" t="str">
            <v>Joint Stock Commercial Bank Avangard</v>
          </cell>
          <cell r="D818" t="str">
            <v>RUSSIA</v>
          </cell>
          <cell r="E818" t="str">
            <v>b2</v>
          </cell>
        </row>
        <row r="819">
          <cell r="C819" t="str">
            <v>Joyo Bank, Ltd.</v>
          </cell>
          <cell r="D819" t="str">
            <v>JAPAN</v>
          </cell>
          <cell r="E819" t="str">
            <v>baa1</v>
          </cell>
        </row>
        <row r="820">
          <cell r="C820" t="str">
            <v>JPMorgan Chase Bank, NA</v>
          </cell>
          <cell r="D820" t="str">
            <v>UNITED STATES</v>
          </cell>
          <cell r="E820" t="str">
            <v>a3</v>
          </cell>
        </row>
        <row r="821">
          <cell r="C821" t="str">
            <v>JSB Rosbank</v>
          </cell>
          <cell r="D821" t="str">
            <v>RUSSIA</v>
          </cell>
          <cell r="E821" t="str">
            <v>baa3</v>
          </cell>
        </row>
        <row r="822">
          <cell r="C822" t="str">
            <v>JSC Nurbank</v>
          </cell>
          <cell r="D822" t="str">
            <v>KAZAKHSTAN</v>
          </cell>
          <cell r="E822" t="str">
            <v>b3</v>
          </cell>
        </row>
        <row r="823">
          <cell r="C823" t="str">
            <v>Jyske Bank A/S</v>
          </cell>
          <cell r="D823" t="str">
            <v>DENMARK</v>
          </cell>
          <cell r="E823" t="str">
            <v>baa2</v>
          </cell>
        </row>
        <row r="824">
          <cell r="C824" t="str">
            <v>Kansai Urban Banking Corporation</v>
          </cell>
          <cell r="D824" t="str">
            <v>JAPAN</v>
          </cell>
          <cell r="E824" t="str">
            <v>baa2</v>
          </cell>
        </row>
        <row r="825">
          <cell r="C825" t="str">
            <v>Kapital Bank OJSC</v>
          </cell>
          <cell r="D825" t="str">
            <v>AZERBAIJAN</v>
          </cell>
          <cell r="E825" t="str">
            <v>b2</v>
          </cell>
        </row>
        <row r="826">
          <cell r="C826" t="str">
            <v>KASIKORNBANK Public Company Limited</v>
          </cell>
          <cell r="D826" t="str">
            <v>THAILAND</v>
          </cell>
          <cell r="E826" t="str">
            <v>baa2</v>
          </cell>
        </row>
        <row r="827">
          <cell r="C827" t="str">
            <v>Kaspi Bank JSC</v>
          </cell>
          <cell r="D827" t="str">
            <v>KAZAKHSTAN</v>
          </cell>
          <cell r="E827" t="str">
            <v>b1</v>
          </cell>
        </row>
        <row r="828">
          <cell r="C828" t="str">
            <v>Kazinvestbank</v>
          </cell>
          <cell r="D828" t="str">
            <v>KAZAKHSTAN</v>
          </cell>
          <cell r="E828" t="str">
            <v>b3</v>
          </cell>
        </row>
        <row r="829">
          <cell r="C829" t="str">
            <v>Kazkommertsbank</v>
          </cell>
          <cell r="D829" t="str">
            <v>KAZAKHSTAN</v>
          </cell>
          <cell r="E829" t="str">
            <v>caa1</v>
          </cell>
        </row>
        <row r="830">
          <cell r="C830" t="str">
            <v>KBC Bank Ireland PLC</v>
          </cell>
          <cell r="D830" t="str">
            <v>IRELAND</v>
          </cell>
          <cell r="E830" t="str">
            <v>ba1</v>
          </cell>
        </row>
        <row r="831">
          <cell r="C831" t="str">
            <v>KBC Bank N.V.</v>
          </cell>
          <cell r="D831" t="str">
            <v>BELGIUM</v>
          </cell>
          <cell r="E831" t="str">
            <v>baa2</v>
          </cell>
        </row>
        <row r="832">
          <cell r="C832" t="str">
            <v>KBL European Private Bankers S.A.</v>
          </cell>
          <cell r="D832" t="str">
            <v>LUXEMBOURG</v>
          </cell>
          <cell r="E832" t="str">
            <v>baa1</v>
          </cell>
        </row>
        <row r="833">
          <cell r="C833" t="str">
            <v>KDB Asia Ltd.</v>
          </cell>
          <cell r="D833" t="str">
            <v>HONG KONG</v>
          </cell>
          <cell r="E833" t="str">
            <v>aa3</v>
          </cell>
        </row>
        <row r="834">
          <cell r="C834" t="str">
            <v>Kedr Bank</v>
          </cell>
          <cell r="D834" t="str">
            <v>RUSSIA</v>
          </cell>
          <cell r="E834" t="str">
            <v>b3</v>
          </cell>
        </row>
        <row r="835">
          <cell r="C835" t="str">
            <v>Kereskedelmi &amp; Hitel Bank Rt.</v>
          </cell>
          <cell r="D835" t="str">
            <v>HUNGARY</v>
          </cell>
          <cell r="E835" t="str">
            <v>ba3</v>
          </cell>
        </row>
        <row r="836">
          <cell r="C836" t="str">
            <v>KeyBank National Association</v>
          </cell>
          <cell r="D836" t="str">
            <v>UNITED STATES</v>
          </cell>
          <cell r="E836" t="str">
            <v>a3</v>
          </cell>
        </row>
        <row r="837">
          <cell r="C837" t="str">
            <v>KfW IPEX-Bank GmbH</v>
          </cell>
          <cell r="D837" t="str">
            <v>GERMANY</v>
          </cell>
          <cell r="E837" t="str">
            <v>aa3</v>
          </cell>
        </row>
        <row r="838">
          <cell r="C838" t="str">
            <v>Khan Bank LLC</v>
          </cell>
          <cell r="D838" t="str">
            <v>MONGOLIA</v>
          </cell>
          <cell r="E838" t="str">
            <v>b2</v>
          </cell>
        </row>
        <row r="839">
          <cell r="C839" t="str">
            <v>Kinki Osaka Bank, Ltd. (The)</v>
          </cell>
          <cell r="D839" t="str">
            <v>JAPAN</v>
          </cell>
          <cell r="E839" t="str">
            <v>a2</v>
          </cell>
        </row>
        <row r="840">
          <cell r="C840" t="str">
            <v>Kiwibank Limited</v>
          </cell>
          <cell r="D840" t="str">
            <v>NEW ZEALAND</v>
          </cell>
          <cell r="E840" t="str">
            <v>aa3</v>
          </cell>
        </row>
        <row r="841">
          <cell r="C841" t="str">
            <v>Kiyo Bank, Ltd.</v>
          </cell>
          <cell r="D841" t="str">
            <v>JAPAN</v>
          </cell>
          <cell r="E841" t="str">
            <v>ba2</v>
          </cell>
        </row>
        <row r="842">
          <cell r="C842" t="str">
            <v>Kleinwort Benson (Channel Islands) Limited</v>
          </cell>
          <cell r="D842" t="str">
            <v>GUERNSEY</v>
          </cell>
          <cell r="E842" t="str">
            <v>ba1</v>
          </cell>
        </row>
        <row r="843">
          <cell r="C843" t="str">
            <v>Kleinwort Benson Bank Ltd</v>
          </cell>
          <cell r="D843" t="str">
            <v>UNITED KINGDOM</v>
          </cell>
          <cell r="E843" t="str">
            <v>ba1</v>
          </cell>
        </row>
        <row r="844">
          <cell r="C844" t="str">
            <v>KLP Banken A/S</v>
          </cell>
          <cell r="D844" t="str">
            <v>NORWAY</v>
          </cell>
          <cell r="E844" t="str">
            <v>baa1</v>
          </cell>
        </row>
        <row r="845">
          <cell r="C845" t="str">
            <v>Komercni Banka a.s.</v>
          </cell>
          <cell r="D845" t="str">
            <v>CZECH REPUBLIC</v>
          </cell>
          <cell r="E845" t="str">
            <v>baa1</v>
          </cell>
        </row>
        <row r="846">
          <cell r="C846" t="str">
            <v>Kommunalkredit Austria AG</v>
          </cell>
          <cell r="D846" t="str">
            <v>AUSTRIA</v>
          </cell>
          <cell r="E846" t="str">
            <v>caa3</v>
          </cell>
        </row>
        <row r="847">
          <cell r="C847" t="str">
            <v>Kookmin Bank</v>
          </cell>
          <cell r="D847" t="str">
            <v>KOREA</v>
          </cell>
          <cell r="E847" t="str">
            <v>baa1</v>
          </cell>
        </row>
        <row r="848">
          <cell r="C848" t="str">
            <v>Korea Development Bank</v>
          </cell>
          <cell r="D848" t="str">
            <v>KOREA</v>
          </cell>
          <cell r="E848" t="str">
            <v>ba2</v>
          </cell>
        </row>
        <row r="849">
          <cell r="C849" t="str">
            <v>Korea Exchange Bank</v>
          </cell>
          <cell r="D849" t="str">
            <v>KOREA</v>
          </cell>
          <cell r="E849" t="str">
            <v>baa1</v>
          </cell>
        </row>
        <row r="850">
          <cell r="C850" t="str">
            <v>Kredyt Bank S.A. Capital Group</v>
          </cell>
          <cell r="D850" t="str">
            <v>POLAND</v>
          </cell>
          <cell r="E850" t="str">
            <v>ba3</v>
          </cell>
        </row>
        <row r="851">
          <cell r="C851" t="str">
            <v>Kreissparkasse Koeln</v>
          </cell>
          <cell r="D851" t="str">
            <v>GERMANY</v>
          </cell>
          <cell r="E851" t="str">
            <v>a2</v>
          </cell>
        </row>
        <row r="852">
          <cell r="C852" t="str">
            <v>Krung Thai Bank Public Company Limited</v>
          </cell>
          <cell r="D852" t="str">
            <v>THAILAND</v>
          </cell>
          <cell r="E852" t="str">
            <v>ba2</v>
          </cell>
        </row>
        <row r="853">
          <cell r="C853" t="str">
            <v>Kutxabank, S.A.</v>
          </cell>
          <cell r="D853" t="str">
            <v>SPAIN</v>
          </cell>
          <cell r="E853" t="str">
            <v>ba2</v>
          </cell>
        </row>
        <row r="854">
          <cell r="C854" t="str">
            <v>Kuwait Finance House</v>
          </cell>
          <cell r="D854" t="str">
            <v>KUWAIT</v>
          </cell>
          <cell r="E854" t="str">
            <v>ba1</v>
          </cell>
        </row>
        <row r="855">
          <cell r="C855" t="str">
            <v>Kwangju Bank Ltd.</v>
          </cell>
          <cell r="D855" t="str">
            <v>KOREA</v>
          </cell>
          <cell r="E855" t="str">
            <v>baa3</v>
          </cell>
        </row>
        <row r="856">
          <cell r="C856" t="str">
            <v>Kyongnam Bank</v>
          </cell>
          <cell r="D856" t="str">
            <v>KOREA</v>
          </cell>
          <cell r="E856" t="str">
            <v>baa3</v>
          </cell>
        </row>
        <row r="857">
          <cell r="C857" t="str">
            <v>Land Bank of Taiwan</v>
          </cell>
          <cell r="D857" t="str">
            <v>TAIWAN</v>
          </cell>
          <cell r="E857" t="str">
            <v>ba2</v>
          </cell>
        </row>
        <row r="858">
          <cell r="C858" t="str">
            <v>Land Bank of the Philippines</v>
          </cell>
          <cell r="D858" t="str">
            <v>PHILIPPINES</v>
          </cell>
          <cell r="E858" t="str">
            <v>ba3</v>
          </cell>
        </row>
        <row r="859">
          <cell r="C859" t="str">
            <v>Landesbank Baden-Wuerttemberg</v>
          </cell>
          <cell r="D859" t="str">
            <v>GERMANY</v>
          </cell>
          <cell r="E859" t="str">
            <v>baa1</v>
          </cell>
        </row>
        <row r="860">
          <cell r="C860" t="str">
            <v>Landesbank Berlin AG</v>
          </cell>
          <cell r="D860" t="str">
            <v>GERMANY</v>
          </cell>
          <cell r="E860" t="str">
            <v>baa2</v>
          </cell>
        </row>
        <row r="861">
          <cell r="C861" t="str">
            <v>Landesbank Hessen-Thueringen GZ</v>
          </cell>
          <cell r="D861" t="str">
            <v>GERMANY</v>
          </cell>
          <cell r="E861" t="str">
            <v>baa1</v>
          </cell>
        </row>
        <row r="862">
          <cell r="C862" t="str">
            <v>Landesbank Saar</v>
          </cell>
          <cell r="D862" t="str">
            <v>GERMANY</v>
          </cell>
          <cell r="E862" t="str">
            <v>baa3</v>
          </cell>
        </row>
        <row r="863">
          <cell r="C863" t="str">
            <v>Landshypotek Bank AB</v>
          </cell>
          <cell r="D863" t="str">
            <v>SWEDEN</v>
          </cell>
          <cell r="E863" t="str">
            <v>baa2</v>
          </cell>
        </row>
        <row r="864">
          <cell r="C864" t="str">
            <v>Lansforsakringar Bank AB (publ)</v>
          </cell>
          <cell r="D864" t="str">
            <v>SWEDEN</v>
          </cell>
          <cell r="E864" t="str">
            <v>a3</v>
          </cell>
        </row>
        <row r="865">
          <cell r="C865" t="str">
            <v>LaSer Cofinoga</v>
          </cell>
          <cell r="D865" t="str">
            <v>FRANCE</v>
          </cell>
          <cell r="E865" t="str">
            <v>a3</v>
          </cell>
        </row>
        <row r="866">
          <cell r="C866" t="str">
            <v>LCL</v>
          </cell>
          <cell r="D866" t="str">
            <v>FRANCE</v>
          </cell>
          <cell r="E866" t="str">
            <v>a3</v>
          </cell>
        </row>
        <row r="867">
          <cell r="C867" t="str">
            <v>LCL</v>
          </cell>
          <cell r="D867" t="str">
            <v>FRANCE</v>
          </cell>
          <cell r="E867" t="str">
            <v>a3</v>
          </cell>
        </row>
        <row r="868">
          <cell r="C868" t="str">
            <v>LeasePlan Corporation N.V.</v>
          </cell>
          <cell r="D868" t="str">
            <v>NETHERLANDS</v>
          </cell>
          <cell r="E868" t="str">
            <v>baa2</v>
          </cell>
        </row>
        <row r="869">
          <cell r="C869" t="str">
            <v>Leeds Building Society</v>
          </cell>
          <cell r="D869" t="str">
            <v>UNITED KINGDOM</v>
          </cell>
          <cell r="E869" t="str">
            <v>a3</v>
          </cell>
        </row>
        <row r="870">
          <cell r="C870" t="str">
            <v>LGT Bank AG</v>
          </cell>
          <cell r="D870" t="str">
            <v>LIECHTENSTEIN</v>
          </cell>
          <cell r="E870" t="str">
            <v>a2</v>
          </cell>
        </row>
        <row r="871">
          <cell r="C871" t="str">
            <v>Liberbank</v>
          </cell>
          <cell r="D871" t="str">
            <v>SPAIN</v>
          </cell>
          <cell r="E871" t="str">
            <v>b2</v>
          </cell>
        </row>
        <row r="872">
          <cell r="C872" t="str">
            <v>Lillesand Sparebank</v>
          </cell>
          <cell r="D872" t="str">
            <v>NORWAY</v>
          </cell>
          <cell r="E872" t="str">
            <v>ba3</v>
          </cell>
        </row>
        <row r="873">
          <cell r="C873" t="str">
            <v>Lloyds Bank International Limited</v>
          </cell>
          <cell r="D873" t="str">
            <v>JERSEY</v>
          </cell>
          <cell r="E873" t="str">
            <v>a2</v>
          </cell>
        </row>
        <row r="874">
          <cell r="C874" t="str">
            <v>Lloyds Bank Plc</v>
          </cell>
          <cell r="D874" t="str">
            <v>UNITED KINGDOM</v>
          </cell>
          <cell r="E874" t="str">
            <v>baa1</v>
          </cell>
        </row>
        <row r="875">
          <cell r="C875" t="str">
            <v>Locindus S.A.</v>
          </cell>
          <cell r="D875" t="str">
            <v>FRANCE</v>
          </cell>
          <cell r="E875" t="str">
            <v>baa2</v>
          </cell>
        </row>
        <row r="876">
          <cell r="C876" t="str">
            <v>Locko-bank</v>
          </cell>
          <cell r="D876" t="str">
            <v>RUSSIA</v>
          </cell>
          <cell r="E876" t="str">
            <v>b2</v>
          </cell>
        </row>
        <row r="877">
          <cell r="C877" t="str">
            <v>Luster Sparebank</v>
          </cell>
          <cell r="D877" t="str">
            <v>NORWAY</v>
          </cell>
          <cell r="E877" t="str">
            <v>ba3</v>
          </cell>
        </row>
        <row r="878">
          <cell r="C878" t="str">
            <v>M&amp;I Bank FSB</v>
          </cell>
          <cell r="D878" t="str">
            <v>UNITED STATES</v>
          </cell>
          <cell r="E878" t="str">
            <v>a3</v>
          </cell>
        </row>
        <row r="879">
          <cell r="C879" t="str">
            <v>M&amp;I Marshall &amp; Ilsley Bank</v>
          </cell>
          <cell r="D879" t="str">
            <v>UNITED STATES</v>
          </cell>
          <cell r="E879" t="str">
            <v>a3</v>
          </cell>
        </row>
        <row r="880">
          <cell r="C880" t="str">
            <v>Macquarie Bank Limited</v>
          </cell>
          <cell r="D880" t="str">
            <v>AUSTRALIA</v>
          </cell>
          <cell r="E880" t="str">
            <v>baa1</v>
          </cell>
        </row>
        <row r="881">
          <cell r="C881" t="str">
            <v>Malayan Banking Berhad</v>
          </cell>
          <cell r="D881" t="str">
            <v>MALAYSIA</v>
          </cell>
          <cell r="E881" t="str">
            <v>a3</v>
          </cell>
        </row>
        <row r="882">
          <cell r="C882" t="str">
            <v>Manufacturers and Traders Trust Company</v>
          </cell>
          <cell r="D882" t="str">
            <v>UNITED STATES</v>
          </cell>
          <cell r="E882" t="str">
            <v>a2</v>
          </cell>
        </row>
        <row r="883">
          <cell r="C883" t="str">
            <v>Maritime Bank</v>
          </cell>
          <cell r="D883" t="str">
            <v>RUSSIA</v>
          </cell>
          <cell r="E883" t="str">
            <v>b3</v>
          </cell>
        </row>
        <row r="884">
          <cell r="C884" t="str">
            <v>MashreqBank psc</v>
          </cell>
          <cell r="D884" t="str">
            <v>UNITED ARAB EMIRATES</v>
          </cell>
          <cell r="E884" t="str">
            <v>ba1</v>
          </cell>
        </row>
        <row r="885">
          <cell r="C885" t="str">
            <v>Masraf Al Rayan</v>
          </cell>
          <cell r="D885" t="str">
            <v>QATAR</v>
          </cell>
          <cell r="E885" t="str">
            <v>baa3</v>
          </cell>
        </row>
        <row r="886">
          <cell r="C886" t="str">
            <v>Mauritius Commercial Bank Limited</v>
          </cell>
          <cell r="D886" t="str">
            <v>MAURITIUS</v>
          </cell>
          <cell r="E886" t="str">
            <v>baa3</v>
          </cell>
        </row>
        <row r="887">
          <cell r="C887" t="str">
            <v>MB Financial Bank, N.A.</v>
          </cell>
          <cell r="D887" t="str">
            <v>UNITED STATES</v>
          </cell>
          <cell r="E887" t="str">
            <v>baa2</v>
          </cell>
        </row>
        <row r="888">
          <cell r="C888" t="str">
            <v>mBank S.A.</v>
          </cell>
          <cell r="D888" t="str">
            <v>POLAND</v>
          </cell>
          <cell r="E888" t="str">
            <v>ba1</v>
          </cell>
        </row>
        <row r="889">
          <cell r="C889" t="str">
            <v>MCB Bank Limited</v>
          </cell>
          <cell r="D889" t="str">
            <v>PAKISTAN</v>
          </cell>
          <cell r="E889" t="str">
            <v>caa1</v>
          </cell>
        </row>
        <row r="890">
          <cell r="C890" t="str">
            <v>MDM Bank</v>
          </cell>
          <cell r="D890" t="str">
            <v>RUSSIA</v>
          </cell>
          <cell r="E890" t="str">
            <v>b2</v>
          </cell>
        </row>
        <row r="891">
          <cell r="C891" t="str">
            <v>Mediocredito Trentino-Alto Adige S.p.A.</v>
          </cell>
          <cell r="D891" t="str">
            <v>ITALY</v>
          </cell>
          <cell r="E891" t="str">
            <v>baa3</v>
          </cell>
        </row>
        <row r="892">
          <cell r="C892" t="str">
            <v>Mega International Commercial Bank</v>
          </cell>
          <cell r="D892" t="str">
            <v>TAIWAN</v>
          </cell>
          <cell r="E892" t="str">
            <v>baa2</v>
          </cell>
        </row>
        <row r="893">
          <cell r="C893" t="str">
            <v>Members Equity Bank Limited</v>
          </cell>
          <cell r="D893" t="str">
            <v>AUSTRALIA</v>
          </cell>
          <cell r="E893" t="str">
            <v>a3</v>
          </cell>
        </row>
        <row r="894">
          <cell r="C894" t="str">
            <v>Mercantile Bank Limited</v>
          </cell>
          <cell r="D894" t="str">
            <v>SOUTH AFRICA</v>
          </cell>
          <cell r="E894" t="str">
            <v>ba3</v>
          </cell>
        </row>
        <row r="895">
          <cell r="C895" t="str">
            <v>Metallinvestbank JSCB</v>
          </cell>
          <cell r="D895" t="str">
            <v>RUSSIA</v>
          </cell>
          <cell r="E895" t="str">
            <v>b2</v>
          </cell>
        </row>
        <row r="896">
          <cell r="C896" t="str">
            <v>Metallurgical Commercial Bank</v>
          </cell>
          <cell r="D896" t="str">
            <v>RUSSIA</v>
          </cell>
          <cell r="E896" t="str">
            <v>b2</v>
          </cell>
        </row>
        <row r="897">
          <cell r="C897" t="str">
            <v>Metkombank</v>
          </cell>
          <cell r="D897" t="str">
            <v>RUSSIA</v>
          </cell>
          <cell r="E897" t="str">
            <v>b3</v>
          </cell>
        </row>
        <row r="898">
          <cell r="C898" t="str">
            <v>METROPOLIS Compania Financiera</v>
          </cell>
          <cell r="D898" t="str">
            <v>ARGENTINA</v>
          </cell>
          <cell r="E898" t="str">
            <v>caa1</v>
          </cell>
        </row>
        <row r="899">
          <cell r="C899" t="str">
            <v>Metropolitan Bank &amp; Trust Company</v>
          </cell>
          <cell r="D899" t="str">
            <v>PHILIPPINES</v>
          </cell>
          <cell r="E899" t="str">
            <v>baa3</v>
          </cell>
        </row>
        <row r="900">
          <cell r="C900" t="str">
            <v>Mibanco, Banco de la Microempresa S.A.</v>
          </cell>
          <cell r="D900" t="str">
            <v>PERU</v>
          </cell>
          <cell r="E900" t="str">
            <v>b1</v>
          </cell>
        </row>
        <row r="901">
          <cell r="C901" t="str">
            <v>Military Commercial Joint Stock Bank</v>
          </cell>
          <cell r="D901" t="str">
            <v>VIETNAM</v>
          </cell>
          <cell r="E901" t="str">
            <v>caa1</v>
          </cell>
        </row>
        <row r="902">
          <cell r="C902" t="str">
            <v>Minato Bank, Ltd (The)</v>
          </cell>
          <cell r="D902" t="str">
            <v>JAPAN</v>
          </cell>
          <cell r="E902" t="str">
            <v>baa1</v>
          </cell>
        </row>
        <row r="903">
          <cell r="C903" t="str">
            <v>Minsk Transit Bank</v>
          </cell>
          <cell r="D903" t="str">
            <v>BELARUS</v>
          </cell>
          <cell r="E903" t="str">
            <v>b3</v>
          </cell>
        </row>
        <row r="904">
          <cell r="C904" t="str">
            <v>Mitsubishi UFJ Trust and Banking Corporation</v>
          </cell>
          <cell r="D904" t="str">
            <v>JAPAN</v>
          </cell>
          <cell r="E904" t="str">
            <v>aa3</v>
          </cell>
        </row>
        <row r="905">
          <cell r="C905" t="str">
            <v>Mizrahi Tefahot Bank</v>
          </cell>
          <cell r="D905" t="str">
            <v>ISRAEL</v>
          </cell>
          <cell r="E905" t="str">
            <v>baa2</v>
          </cell>
        </row>
        <row r="906">
          <cell r="C906" t="str">
            <v>Mizuho Bank, Ltd.</v>
          </cell>
          <cell r="D906" t="str">
            <v>JAPAN</v>
          </cell>
          <cell r="E906" t="str">
            <v>baa1</v>
          </cell>
        </row>
        <row r="907">
          <cell r="C907" t="str">
            <v>Mizuho Bank, Ltd. (Old)</v>
          </cell>
          <cell r="D907" t="str">
            <v>JAPAN</v>
          </cell>
          <cell r="E907" t="str">
            <v>baa1</v>
          </cell>
        </row>
        <row r="908">
          <cell r="C908" t="str">
            <v>Mizuho Trust &amp; Banking Co., Ltd.</v>
          </cell>
          <cell r="D908" t="str">
            <v>JAPAN</v>
          </cell>
          <cell r="E908" t="str">
            <v>baa1</v>
          </cell>
        </row>
        <row r="909">
          <cell r="C909" t="str">
            <v>MKB Bank Zrt.</v>
          </cell>
          <cell r="D909" t="str">
            <v>HUNGARY</v>
          </cell>
          <cell r="E909" t="str">
            <v>caa2</v>
          </cell>
        </row>
        <row r="910">
          <cell r="C910" t="str">
            <v>Monte de Pdad. y Caja Gral. de Ah de Badajoz</v>
          </cell>
          <cell r="D910" t="str">
            <v>SPAIN</v>
          </cell>
          <cell r="E910" t="str">
            <v>baa2</v>
          </cell>
        </row>
        <row r="911">
          <cell r="C911" t="str">
            <v>Montreal Trust Company of Canada</v>
          </cell>
          <cell r="D911" t="str">
            <v>CANADA</v>
          </cell>
          <cell r="E911" t="str">
            <v>aa3</v>
          </cell>
        </row>
        <row r="912">
          <cell r="C912" t="str">
            <v>MoraBanc</v>
          </cell>
          <cell r="D912" t="str">
            <v>ANDORRA</v>
          </cell>
          <cell r="E912" t="str">
            <v>baa2</v>
          </cell>
        </row>
        <row r="913">
          <cell r="C913" t="str">
            <v>MoraBanc</v>
          </cell>
          <cell r="D913" t="str">
            <v>ANDORRA</v>
          </cell>
          <cell r="E913" t="str">
            <v>baa2</v>
          </cell>
        </row>
        <row r="914">
          <cell r="C914" t="str">
            <v>Morgan Stanley Bank AG</v>
          </cell>
          <cell r="D914" t="str">
            <v>GERMANY</v>
          </cell>
          <cell r="E914" t="str">
            <v>baa2</v>
          </cell>
        </row>
        <row r="915">
          <cell r="C915" t="str">
            <v>Morgan Stanley Bank International Limited</v>
          </cell>
          <cell r="D915" t="str">
            <v>UNITED KINGDOM</v>
          </cell>
          <cell r="E915" t="str">
            <v>baa2</v>
          </cell>
        </row>
        <row r="916">
          <cell r="C916" t="str">
            <v>Morgan Stanley Bank, N.A.</v>
          </cell>
          <cell r="D916" t="str">
            <v>UNITED STATES</v>
          </cell>
          <cell r="E916" t="str">
            <v>baa2</v>
          </cell>
        </row>
        <row r="917">
          <cell r="C917" t="str">
            <v>Mortgage and Land Bank of Latvia</v>
          </cell>
          <cell r="D917" t="str">
            <v>LATVIA</v>
          </cell>
          <cell r="E917" t="str">
            <v>b2</v>
          </cell>
        </row>
        <row r="918">
          <cell r="C918" t="str">
            <v>Moscow Mortgage Agency</v>
          </cell>
          <cell r="D918" t="str">
            <v>RUSSIA</v>
          </cell>
          <cell r="E918" t="str">
            <v>ba2</v>
          </cell>
        </row>
        <row r="919">
          <cell r="C919" t="str">
            <v>MPS Capital Services</v>
          </cell>
          <cell r="D919" t="str">
            <v>ITALY</v>
          </cell>
          <cell r="E919" t="str">
            <v>b1</v>
          </cell>
        </row>
        <row r="920">
          <cell r="C920" t="str">
            <v>MTS Bank, Open Joint Stock Company</v>
          </cell>
          <cell r="D920" t="str">
            <v>RUSSIA</v>
          </cell>
          <cell r="E920" t="str">
            <v>b1</v>
          </cell>
        </row>
        <row r="921">
          <cell r="C921" t="str">
            <v>Muenchener Hypothekenbank eG</v>
          </cell>
          <cell r="D921" t="str">
            <v>GERMANY</v>
          </cell>
          <cell r="E921" t="str">
            <v>baa1</v>
          </cell>
        </row>
        <row r="922">
          <cell r="C922" t="str">
            <v>MUFG Union Bank, N.A.</v>
          </cell>
          <cell r="D922" t="str">
            <v>UNITED STATES</v>
          </cell>
          <cell r="E922" t="str">
            <v>a2</v>
          </cell>
        </row>
        <row r="923">
          <cell r="C923" t="str">
            <v>Multifinanzas C.F.S.A.</v>
          </cell>
          <cell r="D923" t="str">
            <v>ARGENTINA</v>
          </cell>
          <cell r="E923" t="str">
            <v>b3</v>
          </cell>
        </row>
        <row r="924">
          <cell r="C924" t="str">
            <v>My Bank</v>
          </cell>
          <cell r="D924" t="str">
            <v>RUSSIA</v>
          </cell>
          <cell r="E924" t="str">
            <v>caa1</v>
          </cell>
        </row>
        <row r="925">
          <cell r="C925" t="str">
            <v>Nacional Financiera, S.N.C.</v>
          </cell>
          <cell r="D925" t="str">
            <v>MEXICO</v>
          </cell>
          <cell r="E925" t="str">
            <v>ba3</v>
          </cell>
        </row>
        <row r="926">
          <cell r="C926" t="str">
            <v>Nanyang Commercial Bank, Ltd.</v>
          </cell>
          <cell r="D926" t="str">
            <v>HONG KONG</v>
          </cell>
          <cell r="E926" t="str">
            <v>aa3</v>
          </cell>
        </row>
        <row r="927">
          <cell r="C927" t="str">
            <v>National Agricultural Cooperative Federation</v>
          </cell>
          <cell r="D927" t="str">
            <v>KOREA</v>
          </cell>
          <cell r="E927" t="str">
            <v>ba1</v>
          </cell>
        </row>
        <row r="928">
          <cell r="C928" t="str">
            <v>National Australia Bank Limited</v>
          </cell>
          <cell r="D928" t="str">
            <v>AUSTRALIA</v>
          </cell>
          <cell r="E928" t="str">
            <v>a1</v>
          </cell>
        </row>
        <row r="929">
          <cell r="C929" t="str">
            <v>National Bank of Abu Dhabi</v>
          </cell>
          <cell r="D929" t="str">
            <v>UNITED ARAB EMIRATES</v>
          </cell>
          <cell r="E929" t="str">
            <v>a3</v>
          </cell>
        </row>
        <row r="930">
          <cell r="C930" t="str">
            <v>National Bank of Bahrain BSC</v>
          </cell>
          <cell r="D930" t="str">
            <v>BAHRAIN</v>
          </cell>
          <cell r="E930" t="str">
            <v>baa3</v>
          </cell>
        </row>
        <row r="931">
          <cell r="C931" t="str">
            <v>National Bank of Canada</v>
          </cell>
          <cell r="D931" t="str">
            <v>CANADA</v>
          </cell>
          <cell r="E931" t="str">
            <v>a3</v>
          </cell>
        </row>
        <row r="932">
          <cell r="C932" t="str">
            <v>National Bank of Egypt SAE</v>
          </cell>
          <cell r="D932" t="str">
            <v>EGYPT</v>
          </cell>
          <cell r="E932" t="str">
            <v>caa2</v>
          </cell>
        </row>
        <row r="933">
          <cell r="C933" t="str">
            <v>National Bank of Fujairah</v>
          </cell>
          <cell r="D933" t="str">
            <v>UNITED ARAB EMIRATES</v>
          </cell>
          <cell r="E933" t="str">
            <v>ba1</v>
          </cell>
        </row>
        <row r="934">
          <cell r="C934" t="str">
            <v>National Bank of Fujairah</v>
          </cell>
          <cell r="D934" t="str">
            <v>UNITED ARAB EMIRATES</v>
          </cell>
          <cell r="E934" t="str">
            <v>ba1</v>
          </cell>
        </row>
        <row r="935">
          <cell r="C935" t="str">
            <v>National Bank of Greece S.A.</v>
          </cell>
          <cell r="D935" t="str">
            <v>GREECE</v>
          </cell>
          <cell r="E935" t="str">
            <v>caa2</v>
          </cell>
        </row>
        <row r="936">
          <cell r="C936" t="str">
            <v>National Bank of Kuwait S.A.K.</v>
          </cell>
          <cell r="D936" t="str">
            <v>KUWAIT</v>
          </cell>
          <cell r="E936" t="str">
            <v>a3</v>
          </cell>
        </row>
        <row r="937">
          <cell r="C937" t="str">
            <v>National Bank of Oman Limited (SAOG)</v>
          </cell>
          <cell r="D937" t="str">
            <v>OMAN</v>
          </cell>
          <cell r="E937" t="str">
            <v>baa3</v>
          </cell>
        </row>
        <row r="938">
          <cell r="C938" t="str">
            <v>National Bank of Pakistan</v>
          </cell>
          <cell r="D938" t="str">
            <v>PAKISTAN</v>
          </cell>
          <cell r="E938" t="str">
            <v>caa1</v>
          </cell>
        </row>
        <row r="939">
          <cell r="C939" t="str">
            <v>National Bank of Ras-Al-Khaimah</v>
          </cell>
          <cell r="D939" t="str">
            <v>UNITED ARAB EMIRATES</v>
          </cell>
          <cell r="E939" t="str">
            <v>baa3</v>
          </cell>
        </row>
        <row r="940">
          <cell r="C940" t="str">
            <v>National Bank of Umm Al-Qaiwain (PSC)</v>
          </cell>
          <cell r="D940" t="str">
            <v>UNITED ARAB EMIRATES</v>
          </cell>
          <cell r="E940" t="str">
            <v>ba2</v>
          </cell>
        </row>
        <row r="941">
          <cell r="C941" t="str">
            <v>National Bank of Umm Al-Qaiwain (PSC)</v>
          </cell>
          <cell r="D941" t="str">
            <v>UNITED ARAB EMIRATES</v>
          </cell>
          <cell r="E941" t="str">
            <v>ba2</v>
          </cell>
        </row>
        <row r="942">
          <cell r="C942" t="str">
            <v>National Bank of Uzbekistan</v>
          </cell>
          <cell r="D942" t="str">
            <v>UZBEKISTAN</v>
          </cell>
          <cell r="E942" t="str">
            <v>b2</v>
          </cell>
        </row>
        <row r="943">
          <cell r="C943" t="str">
            <v>National Commercial Bank</v>
          </cell>
          <cell r="D943" t="str">
            <v>SAUDI ARABIA</v>
          </cell>
          <cell r="E943" t="str">
            <v>a3</v>
          </cell>
        </row>
        <row r="944">
          <cell r="C944" t="str">
            <v>National Commercial Bank Jamaica Limited</v>
          </cell>
          <cell r="D944" t="str">
            <v>JAMAICA</v>
          </cell>
          <cell r="E944" t="str">
            <v>caa3</v>
          </cell>
        </row>
        <row r="945">
          <cell r="C945" t="str">
            <v>National Factoring Company</v>
          </cell>
          <cell r="D945" t="str">
            <v>RUSSIA</v>
          </cell>
          <cell r="E945" t="str">
            <v>b3</v>
          </cell>
        </row>
        <row r="946">
          <cell r="C946" t="str">
            <v>National Reserve Bank</v>
          </cell>
          <cell r="D946" t="str">
            <v>RUSSIA</v>
          </cell>
          <cell r="E946" t="str">
            <v>b3</v>
          </cell>
        </row>
        <row r="947">
          <cell r="C947" t="str">
            <v>National Standard Bank</v>
          </cell>
          <cell r="D947" t="str">
            <v>RUSSIA</v>
          </cell>
          <cell r="E947" t="str">
            <v>b3</v>
          </cell>
        </row>
        <row r="948">
          <cell r="C948" t="str">
            <v>National Westminster Bank PLC</v>
          </cell>
          <cell r="D948" t="str">
            <v>UNITED KINGDOM</v>
          </cell>
          <cell r="E948" t="str">
            <v>ba1</v>
          </cell>
        </row>
        <row r="949">
          <cell r="C949" t="str">
            <v>Nationwide Building Society</v>
          </cell>
          <cell r="D949" t="str">
            <v>UNITED KINGDOM</v>
          </cell>
          <cell r="E949" t="str">
            <v>a3</v>
          </cell>
        </row>
        <row r="950">
          <cell r="C950" t="str">
            <v>Natixis</v>
          </cell>
          <cell r="D950" t="str">
            <v>FRANCE</v>
          </cell>
          <cell r="E950" t="str">
            <v>baa2</v>
          </cell>
        </row>
        <row r="951">
          <cell r="C951" t="str">
            <v>Natixis Bank (ZAO)</v>
          </cell>
          <cell r="D951" t="str">
            <v>RUSSIA</v>
          </cell>
          <cell r="E951" t="str">
            <v>ba3</v>
          </cell>
        </row>
        <row r="952">
          <cell r="C952" t="str">
            <v>NBD Bank</v>
          </cell>
          <cell r="D952" t="str">
            <v>RUSSIA</v>
          </cell>
          <cell r="E952" t="str">
            <v>b1</v>
          </cell>
        </row>
        <row r="953">
          <cell r="C953" t="str">
            <v>NCG Banco S.A.</v>
          </cell>
          <cell r="D953" t="str">
            <v>SPAIN</v>
          </cell>
          <cell r="E953" t="str">
            <v>caa2</v>
          </cell>
        </row>
        <row r="954">
          <cell r="C954" t="str">
            <v>Nedbank Limited</v>
          </cell>
          <cell r="D954" t="str">
            <v>SOUTH AFRICA</v>
          </cell>
          <cell r="E954" t="str">
            <v>baa1</v>
          </cell>
        </row>
        <row r="955">
          <cell r="C955" t="str">
            <v>Nedbank Private Wealth Limited</v>
          </cell>
          <cell r="D955" t="str">
            <v>ISLE OF MAN</v>
          </cell>
          <cell r="E955" t="str">
            <v>baa2</v>
          </cell>
        </row>
        <row r="956">
          <cell r="C956" t="str">
            <v>Nederlandse Waterschapsbank N.V.</v>
          </cell>
          <cell r="D956" t="str">
            <v>NETHERLANDS</v>
          </cell>
          <cell r="E956" t="str">
            <v>a2</v>
          </cell>
        </row>
        <row r="957">
          <cell r="C957" t="str">
            <v>Nevada State Bank</v>
          </cell>
          <cell r="D957" t="str">
            <v>UNITED STATES</v>
          </cell>
          <cell r="E957" t="str">
            <v>baa3</v>
          </cell>
        </row>
        <row r="958">
          <cell r="C958" t="str">
            <v>New York Community Bank</v>
          </cell>
          <cell r="D958" t="str">
            <v>UNITED STATES</v>
          </cell>
          <cell r="E958" t="str">
            <v>a3</v>
          </cell>
        </row>
        <row r="959">
          <cell r="C959" t="str">
            <v>Newcastle Building Society</v>
          </cell>
          <cell r="D959" t="str">
            <v>UNITED KINGDOM</v>
          </cell>
          <cell r="E959" t="str">
            <v>ba3</v>
          </cell>
        </row>
        <row r="960">
          <cell r="C960" t="str">
            <v>Newcastle Permanent Building Society</v>
          </cell>
          <cell r="D960" t="str">
            <v>AUSTRALIA</v>
          </cell>
          <cell r="E960" t="str">
            <v>a2</v>
          </cell>
        </row>
        <row r="961">
          <cell r="C961" t="str">
            <v>NIBC Bank N.V.</v>
          </cell>
          <cell r="D961" t="str">
            <v>NETHERLANDS</v>
          </cell>
          <cell r="E961" t="str">
            <v>baa3</v>
          </cell>
        </row>
        <row r="962">
          <cell r="C962" t="str">
            <v>NK Bank</v>
          </cell>
          <cell r="D962" t="str">
            <v>RUSSIA</v>
          </cell>
          <cell r="E962" t="str">
            <v>b3</v>
          </cell>
        </row>
        <row r="963">
          <cell r="C963" t="str">
            <v>NongHyup Bank</v>
          </cell>
          <cell r="D963" t="str">
            <v>KOREA</v>
          </cell>
          <cell r="E963" t="str">
            <v>baa3</v>
          </cell>
        </row>
        <row r="964">
          <cell r="C964" t="str">
            <v>Norddeutsche Landesbank GZ</v>
          </cell>
          <cell r="D964" t="str">
            <v>GERMANY</v>
          </cell>
          <cell r="E964" t="str">
            <v>baa3</v>
          </cell>
        </row>
        <row r="965">
          <cell r="C965" t="str">
            <v>Norddeutsche Landesbank Luxembourg S.A.</v>
          </cell>
          <cell r="D965" t="str">
            <v>LUXEMBOURG</v>
          </cell>
          <cell r="E965" t="str">
            <v>baa3</v>
          </cell>
        </row>
        <row r="966">
          <cell r="C966" t="str">
            <v>Nordea Bank AB</v>
          </cell>
          <cell r="D966" t="str">
            <v>SWEDEN</v>
          </cell>
          <cell r="E966" t="str">
            <v>a3</v>
          </cell>
        </row>
        <row r="967">
          <cell r="C967" t="str">
            <v>Nordea Bank Danmark A/S</v>
          </cell>
          <cell r="D967" t="str">
            <v>DENMARK</v>
          </cell>
          <cell r="E967" t="str">
            <v>a2</v>
          </cell>
        </row>
        <row r="968">
          <cell r="C968" t="str">
            <v>Nordea Bank Finland Plc</v>
          </cell>
          <cell r="D968" t="str">
            <v>FINLAND</v>
          </cell>
          <cell r="E968" t="str">
            <v>a2</v>
          </cell>
        </row>
        <row r="969">
          <cell r="C969" t="str">
            <v>Nordea Bank Norge ASA</v>
          </cell>
          <cell r="D969" t="str">
            <v>NORWAY</v>
          </cell>
          <cell r="E969" t="str">
            <v>a2</v>
          </cell>
        </row>
        <row r="970">
          <cell r="C970" t="str">
            <v>Norinchukin Bank</v>
          </cell>
          <cell r="D970" t="str">
            <v>JAPAN</v>
          </cell>
          <cell r="E970" t="str">
            <v>baa1</v>
          </cell>
        </row>
        <row r="971">
          <cell r="C971" t="str">
            <v>Northern Trust Company</v>
          </cell>
          <cell r="D971" t="str">
            <v>UNITED STATES</v>
          </cell>
          <cell r="E971" t="str">
            <v>a1</v>
          </cell>
        </row>
        <row r="972">
          <cell r="C972" t="str">
            <v>Norwich &amp; Peterborough Building Society</v>
          </cell>
          <cell r="D972" t="str">
            <v>UNITED KINGDOM</v>
          </cell>
          <cell r="E972" t="str">
            <v>ba3</v>
          </cell>
        </row>
        <row r="973">
          <cell r="C973" t="str">
            <v>NOTA BANK</v>
          </cell>
          <cell r="D973" t="str">
            <v>RUSSIA</v>
          </cell>
          <cell r="E973" t="str">
            <v>b2</v>
          </cell>
        </row>
        <row r="974">
          <cell r="C974" t="str">
            <v>Nottingham Building Society</v>
          </cell>
          <cell r="D974" t="str">
            <v>UNITED KINGDOM</v>
          </cell>
          <cell r="E974" t="str">
            <v>baa2</v>
          </cell>
        </row>
        <row r="975">
          <cell r="C975" t="str">
            <v>Nova Kreditna banka Maribor d.d.</v>
          </cell>
          <cell r="D975" t="str">
            <v>SLOVENIA</v>
          </cell>
          <cell r="E975" t="str">
            <v>caa2</v>
          </cell>
        </row>
        <row r="976">
          <cell r="C976" t="str">
            <v>Nova Ljubljanska banka d.d.</v>
          </cell>
          <cell r="D976" t="str">
            <v>SLOVENIA</v>
          </cell>
          <cell r="E976" t="str">
            <v>caa2</v>
          </cell>
        </row>
        <row r="977">
          <cell r="C977" t="str">
            <v>Novikombank JSC Bank</v>
          </cell>
          <cell r="D977" t="str">
            <v>RUSSIA</v>
          </cell>
          <cell r="E977" t="str">
            <v>b2</v>
          </cell>
        </row>
        <row r="978">
          <cell r="C978" t="str">
            <v>Novo Banco, S.A.</v>
          </cell>
          <cell r="D978" t="str">
            <v>PORTUGAL</v>
          </cell>
          <cell r="E978" t="str">
            <v>ca</v>
          </cell>
        </row>
        <row r="979">
          <cell r="C979" t="str">
            <v>NRW.BANK</v>
          </cell>
          <cell r="D979" t="str">
            <v>GERMANY</v>
          </cell>
          <cell r="E979" t="str">
            <v>ba3</v>
          </cell>
        </row>
        <row r="980">
          <cell r="C980" t="str">
            <v>NS Bank</v>
          </cell>
          <cell r="D980" t="str">
            <v>RUSSIA</v>
          </cell>
          <cell r="E980" t="str">
            <v>b3</v>
          </cell>
        </row>
        <row r="981">
          <cell r="C981" t="str">
            <v>Nuevo Banco de La Rioja S.A.</v>
          </cell>
          <cell r="D981" t="str">
            <v>ARGENTINA</v>
          </cell>
          <cell r="E981" t="str">
            <v>caa1</v>
          </cell>
        </row>
        <row r="982">
          <cell r="C982" t="str">
            <v>Nykredit Bank A/S</v>
          </cell>
          <cell r="D982" t="str">
            <v>DENMARK</v>
          </cell>
          <cell r="E982" t="str">
            <v>baa2</v>
          </cell>
        </row>
        <row r="983">
          <cell r="C983" t="str">
            <v>Oberbank AG</v>
          </cell>
          <cell r="D983" t="str">
            <v>AUSTRIA</v>
          </cell>
          <cell r="E983" t="str">
            <v>baa3</v>
          </cell>
        </row>
        <row r="984">
          <cell r="C984" t="str">
            <v>Oberoesterreichische Landesbank AG</v>
          </cell>
          <cell r="D984" t="str">
            <v>AUSTRIA</v>
          </cell>
          <cell r="E984" t="str">
            <v>ba3</v>
          </cell>
        </row>
        <row r="985">
          <cell r="C985" t="str">
            <v>Oddo &amp; Cie</v>
          </cell>
          <cell r="D985" t="str">
            <v>FRANCE</v>
          </cell>
          <cell r="E985" t="str">
            <v>ba1</v>
          </cell>
        </row>
        <row r="986">
          <cell r="C986" t="str">
            <v>Oesterreichische Volksbanken AG</v>
          </cell>
          <cell r="D986" t="str">
            <v>AUSTRIA</v>
          </cell>
          <cell r="E986" t="str">
            <v>caa1</v>
          </cell>
        </row>
        <row r="987">
          <cell r="C987" t="str">
            <v>Oesterreichischer Volksbanken-Verbund</v>
          </cell>
          <cell r="D987" t="str">
            <v>AUSTRIA</v>
          </cell>
          <cell r="E987" t="str">
            <v>caa1</v>
          </cell>
        </row>
        <row r="988">
          <cell r="C988" t="str">
            <v>Ogaki Kyoritsu Bank, Ltd.</v>
          </cell>
          <cell r="D988" t="str">
            <v>JAPAN</v>
          </cell>
          <cell r="E988" t="str">
            <v>baa3</v>
          </cell>
        </row>
        <row r="989">
          <cell r="C989" t="str">
            <v>OJSC Bank Eskhata</v>
          </cell>
          <cell r="D989" t="str">
            <v>TAJIKISTAN</v>
          </cell>
          <cell r="E989" t="str">
            <v>b3</v>
          </cell>
        </row>
        <row r="990">
          <cell r="C990" t="str">
            <v>OJSC Bank Eskhata</v>
          </cell>
          <cell r="D990" t="str">
            <v>TAJIKISTAN</v>
          </cell>
          <cell r="E990" t="str">
            <v>b3</v>
          </cell>
        </row>
        <row r="991">
          <cell r="C991" t="str">
            <v>OJSC Bank of Baku</v>
          </cell>
          <cell r="D991" t="str">
            <v>AZERBAIJAN</v>
          </cell>
          <cell r="E991" t="str">
            <v>b1</v>
          </cell>
        </row>
        <row r="992">
          <cell r="C992" t="str">
            <v>OJSC XALQ BANK</v>
          </cell>
          <cell r="D992" t="str">
            <v>AZERBAIJAN</v>
          </cell>
          <cell r="E992" t="str">
            <v>b3</v>
          </cell>
        </row>
        <row r="993">
          <cell r="C993" t="str">
            <v>Old National Bank</v>
          </cell>
          <cell r="D993" t="str">
            <v>UNITED STATES</v>
          </cell>
          <cell r="E993" t="str">
            <v>a2</v>
          </cell>
        </row>
        <row r="994">
          <cell r="C994" t="str">
            <v>Oman Arab Bank (SAOC)</v>
          </cell>
          <cell r="D994" t="str">
            <v>OMAN</v>
          </cell>
          <cell r="E994" t="str">
            <v>baa2</v>
          </cell>
        </row>
        <row r="995">
          <cell r="C995" t="str">
            <v>OP-Pohjola Group</v>
          </cell>
          <cell r="D995" t="str">
            <v>FINLAND</v>
          </cell>
          <cell r="E995" t="str">
            <v>a3</v>
          </cell>
        </row>
        <row r="996">
          <cell r="C996" t="str">
            <v>Oriental Bank of Commerce</v>
          </cell>
          <cell r="D996" t="str">
            <v>INDIA</v>
          </cell>
          <cell r="E996" t="str">
            <v>ba2</v>
          </cell>
        </row>
        <row r="997">
          <cell r="C997" t="str">
            <v>OSV - Ostdeutscher Sparkassenverband</v>
          </cell>
          <cell r="D997" t="str">
            <v>GERMANY</v>
          </cell>
          <cell r="E997" t="str">
            <v>a2</v>
          </cell>
        </row>
        <row r="998">
          <cell r="C998" t="str">
            <v>OTP Bank (Russia), OJSC</v>
          </cell>
          <cell r="D998" t="str">
            <v>RUSSIA</v>
          </cell>
          <cell r="E998" t="str">
            <v>ba2</v>
          </cell>
        </row>
        <row r="999">
          <cell r="C999" t="str">
            <v>OTP Bank (Ukraine)</v>
          </cell>
          <cell r="D999" t="str">
            <v>UKRAINE</v>
          </cell>
          <cell r="E999" t="str">
            <v>caa1</v>
          </cell>
        </row>
        <row r="1000">
          <cell r="C1000" t="str">
            <v>OTP Bank NyRt</v>
          </cell>
          <cell r="D1000" t="str">
            <v>HUNGARY</v>
          </cell>
          <cell r="E1000" t="str">
            <v>ba2</v>
          </cell>
        </row>
        <row r="1001">
          <cell r="C1001" t="str">
            <v>OTP Banka Slovensko, a.s. (OBS)</v>
          </cell>
          <cell r="D1001" t="str">
            <v>SLOVAK REPUBLIC</v>
          </cell>
          <cell r="E1001" t="str">
            <v>ba2</v>
          </cell>
        </row>
        <row r="1002">
          <cell r="C1002" t="str">
            <v>OTP Jelzalogbank Rt (OTP Mtge Bk)</v>
          </cell>
          <cell r="D1002" t="str">
            <v>HUNGARY</v>
          </cell>
          <cell r="E1002" t="str">
            <v>ba2</v>
          </cell>
        </row>
        <row r="1003">
          <cell r="C1003" t="str">
            <v>Oversea-Chinese Banking Corp Ltd</v>
          </cell>
          <cell r="D1003" t="str">
            <v>SINGAPORE</v>
          </cell>
          <cell r="E1003" t="str">
            <v>aa3</v>
          </cell>
        </row>
        <row r="1004">
          <cell r="C1004" t="str">
            <v>Pan Indonesia Bank TBK (P.T.)</v>
          </cell>
          <cell r="D1004" t="str">
            <v>INDONESIA</v>
          </cell>
          <cell r="E1004" t="str">
            <v>ba2</v>
          </cell>
        </row>
        <row r="1005">
          <cell r="C1005" t="str">
            <v>People's United Bank</v>
          </cell>
          <cell r="D1005" t="str">
            <v>UNITED STATES</v>
          </cell>
          <cell r="E1005" t="str">
            <v>a3</v>
          </cell>
        </row>
        <row r="1006">
          <cell r="C1006" t="str">
            <v>PERESVET</v>
          </cell>
          <cell r="D1006" t="str">
            <v>RUSSIA</v>
          </cell>
          <cell r="E1006" t="str">
            <v>b3</v>
          </cell>
        </row>
        <row r="1007">
          <cell r="C1007" t="str">
            <v>PERESVET</v>
          </cell>
          <cell r="D1007" t="str">
            <v>RUSSIA</v>
          </cell>
          <cell r="E1007" t="str">
            <v>b3</v>
          </cell>
        </row>
        <row r="1008">
          <cell r="C1008" t="str">
            <v>Permanent tsb p.l.c.</v>
          </cell>
          <cell r="D1008" t="str">
            <v>IRELAND</v>
          </cell>
          <cell r="E1008" t="str">
            <v>caa3</v>
          </cell>
        </row>
        <row r="1009">
          <cell r="C1009" t="str">
            <v>Pervobank JSC</v>
          </cell>
          <cell r="D1009" t="str">
            <v>RUSSIA</v>
          </cell>
          <cell r="E1009" t="str">
            <v>b3</v>
          </cell>
        </row>
        <row r="1010">
          <cell r="C1010" t="str">
            <v>Petersburg Social Commercial Bank</v>
          </cell>
          <cell r="D1010" t="str">
            <v>RUSSIA</v>
          </cell>
          <cell r="E1010" t="str">
            <v>b2</v>
          </cell>
        </row>
        <row r="1011">
          <cell r="C1011" t="str">
            <v>Petrocommerce Bank (OJSC)</v>
          </cell>
          <cell r="D1011" t="str">
            <v>RUSSIA</v>
          </cell>
          <cell r="E1011" t="str">
            <v>b2</v>
          </cell>
        </row>
        <row r="1012">
          <cell r="C1012" t="str">
            <v>Pfandbriefbank Schweizer. Hypothekarinstitute</v>
          </cell>
          <cell r="D1012" t="str">
            <v>SWITZERLAND</v>
          </cell>
          <cell r="E1012" t="str">
            <v>ba1</v>
          </cell>
        </row>
        <row r="1013">
          <cell r="C1013" t="str">
            <v>Pfandbriefzentrale der Schweiz Kantonalbanken</v>
          </cell>
          <cell r="D1013" t="str">
            <v>SWITZERLAND</v>
          </cell>
          <cell r="E1013" t="str">
            <v>ba1</v>
          </cell>
        </row>
        <row r="1014">
          <cell r="C1014" t="str">
            <v>Philippine National Bank</v>
          </cell>
          <cell r="D1014" t="str">
            <v>PHILIPPINES</v>
          </cell>
          <cell r="E1014" t="str">
            <v>ba3</v>
          </cell>
        </row>
        <row r="1015">
          <cell r="C1015" t="str">
            <v>Ping An Bank Co., Ltd</v>
          </cell>
          <cell r="D1015" t="str">
            <v>CHINA</v>
          </cell>
          <cell r="E1015" t="str">
            <v>ba1</v>
          </cell>
        </row>
        <row r="1016">
          <cell r="C1016" t="str">
            <v>Piraeus Bank S.A.</v>
          </cell>
          <cell r="D1016" t="str">
            <v>GREECE</v>
          </cell>
          <cell r="E1016" t="str">
            <v>caa2</v>
          </cell>
        </row>
        <row r="1017">
          <cell r="C1017" t="str">
            <v>Pivdennyi Bank, JSCB</v>
          </cell>
          <cell r="D1017" t="str">
            <v>UKRAINE</v>
          </cell>
          <cell r="E1017" t="str">
            <v>caa3</v>
          </cell>
        </row>
        <row r="1018">
          <cell r="C1018" t="str">
            <v>PNC Bank, N.A.</v>
          </cell>
          <cell r="D1018" t="str">
            <v>UNITED STATES</v>
          </cell>
          <cell r="E1018" t="str">
            <v>a2</v>
          </cell>
        </row>
        <row r="1019">
          <cell r="C1019" t="str">
            <v>Pohjola Bank plc</v>
          </cell>
          <cell r="D1019" t="str">
            <v>FINLAND</v>
          </cell>
          <cell r="E1019" t="str">
            <v>a3</v>
          </cell>
        </row>
        <row r="1020">
          <cell r="C1020" t="str">
            <v>Portigon AG</v>
          </cell>
          <cell r="D1020" t="str">
            <v>GERMANY</v>
          </cell>
          <cell r="E1020" t="str">
            <v>b2</v>
          </cell>
        </row>
        <row r="1021">
          <cell r="C1021" t="str">
            <v>PostFinance AG</v>
          </cell>
          <cell r="D1021" t="str">
            <v>SWITZERLAND</v>
          </cell>
          <cell r="E1021" t="str">
            <v>a3</v>
          </cell>
        </row>
        <row r="1022">
          <cell r="C1022" t="str">
            <v>Powszechna Kasa Oszczednosci Bank Polski S.A.</v>
          </cell>
          <cell r="D1022" t="str">
            <v>POLAND</v>
          </cell>
          <cell r="E1022" t="str">
            <v>baa2</v>
          </cell>
        </row>
        <row r="1023">
          <cell r="C1023" t="str">
            <v>Principality Building Society</v>
          </cell>
          <cell r="D1023" t="str">
            <v>UNITED KINGDOM</v>
          </cell>
          <cell r="E1023" t="str">
            <v>ba1</v>
          </cell>
        </row>
        <row r="1024">
          <cell r="C1024" t="str">
            <v>Privatbank</v>
          </cell>
          <cell r="D1024" t="str">
            <v>UKRAINE</v>
          </cell>
          <cell r="E1024" t="str">
            <v>caa3</v>
          </cell>
        </row>
        <row r="1025">
          <cell r="C1025" t="str">
            <v>PrivatBank AS</v>
          </cell>
          <cell r="D1025" t="str">
            <v>LATVIA</v>
          </cell>
          <cell r="E1025" t="str">
            <v>b3</v>
          </cell>
        </row>
        <row r="1026">
          <cell r="C1026" t="str">
            <v>ProbusinessBank</v>
          </cell>
          <cell r="D1026" t="str">
            <v>RUSSIA</v>
          </cell>
          <cell r="E1026" t="str">
            <v>b3</v>
          </cell>
        </row>
        <row r="1027">
          <cell r="C1027" t="str">
            <v>Prometey Bank</v>
          </cell>
          <cell r="D1027" t="str">
            <v>ARMENIA</v>
          </cell>
          <cell r="E1027" t="str">
            <v>b1</v>
          </cell>
        </row>
        <row r="1028">
          <cell r="C1028" t="str">
            <v>Prominvestbank</v>
          </cell>
          <cell r="D1028" t="str">
            <v>UKRAINE</v>
          </cell>
          <cell r="E1028" t="str">
            <v>caa2</v>
          </cell>
        </row>
        <row r="1029">
          <cell r="C1029" t="str">
            <v>Promsvyazbank</v>
          </cell>
          <cell r="D1029" t="str">
            <v>RUSSIA</v>
          </cell>
          <cell r="E1029" t="str">
            <v>ba3</v>
          </cell>
        </row>
        <row r="1030">
          <cell r="C1030" t="str">
            <v>Prudential Bank &amp; Trust, FSB</v>
          </cell>
          <cell r="D1030" t="str">
            <v>UNITED STATES</v>
          </cell>
          <cell r="E1030" t="str">
            <v>a3</v>
          </cell>
        </row>
        <row r="1031">
          <cell r="C1031" t="str">
            <v>PSA Finance Argentina Comp.Fin.S.A.</v>
          </cell>
          <cell r="D1031" t="str">
            <v>ARGENTINA</v>
          </cell>
          <cell r="E1031" t="str">
            <v>b2</v>
          </cell>
        </row>
        <row r="1032">
          <cell r="C1032" t="str">
            <v>PT Bank CIMB Niaga Tbk</v>
          </cell>
          <cell r="D1032" t="str">
            <v>INDONESIA</v>
          </cell>
          <cell r="E1032" t="str">
            <v>ba1</v>
          </cell>
        </row>
        <row r="1033">
          <cell r="C1033" t="str">
            <v>Public Bank (Hong Kong) Limited</v>
          </cell>
          <cell r="D1033" t="str">
            <v>HONG KONG</v>
          </cell>
          <cell r="E1033" t="str">
            <v>a3</v>
          </cell>
        </row>
        <row r="1034">
          <cell r="C1034" t="str">
            <v>Public Bank Berhad</v>
          </cell>
          <cell r="D1034" t="str">
            <v>MALAYSIA</v>
          </cell>
          <cell r="E1034" t="str">
            <v>a3</v>
          </cell>
        </row>
        <row r="1035">
          <cell r="C1035" t="str">
            <v>Puente Hnos. S.A.</v>
          </cell>
          <cell r="D1035" t="str">
            <v>ARGENTINA</v>
          </cell>
          <cell r="E1035" t="str">
            <v>caa1</v>
          </cell>
        </row>
        <row r="1036">
          <cell r="C1036" t="str">
            <v>Punjab National Bank</v>
          </cell>
          <cell r="D1036" t="str">
            <v>INDIA</v>
          </cell>
          <cell r="E1036" t="str">
            <v>ba3</v>
          </cell>
        </row>
        <row r="1037">
          <cell r="C1037" t="str">
            <v>Punjab National Bank (International) Ltd</v>
          </cell>
          <cell r="D1037" t="str">
            <v>UNITED KINGDOM</v>
          </cell>
          <cell r="E1037" t="str">
            <v>baa3</v>
          </cell>
        </row>
        <row r="1038">
          <cell r="C1038" t="str">
            <v>Qatar International Islamic Bank (Q.S.C.)</v>
          </cell>
          <cell r="D1038" t="str">
            <v>QATAR</v>
          </cell>
          <cell r="E1038" t="str">
            <v>ba1</v>
          </cell>
        </row>
        <row r="1039">
          <cell r="C1039" t="str">
            <v>Qatar National Bank</v>
          </cell>
          <cell r="D1039" t="str">
            <v>QATAR</v>
          </cell>
          <cell r="E1039" t="str">
            <v>baa1</v>
          </cell>
        </row>
        <row r="1040">
          <cell r="C1040" t="str">
            <v>Qishloq Qurilish Bank</v>
          </cell>
          <cell r="D1040" t="str">
            <v>UZBEKISTAN</v>
          </cell>
          <cell r="E1040" t="str">
            <v>b2</v>
          </cell>
        </row>
        <row r="1041">
          <cell r="C1041" t="str">
            <v>QT Mutual Bank Limited</v>
          </cell>
          <cell r="D1041" t="str">
            <v>AUSTRALIA</v>
          </cell>
          <cell r="E1041" t="str">
            <v>baa1</v>
          </cell>
        </row>
        <row r="1042">
          <cell r="C1042" t="str">
            <v>QT Mutual Bank Limited</v>
          </cell>
          <cell r="D1042" t="str">
            <v>AUSTRALIA</v>
          </cell>
          <cell r="E1042" t="str">
            <v>baa1</v>
          </cell>
        </row>
        <row r="1043">
          <cell r="C1043" t="str">
            <v>Rabobank Nederland</v>
          </cell>
          <cell r="D1043" t="str">
            <v>NETHERLANDS</v>
          </cell>
          <cell r="E1043" t="str">
            <v>a1</v>
          </cell>
        </row>
        <row r="1044">
          <cell r="C1044" t="str">
            <v>Raiffeisen Bank Aval</v>
          </cell>
          <cell r="D1044" t="str">
            <v>UKRAINE</v>
          </cell>
          <cell r="E1044" t="str">
            <v>caa2</v>
          </cell>
        </row>
        <row r="1045">
          <cell r="C1045" t="str">
            <v>Raiffeisen Bank International AG</v>
          </cell>
          <cell r="D1045" t="str">
            <v>AUSTRIA</v>
          </cell>
          <cell r="E1045" t="str">
            <v>baa2</v>
          </cell>
        </row>
        <row r="1046">
          <cell r="C1046" t="str">
            <v>Raiffeisen Bank SA</v>
          </cell>
          <cell r="D1046" t="str">
            <v>ROMANIA</v>
          </cell>
          <cell r="E1046" t="str">
            <v>ba1</v>
          </cell>
        </row>
        <row r="1047">
          <cell r="C1047" t="str">
            <v>Raiffeisen Bankengruppe Oesterreich</v>
          </cell>
          <cell r="D1047" t="str">
            <v>AUSTRIA</v>
          </cell>
          <cell r="E1047" t="str">
            <v>baa2</v>
          </cell>
        </row>
        <row r="1048">
          <cell r="C1048" t="str">
            <v>Raiffeisen Schweiz</v>
          </cell>
          <cell r="D1048" t="str">
            <v>SWITZERLAND</v>
          </cell>
          <cell r="E1048" t="str">
            <v>a2</v>
          </cell>
        </row>
        <row r="1049">
          <cell r="C1049" t="str">
            <v>Raiffeisen-Gruppe</v>
          </cell>
          <cell r="D1049" t="str">
            <v>SWITZERLAND</v>
          </cell>
          <cell r="E1049" t="str">
            <v>a2</v>
          </cell>
        </row>
        <row r="1050">
          <cell r="C1050" t="str">
            <v>Raiffeisen-Landesbank Steiermark AG</v>
          </cell>
          <cell r="D1050" t="str">
            <v>AUSTRIA</v>
          </cell>
          <cell r="E1050" t="str">
            <v>baa2</v>
          </cell>
        </row>
        <row r="1051">
          <cell r="C1051" t="str">
            <v>Raiffeisen-Landesbank Tirol AG</v>
          </cell>
          <cell r="D1051" t="str">
            <v>AUSTRIA</v>
          </cell>
          <cell r="E1051" t="str">
            <v>baa2</v>
          </cell>
        </row>
        <row r="1052">
          <cell r="C1052" t="str">
            <v>Raiffeisen-Landesbank Tirol AG</v>
          </cell>
          <cell r="D1052" t="str">
            <v>AUSTRIA</v>
          </cell>
          <cell r="E1052" t="str">
            <v>baa2</v>
          </cell>
        </row>
        <row r="1053">
          <cell r="C1053" t="str">
            <v>Raiffeisenbank (Bulgaria) EAD</v>
          </cell>
          <cell r="D1053" t="str">
            <v>BULGARIA</v>
          </cell>
          <cell r="E1053" t="str">
            <v>ba2</v>
          </cell>
        </row>
        <row r="1054">
          <cell r="C1054" t="str">
            <v>Raiffeisenbank, a.s.</v>
          </cell>
          <cell r="D1054" t="str">
            <v>CZECH REPUBLIC</v>
          </cell>
          <cell r="E1054" t="str">
            <v>ba1</v>
          </cell>
        </row>
        <row r="1055">
          <cell r="C1055" t="str">
            <v>Raiffeisenlandesbank Niederoesterreich-Wien</v>
          </cell>
          <cell r="D1055" t="str">
            <v>AUSTRIA</v>
          </cell>
          <cell r="E1055" t="str">
            <v>baa2</v>
          </cell>
        </row>
        <row r="1056">
          <cell r="C1056" t="str">
            <v>Raiffeisenlandesbank Oberoesterreich AG</v>
          </cell>
          <cell r="D1056" t="str">
            <v>AUSTRIA</v>
          </cell>
          <cell r="E1056" t="str">
            <v>baa2</v>
          </cell>
        </row>
        <row r="1057">
          <cell r="C1057" t="str">
            <v>Raiffeisenlandesbank Vorarlberg</v>
          </cell>
          <cell r="D1057" t="str">
            <v>AUSTRIA</v>
          </cell>
          <cell r="E1057" t="str">
            <v>baa2</v>
          </cell>
        </row>
        <row r="1058">
          <cell r="C1058" t="str">
            <v>Raiffeisenverband Salzburg</v>
          </cell>
          <cell r="D1058" t="str">
            <v>AUSTRIA</v>
          </cell>
          <cell r="E1058" t="str">
            <v>baa2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>a3</v>
          </cell>
        </row>
        <row r="1060">
          <cell r="C1060" t="str">
            <v>Rawbank</v>
          </cell>
          <cell r="D1060" t="str">
            <v>DEMOCRATIC REPUBLIC OF THE CONGO</v>
          </cell>
          <cell r="E1060" t="str">
            <v>b3</v>
          </cell>
        </row>
        <row r="1061">
          <cell r="C1061" t="str">
            <v>Rawbank</v>
          </cell>
          <cell r="D1061" t="str">
            <v>DEMOCRATIC REPUBLIC OF THE CONGO</v>
          </cell>
          <cell r="E1061" t="str">
            <v>b3</v>
          </cell>
        </row>
        <row r="1062">
          <cell r="C1062" t="str">
            <v>RBC Bank (USA)</v>
          </cell>
          <cell r="D1062" t="str">
            <v>UNITED STATES</v>
          </cell>
          <cell r="E1062" t="str">
            <v>a2</v>
          </cell>
        </row>
        <row r="1063">
          <cell r="C1063" t="str">
            <v>RBC Investor Services Limited</v>
          </cell>
          <cell r="D1063" t="str">
            <v>UNITED KINGDOM</v>
          </cell>
          <cell r="E1063" t="str">
            <v>a2</v>
          </cell>
        </row>
        <row r="1064">
          <cell r="C1064" t="str">
            <v>RCB Bank Ltd.</v>
          </cell>
          <cell r="D1064" t="str">
            <v>CYPRUS</v>
          </cell>
          <cell r="E1064" t="str">
            <v>caa2</v>
          </cell>
        </row>
        <row r="1065">
          <cell r="C1065" t="str">
            <v>RCI Banque</v>
          </cell>
          <cell r="D1065" t="str">
            <v>FRANCE</v>
          </cell>
          <cell r="E1065" t="str">
            <v>baa3</v>
          </cell>
        </row>
        <row r="1066">
          <cell r="C1066" t="str">
            <v>Regions Bank</v>
          </cell>
          <cell r="D1066" t="str">
            <v>UNITED STATES</v>
          </cell>
          <cell r="E1066" t="str">
            <v>baa3</v>
          </cell>
        </row>
        <row r="1067">
          <cell r="C1067" t="str">
            <v>Resona Bank, Ltd.</v>
          </cell>
          <cell r="D1067" t="str">
            <v>JAPAN</v>
          </cell>
          <cell r="E1067" t="str">
            <v>baa2</v>
          </cell>
        </row>
        <row r="1068">
          <cell r="C1068" t="str">
            <v>RHB Bank Berhad</v>
          </cell>
          <cell r="D1068" t="str">
            <v>MALAYSIA</v>
          </cell>
          <cell r="E1068" t="str">
            <v>ba1</v>
          </cell>
        </row>
        <row r="1069">
          <cell r="C1069" t="str">
            <v>Ringkjobing Landbobank A/s</v>
          </cell>
          <cell r="D1069" t="str">
            <v>DENMARK</v>
          </cell>
          <cell r="E1069" t="str">
            <v>baa1</v>
          </cell>
        </row>
        <row r="1070">
          <cell r="C1070" t="str">
            <v>Riyad Bank</v>
          </cell>
          <cell r="D1070" t="str">
            <v>SAUDI ARABIA</v>
          </cell>
          <cell r="E1070" t="str">
            <v>a3</v>
          </cell>
        </row>
        <row r="1071">
          <cell r="C1071" t="str">
            <v>Rizal Commercial Banking Corporation</v>
          </cell>
          <cell r="D1071" t="str">
            <v>PHILIPPINES</v>
          </cell>
          <cell r="E1071" t="str">
            <v>ba3</v>
          </cell>
        </row>
        <row r="1072">
          <cell r="C1072" t="str">
            <v>Rock Building Society Limited (The)</v>
          </cell>
          <cell r="D1072" t="str">
            <v>AUSTRALIA</v>
          </cell>
          <cell r="E1072" t="str">
            <v>baa3</v>
          </cell>
        </row>
        <row r="1073">
          <cell r="C1073" t="str">
            <v>Rodovid Bank</v>
          </cell>
          <cell r="D1073" t="str">
            <v>UKRAINE</v>
          </cell>
          <cell r="E1073" t="str">
            <v>caa2</v>
          </cell>
        </row>
        <row r="1074">
          <cell r="C1074" t="str">
            <v>Rombo Compania Financiera S.A.</v>
          </cell>
          <cell r="D1074" t="str">
            <v>ARGENTINA</v>
          </cell>
          <cell r="E1074" t="str">
            <v>b2</v>
          </cell>
        </row>
        <row r="1075">
          <cell r="C1075" t="str">
            <v>Rosdorbank</v>
          </cell>
          <cell r="D1075" t="str">
            <v>RUSSIA</v>
          </cell>
          <cell r="E1075" t="str">
            <v>b3</v>
          </cell>
        </row>
        <row r="1076">
          <cell r="C1076" t="str">
            <v>Rosenergobank</v>
          </cell>
          <cell r="D1076" t="str">
            <v>RUSSIA</v>
          </cell>
          <cell r="E1076" t="str">
            <v>b3</v>
          </cell>
        </row>
        <row r="1077">
          <cell r="C1077" t="str">
            <v>Rosevrobank</v>
          </cell>
          <cell r="D1077" t="str">
            <v>RUSSIA</v>
          </cell>
          <cell r="E1077" t="str">
            <v>b1</v>
          </cell>
        </row>
        <row r="1078">
          <cell r="C1078" t="str">
            <v>Rosgosstrakh Bank OJSC</v>
          </cell>
          <cell r="D1078" t="str">
            <v>RUSSIA</v>
          </cell>
          <cell r="E1078" t="str">
            <v>b2</v>
          </cell>
        </row>
        <row r="1079">
          <cell r="C1079" t="str">
            <v>Rosprombank</v>
          </cell>
          <cell r="D1079" t="str">
            <v>RUSSIA</v>
          </cell>
          <cell r="E1079" t="str">
            <v>caa2</v>
          </cell>
        </row>
        <row r="1080">
          <cell r="C1080" t="str">
            <v>Rossiyskiy Kredit Bank</v>
          </cell>
          <cell r="D1080" t="str">
            <v>RUSSIA</v>
          </cell>
          <cell r="E1080" t="str">
            <v>caa1</v>
          </cell>
        </row>
        <row r="1081">
          <cell r="C1081" t="str">
            <v>Rossiysky Kapital Bank</v>
          </cell>
          <cell r="D1081" t="str">
            <v>RUSSIA</v>
          </cell>
          <cell r="E1081" t="str">
            <v>caa1</v>
          </cell>
        </row>
        <row r="1082">
          <cell r="C1082" t="str">
            <v>Royal Bank of Canada</v>
          </cell>
          <cell r="D1082" t="str">
            <v>CANADA</v>
          </cell>
          <cell r="E1082" t="str">
            <v>a2</v>
          </cell>
        </row>
        <row r="1083">
          <cell r="C1083" t="str">
            <v>Royal Bank of Scotland N.V.</v>
          </cell>
          <cell r="D1083" t="str">
            <v>NETHERLANDS</v>
          </cell>
          <cell r="E1083" t="str">
            <v>ba1</v>
          </cell>
        </row>
        <row r="1084">
          <cell r="C1084" t="str">
            <v>Royal Bank of Scotland plc</v>
          </cell>
          <cell r="D1084" t="str">
            <v>UNITED KINGDOM</v>
          </cell>
          <cell r="E1084" t="str">
            <v>ba1</v>
          </cell>
        </row>
        <row r="1085">
          <cell r="C1085" t="str">
            <v>Royal Trust Corporation of Canada</v>
          </cell>
          <cell r="D1085" t="str">
            <v>CANADA</v>
          </cell>
          <cell r="E1085" t="str">
            <v>a2</v>
          </cell>
        </row>
        <row r="1086">
          <cell r="C1086" t="str">
            <v>Rusfinance Bank</v>
          </cell>
          <cell r="D1086" t="str">
            <v>RUSSIA</v>
          </cell>
          <cell r="E1086" t="str">
            <v>ba1</v>
          </cell>
        </row>
        <row r="1087">
          <cell r="C1087" t="str">
            <v>Russian Agricultural Bank</v>
          </cell>
          <cell r="D1087" t="str">
            <v>RUSSIA</v>
          </cell>
          <cell r="E1087" t="str">
            <v>b3</v>
          </cell>
        </row>
        <row r="1088">
          <cell r="C1088" t="str">
            <v>Russian International Bank</v>
          </cell>
          <cell r="D1088" t="str">
            <v>RUSSIA</v>
          </cell>
          <cell r="E1088" t="str">
            <v>b3</v>
          </cell>
        </row>
        <row r="1089">
          <cell r="C1089" t="str">
            <v>Russian Regional Development Bank</v>
          </cell>
          <cell r="D1089" t="str">
            <v>RUSSIA</v>
          </cell>
          <cell r="E1089" t="str">
            <v>ba2</v>
          </cell>
        </row>
        <row r="1090">
          <cell r="C1090" t="str">
            <v>Russian Standard Bank</v>
          </cell>
          <cell r="D1090" t="str">
            <v>RUSSIA</v>
          </cell>
          <cell r="E1090" t="str">
            <v>b2</v>
          </cell>
        </row>
        <row r="1091">
          <cell r="C1091" t="str">
            <v>Russlavbank</v>
          </cell>
          <cell r="D1091" t="str">
            <v>RUSSIA</v>
          </cell>
          <cell r="E1091" t="str">
            <v>b3</v>
          </cell>
        </row>
        <row r="1092">
          <cell r="C1092" t="str">
            <v>Saigon - Hanoi Commercial Joint Stock Bank</v>
          </cell>
          <cell r="D1092" t="str">
            <v>VIETNAM</v>
          </cell>
          <cell r="E1092" t="str">
            <v>caa1</v>
          </cell>
        </row>
        <row r="1093">
          <cell r="C1093" t="str">
            <v>Saigon Thuong Tin Commercial Joint-Stock Bank</v>
          </cell>
          <cell r="D1093" t="str">
            <v>VIETNAM</v>
          </cell>
          <cell r="E1093" t="str">
            <v>caa1</v>
          </cell>
        </row>
        <row r="1094">
          <cell r="C1094" t="str">
            <v>Saitama Resona Bank, Ltd.</v>
          </cell>
          <cell r="D1094" t="str">
            <v>JAPAN</v>
          </cell>
          <cell r="E1094" t="str">
            <v>a2</v>
          </cell>
        </row>
        <row r="1095">
          <cell r="C1095" t="str">
            <v>Samba Financial Group</v>
          </cell>
          <cell r="D1095" t="str">
            <v>SAUDI ARABIA</v>
          </cell>
          <cell r="E1095" t="str">
            <v>a2</v>
          </cell>
        </row>
        <row r="1096">
          <cell r="C1096" t="str">
            <v>San-in Godo Bank, Ltd.</v>
          </cell>
          <cell r="D1096" t="str">
            <v>JAPAN</v>
          </cell>
          <cell r="E1096" t="str">
            <v>baa2</v>
          </cell>
        </row>
        <row r="1097">
          <cell r="C1097" t="str">
            <v>Sandnes Sparebank</v>
          </cell>
          <cell r="D1097" t="str">
            <v>NORWAY</v>
          </cell>
          <cell r="E1097" t="str">
            <v>ba2</v>
          </cell>
        </row>
        <row r="1098">
          <cell r="C1098" t="str">
            <v>Santa Barbara Bank &amp; Trust, N.A.</v>
          </cell>
          <cell r="D1098" t="str">
            <v>UNITED STATES</v>
          </cell>
          <cell r="E1098" t="str">
            <v>a2</v>
          </cell>
        </row>
        <row r="1099">
          <cell r="C1099" t="str">
            <v>Santander Bank, N.A.</v>
          </cell>
          <cell r="D1099" t="str">
            <v>UNITED STATES</v>
          </cell>
          <cell r="E1099" t="str">
            <v>baa1</v>
          </cell>
        </row>
        <row r="1100">
          <cell r="C1100" t="str">
            <v>Santander Consumer Bank AG</v>
          </cell>
          <cell r="D1100" t="str">
            <v>GERMANY</v>
          </cell>
          <cell r="E1100" t="str">
            <v>baa2</v>
          </cell>
        </row>
        <row r="1101">
          <cell r="C1101" t="str">
            <v>Santander Consumer Finance S.A.</v>
          </cell>
          <cell r="D1101" t="str">
            <v>SPAIN</v>
          </cell>
          <cell r="E1101" t="str">
            <v>baa1</v>
          </cell>
        </row>
        <row r="1102">
          <cell r="C1102" t="str">
            <v>Santander UK PLC</v>
          </cell>
          <cell r="D1102" t="str">
            <v>UNITED KINGDOM</v>
          </cell>
          <cell r="E1102" t="str">
            <v>baa1</v>
          </cell>
        </row>
        <row r="1103">
          <cell r="C1103" t="str">
            <v>SAROVBUSINESSBANK</v>
          </cell>
          <cell r="D1103" t="str">
            <v>RUSSIA</v>
          </cell>
          <cell r="E1103" t="str">
            <v>b2</v>
          </cell>
        </row>
        <row r="1104">
          <cell r="C1104" t="str">
            <v>Sasfin Bank Limited</v>
          </cell>
          <cell r="D1104" t="str">
            <v>SOUTH AFRICA</v>
          </cell>
          <cell r="E1104" t="str">
            <v>ba3</v>
          </cell>
        </row>
        <row r="1105">
          <cell r="C1105" t="str">
            <v>Saudi British Bank</v>
          </cell>
          <cell r="D1105" t="str">
            <v>SAUDI ARABIA</v>
          </cell>
          <cell r="E1105" t="str">
            <v>a2</v>
          </cell>
        </row>
        <row r="1106">
          <cell r="C1106" t="str">
            <v>Saudi Hollandi Bank</v>
          </cell>
          <cell r="D1106" t="str">
            <v>SAUDI ARABIA</v>
          </cell>
          <cell r="E1106" t="str">
            <v>baa1</v>
          </cell>
        </row>
        <row r="1107">
          <cell r="C1107" t="str">
            <v>Saudi Investment Bank</v>
          </cell>
          <cell r="D1107" t="str">
            <v>SAUDI ARABIA</v>
          </cell>
          <cell r="E1107" t="str">
            <v>baa2</v>
          </cell>
        </row>
        <row r="1108">
          <cell r="C1108" t="str">
            <v>Savdogar Bank</v>
          </cell>
          <cell r="D1108" t="str">
            <v>UZBEKISTAN</v>
          </cell>
          <cell r="E1108" t="str">
            <v>b2</v>
          </cell>
        </row>
        <row r="1109">
          <cell r="C1109" t="str">
            <v>Savings Bank of Ukraine</v>
          </cell>
          <cell r="D1109" t="str">
            <v>UKRAINE</v>
          </cell>
          <cell r="E1109" t="str">
            <v>caa3</v>
          </cell>
        </row>
        <row r="1110">
          <cell r="C1110" t="str">
            <v>SB Bank</v>
          </cell>
          <cell r="D1110" t="str">
            <v>RUSSIA</v>
          </cell>
          <cell r="E1110" t="str">
            <v>b3</v>
          </cell>
        </row>
        <row r="1111">
          <cell r="C1111" t="str">
            <v>SB Sberbank JSC</v>
          </cell>
          <cell r="D1111" t="str">
            <v>KAZAKHSTAN</v>
          </cell>
          <cell r="E1111" t="str">
            <v>ba2</v>
          </cell>
        </row>
        <row r="1112">
          <cell r="C1112" t="str">
            <v>Sberbank</v>
          </cell>
          <cell r="D1112" t="str">
            <v>RUSSIA</v>
          </cell>
          <cell r="E1112" t="str">
            <v>baa3</v>
          </cell>
        </row>
        <row r="1113">
          <cell r="C1113" t="str">
            <v>SBI Sumishin Net Bank, Ltd.</v>
          </cell>
          <cell r="D1113" t="str">
            <v>JAPAN</v>
          </cell>
          <cell r="E1113" t="str">
            <v>ba1</v>
          </cell>
        </row>
        <row r="1114">
          <cell r="C1114" t="str">
            <v>SC Citadele Banka</v>
          </cell>
          <cell r="D1114" t="str">
            <v>LATVIA</v>
          </cell>
          <cell r="E1114" t="str">
            <v>b3</v>
          </cell>
        </row>
        <row r="1115">
          <cell r="C1115" t="str">
            <v>Scotiabank Inverlat S.A.</v>
          </cell>
          <cell r="D1115" t="str">
            <v>MEXICO</v>
          </cell>
          <cell r="E1115" t="str">
            <v>a3</v>
          </cell>
        </row>
        <row r="1116">
          <cell r="C1116" t="str">
            <v>Scotiabank Peru</v>
          </cell>
          <cell r="D1116" t="str">
            <v>PERU</v>
          </cell>
          <cell r="E1116" t="str">
            <v>baa2</v>
          </cell>
        </row>
        <row r="1117">
          <cell r="C1117" t="str">
            <v>SEB</v>
          </cell>
          <cell r="D1117" t="str">
            <v>SWEDEN</v>
          </cell>
          <cell r="E1117" t="str">
            <v>baa1</v>
          </cell>
        </row>
        <row r="1118">
          <cell r="C1118" t="str">
            <v>SEB AG</v>
          </cell>
          <cell r="D1118" t="str">
            <v>GERMANY</v>
          </cell>
          <cell r="E1118" t="str">
            <v>baa1</v>
          </cell>
        </row>
        <row r="1119">
          <cell r="C1119" t="str">
            <v>Sekerbank T.A.S.</v>
          </cell>
          <cell r="D1119" t="str">
            <v>TURKEY</v>
          </cell>
          <cell r="E1119" t="str">
            <v>ba3</v>
          </cell>
        </row>
        <row r="1120">
          <cell r="C1120" t="str">
            <v>Shanghai Commercial Bank</v>
          </cell>
          <cell r="D1120" t="str">
            <v>HONG KONG</v>
          </cell>
          <cell r="E1120" t="str">
            <v>a2</v>
          </cell>
        </row>
        <row r="1121">
          <cell r="C1121" t="str">
            <v>Shanghai Pudong Development Bank Co., Ltd.</v>
          </cell>
          <cell r="D1121" t="str">
            <v>CHINA</v>
          </cell>
          <cell r="E1121" t="str">
            <v>ba2</v>
          </cell>
        </row>
        <row r="1122">
          <cell r="C1122" t="str">
            <v>Sharjah Islamic Bank PJSC</v>
          </cell>
          <cell r="D1122" t="str">
            <v>UNITED ARAB EMIRATES</v>
          </cell>
          <cell r="E1122" t="str">
            <v>baa3</v>
          </cell>
        </row>
        <row r="1123">
          <cell r="C1123" t="str">
            <v>Sharjah Islamic Bank PJSC</v>
          </cell>
          <cell r="D1123" t="str">
            <v>UNITED ARAB EMIRATES</v>
          </cell>
          <cell r="E1123" t="str">
            <v>baa3</v>
          </cell>
        </row>
        <row r="1124">
          <cell r="C1124" t="str">
            <v>Shinhan Bank</v>
          </cell>
          <cell r="D1124" t="str">
            <v>KOREA</v>
          </cell>
          <cell r="E1124" t="str">
            <v>baa1</v>
          </cell>
        </row>
        <row r="1125">
          <cell r="C1125" t="str">
            <v>Shinkin Central Bank</v>
          </cell>
          <cell r="D1125" t="str">
            <v>JAPAN</v>
          </cell>
          <cell r="E1125" t="str">
            <v>baa1</v>
          </cell>
        </row>
        <row r="1126">
          <cell r="C1126" t="str">
            <v>Shinsei Bank, Limited</v>
          </cell>
          <cell r="D1126" t="str">
            <v>JAPAN</v>
          </cell>
          <cell r="E1126" t="str">
            <v>ba2</v>
          </cell>
        </row>
        <row r="1127">
          <cell r="C1127" t="str">
            <v>Shizuoka Bank, Ltd.</v>
          </cell>
          <cell r="D1127" t="str">
            <v>JAPAN</v>
          </cell>
          <cell r="E1127" t="str">
            <v>a2</v>
          </cell>
        </row>
        <row r="1128">
          <cell r="C1128" t="str">
            <v>Shoko Chukin Bank, Ltd.</v>
          </cell>
          <cell r="D1128" t="str">
            <v>JAPAN</v>
          </cell>
          <cell r="E1128" t="str">
            <v>ba2</v>
          </cell>
        </row>
        <row r="1129">
          <cell r="C1129" t="str">
            <v>Siam City Bank Public Company Limited</v>
          </cell>
          <cell r="D1129" t="str">
            <v>THAILAND</v>
          </cell>
          <cell r="E1129" t="str">
            <v>ba2</v>
          </cell>
        </row>
        <row r="1130">
          <cell r="C1130" t="str">
            <v>Siam Commercial Bank Public Company Limited</v>
          </cell>
          <cell r="D1130" t="str">
            <v>THAILAND</v>
          </cell>
          <cell r="E1130" t="str">
            <v>baa2</v>
          </cell>
        </row>
        <row r="1131">
          <cell r="C1131" t="str">
            <v>Siauliu Bankas, AB</v>
          </cell>
          <cell r="D1131" t="str">
            <v>LITHUANIA</v>
          </cell>
          <cell r="E1131" t="str">
            <v>b1</v>
          </cell>
        </row>
        <row r="1132">
          <cell r="C1132" t="str">
            <v>Signature Bank</v>
          </cell>
          <cell r="D1132" t="str">
            <v>UNITED STATES</v>
          </cell>
          <cell r="E1132" t="str">
            <v>baa1</v>
          </cell>
        </row>
        <row r="1133">
          <cell r="C1133" t="str">
            <v>Silicon Valley Bank</v>
          </cell>
          <cell r="D1133" t="str">
            <v>UNITED STATES</v>
          </cell>
          <cell r="E1133" t="str">
            <v>a2</v>
          </cell>
        </row>
        <row r="1134">
          <cell r="C1134" t="str">
            <v>SkandiaBanken AB</v>
          </cell>
          <cell r="D1134" t="str">
            <v>SWEDEN</v>
          </cell>
          <cell r="E1134" t="str">
            <v>a3</v>
          </cell>
        </row>
        <row r="1135">
          <cell r="C1135" t="str">
            <v>SKB-Bank</v>
          </cell>
          <cell r="D1135" t="str">
            <v>RUSSIA</v>
          </cell>
          <cell r="E1135" t="str">
            <v>b2</v>
          </cell>
        </row>
        <row r="1136">
          <cell r="C1136" t="str">
            <v>Skipton Building Society</v>
          </cell>
          <cell r="D1136" t="str">
            <v>UNITED KINGDOM</v>
          </cell>
          <cell r="E1136" t="str">
            <v>ba1</v>
          </cell>
        </row>
        <row r="1137">
          <cell r="C1137" t="str">
            <v>Skudenes og Aakra Sparebank</v>
          </cell>
          <cell r="D1137" t="str">
            <v>NORWAY</v>
          </cell>
          <cell r="E1137" t="str">
            <v>ba3</v>
          </cell>
        </row>
        <row r="1138">
          <cell r="C1138" t="str">
            <v>SME Bank</v>
          </cell>
          <cell r="D1138" t="str">
            <v>RUSSIA</v>
          </cell>
          <cell r="E1138" t="str">
            <v>baa2</v>
          </cell>
        </row>
        <row r="1139">
          <cell r="C1139" t="str">
            <v>SME Development  Bank of Thailand</v>
          </cell>
          <cell r="D1139" t="str">
            <v>THAILAND</v>
          </cell>
          <cell r="E1139" t="str">
            <v>caa1</v>
          </cell>
        </row>
        <row r="1140">
          <cell r="C1140" t="str">
            <v>SMP Bank</v>
          </cell>
          <cell r="D1140" t="str">
            <v>RUSSIA</v>
          </cell>
          <cell r="E1140" t="str">
            <v>b3</v>
          </cell>
        </row>
        <row r="1141">
          <cell r="C1141" t="str">
            <v>SNS Bank N.V.</v>
          </cell>
          <cell r="D1141" t="str">
            <v>NETHERLANDS</v>
          </cell>
          <cell r="E1141" t="str">
            <v>ba1</v>
          </cell>
        </row>
        <row r="1142">
          <cell r="C1142" t="str">
            <v>Sobinbank</v>
          </cell>
          <cell r="D1142" t="str">
            <v>RUSSIA</v>
          </cell>
          <cell r="E1142" t="str">
            <v>b3</v>
          </cell>
        </row>
        <row r="1143">
          <cell r="C1143" t="str">
            <v>Societe Generale</v>
          </cell>
          <cell r="D1143" t="str">
            <v>FRANCE</v>
          </cell>
          <cell r="E1143" t="str">
            <v>baa2</v>
          </cell>
        </row>
        <row r="1144">
          <cell r="C1144" t="str">
            <v>Societe Tunisienne de Banque</v>
          </cell>
          <cell r="D1144" t="str">
            <v>TUNISIA</v>
          </cell>
          <cell r="E1144" t="str">
            <v>caa3</v>
          </cell>
        </row>
        <row r="1145">
          <cell r="C1145" t="str">
            <v>Socram Banque</v>
          </cell>
          <cell r="D1145" t="str">
            <v>FRANCE</v>
          </cell>
          <cell r="E1145" t="str">
            <v>baa1</v>
          </cell>
        </row>
        <row r="1146">
          <cell r="C1146" t="str">
            <v>Socram Banque</v>
          </cell>
          <cell r="D1146" t="str">
            <v>FRANCE</v>
          </cell>
          <cell r="E1146" t="str">
            <v>baa1</v>
          </cell>
        </row>
        <row r="1147">
          <cell r="C1147" t="str">
            <v>Sogne og Greipstad Sparebank</v>
          </cell>
          <cell r="D1147" t="str">
            <v>NORWAY</v>
          </cell>
          <cell r="E1147" t="str">
            <v>ba3</v>
          </cell>
        </row>
        <row r="1148">
          <cell r="C1148" t="str">
            <v>Solidarnost</v>
          </cell>
          <cell r="D1148" t="str">
            <v>RUSSIA</v>
          </cell>
          <cell r="E1148" t="str">
            <v>caa1</v>
          </cell>
        </row>
        <row r="1149">
          <cell r="C1149" t="str">
            <v>Sovcombank</v>
          </cell>
          <cell r="D1149" t="str">
            <v>RUSSIA</v>
          </cell>
          <cell r="E1149" t="str">
            <v>b2</v>
          </cell>
        </row>
        <row r="1150">
          <cell r="C1150" t="str">
            <v>Spar Nord Bank A/S</v>
          </cell>
          <cell r="D1150" t="str">
            <v>DENMARK</v>
          </cell>
          <cell r="E1150" t="str">
            <v>ba1</v>
          </cell>
        </row>
        <row r="1151">
          <cell r="C1151" t="str">
            <v>SpareBank 1 Nord-Norge</v>
          </cell>
          <cell r="D1151" t="str">
            <v>NORWAY</v>
          </cell>
          <cell r="E1151" t="str">
            <v>baa1</v>
          </cell>
        </row>
        <row r="1152">
          <cell r="C1152" t="str">
            <v>SpareBank 1 SMN</v>
          </cell>
          <cell r="D1152" t="str">
            <v>NORWAY</v>
          </cell>
          <cell r="E1152" t="str">
            <v>baa1</v>
          </cell>
        </row>
        <row r="1153">
          <cell r="C1153" t="str">
            <v>SpareBank 1 SR-Bank ASA</v>
          </cell>
          <cell r="D1153" t="str">
            <v>NORWAY</v>
          </cell>
          <cell r="E1153" t="str">
            <v>baa1</v>
          </cell>
        </row>
        <row r="1154">
          <cell r="C1154" t="str">
            <v>Sparebanken Hedmark</v>
          </cell>
          <cell r="D1154" t="str">
            <v>NORWAY</v>
          </cell>
          <cell r="E1154" t="str">
            <v>baa1</v>
          </cell>
        </row>
        <row r="1155">
          <cell r="C1155" t="str">
            <v>Sparebanken More</v>
          </cell>
          <cell r="D1155" t="str">
            <v>NORWAY</v>
          </cell>
          <cell r="E1155" t="str">
            <v>baa2</v>
          </cell>
        </row>
        <row r="1156">
          <cell r="C1156" t="str">
            <v>Sparebanken Oest</v>
          </cell>
          <cell r="D1156" t="str">
            <v>NORWAY</v>
          </cell>
          <cell r="E1156" t="str">
            <v>baa2</v>
          </cell>
        </row>
        <row r="1157">
          <cell r="C1157" t="str">
            <v>Sparebanken Sogn og Fjordane</v>
          </cell>
          <cell r="D1157" t="str">
            <v>NORWAY</v>
          </cell>
          <cell r="E1157" t="str">
            <v>baa2</v>
          </cell>
        </row>
        <row r="1158">
          <cell r="C1158" t="str">
            <v>Sparebanken Sor</v>
          </cell>
          <cell r="D1158" t="str">
            <v>NORWAY</v>
          </cell>
          <cell r="E1158" t="str">
            <v>baa1</v>
          </cell>
        </row>
        <row r="1159">
          <cell r="C1159" t="str">
            <v>Sparebanken Sor (Old)</v>
          </cell>
          <cell r="D1159" t="str">
            <v>NORWAY</v>
          </cell>
          <cell r="E1159" t="str">
            <v>baa2</v>
          </cell>
        </row>
        <row r="1160">
          <cell r="C1160" t="str">
            <v>Sparebanken Vest</v>
          </cell>
          <cell r="D1160" t="str">
            <v>NORWAY</v>
          </cell>
          <cell r="E1160" t="str">
            <v>baa1</v>
          </cell>
        </row>
        <row r="1161">
          <cell r="C1161" t="str">
            <v>Spareskillingsbanken</v>
          </cell>
          <cell r="D1161" t="str">
            <v>NORWAY</v>
          </cell>
          <cell r="E1161" t="str">
            <v>ba2</v>
          </cell>
        </row>
        <row r="1162">
          <cell r="C1162" t="str">
            <v>Sparkasse KoelnBonn</v>
          </cell>
          <cell r="D1162" t="str">
            <v>GERMANY</v>
          </cell>
          <cell r="E1162" t="str">
            <v>baa3</v>
          </cell>
        </row>
        <row r="1163">
          <cell r="C1163" t="str">
            <v>Sparkassen-Finanzgruppe</v>
          </cell>
          <cell r="D1163" t="str">
            <v>GERMANY</v>
          </cell>
          <cell r="E1163" t="str">
            <v>a2</v>
          </cell>
        </row>
        <row r="1164">
          <cell r="C1164" t="str">
            <v>Sparkassenverband Baden-Wuerttemberg</v>
          </cell>
          <cell r="D1164" t="str">
            <v>GERMANY</v>
          </cell>
          <cell r="E1164" t="str">
            <v>a3</v>
          </cell>
        </row>
        <row r="1165">
          <cell r="C1165" t="str">
            <v>St. Galler Kantonalbank</v>
          </cell>
          <cell r="D1165" t="str">
            <v>SWITZERLAND</v>
          </cell>
          <cell r="E1165" t="str">
            <v>a2</v>
          </cell>
        </row>
        <row r="1166">
          <cell r="C1166" t="str">
            <v>Standard Bank of South Africa</v>
          </cell>
          <cell r="D1166" t="str">
            <v>SOUTH AFRICA</v>
          </cell>
          <cell r="E1166" t="str">
            <v>baa1</v>
          </cell>
        </row>
        <row r="1167">
          <cell r="C1167" t="str">
            <v>Standard Bank Plc</v>
          </cell>
          <cell r="D1167" t="str">
            <v>UNITED KINGDOM</v>
          </cell>
          <cell r="E1167" t="str">
            <v>baa2</v>
          </cell>
        </row>
        <row r="1168">
          <cell r="C1168" t="str">
            <v>Standard Chartered Bank</v>
          </cell>
          <cell r="D1168" t="str">
            <v>UNITED KINGDOM</v>
          </cell>
          <cell r="E1168" t="str">
            <v>a1</v>
          </cell>
        </row>
        <row r="1169">
          <cell r="C1169" t="str">
            <v>Standard Chartered Bank (Hong Kong) Ltd</v>
          </cell>
          <cell r="D1169" t="str">
            <v>HONG KONG</v>
          </cell>
          <cell r="E1169" t="str">
            <v>a1</v>
          </cell>
        </row>
        <row r="1170">
          <cell r="C1170" t="str">
            <v>Standard Chartered Bank (Thai) Public Co Ltd</v>
          </cell>
          <cell r="D1170" t="str">
            <v>THAILAND</v>
          </cell>
          <cell r="E1170" t="str">
            <v>a3</v>
          </cell>
        </row>
        <row r="1171">
          <cell r="C1171" t="str">
            <v>Standard Chartered Bank Korea Limited</v>
          </cell>
          <cell r="D1171" t="str">
            <v>KOREA</v>
          </cell>
          <cell r="E1171" t="str">
            <v>a2</v>
          </cell>
        </row>
        <row r="1172">
          <cell r="C1172" t="str">
            <v>Standard Chartered Bank Malaysia Berhad</v>
          </cell>
          <cell r="D1172" t="str">
            <v>MALAYSIA</v>
          </cell>
          <cell r="E1172" t="str">
            <v>a2</v>
          </cell>
        </row>
        <row r="1173">
          <cell r="C1173" t="str">
            <v>StarBank</v>
          </cell>
          <cell r="D1173" t="str">
            <v>RUSSIA</v>
          </cell>
          <cell r="E1173" t="str">
            <v>caa3</v>
          </cell>
        </row>
        <row r="1174">
          <cell r="C1174" t="str">
            <v>State Bank of India</v>
          </cell>
          <cell r="D1174" t="str">
            <v>INDIA</v>
          </cell>
          <cell r="E1174" t="str">
            <v>ba1</v>
          </cell>
        </row>
        <row r="1175">
          <cell r="C1175" t="str">
            <v>State Bank of Mauritius Ltd.</v>
          </cell>
          <cell r="D1175" t="str">
            <v>MAURITIUS</v>
          </cell>
          <cell r="E1175" t="str">
            <v>baa2</v>
          </cell>
        </row>
        <row r="1176">
          <cell r="C1176" t="str">
            <v>State Street Bank and Trust Company</v>
          </cell>
          <cell r="D1176" t="str">
            <v>UNITED STATES</v>
          </cell>
          <cell r="E1176" t="str">
            <v>a1</v>
          </cell>
        </row>
        <row r="1177">
          <cell r="C1177" t="str">
            <v>Storebrand Bank</v>
          </cell>
          <cell r="D1177" t="str">
            <v>NORWAY</v>
          </cell>
          <cell r="E1177" t="str">
            <v>baa2</v>
          </cell>
        </row>
        <row r="1178">
          <cell r="C1178" t="str">
            <v>Stroykredit Bank</v>
          </cell>
          <cell r="D1178" t="str">
            <v>RUSSIA</v>
          </cell>
          <cell r="E1178" t="str">
            <v>caa1</v>
          </cell>
        </row>
        <row r="1179">
          <cell r="C1179" t="str">
            <v>Subsidiary Bank Sberbank of Russia</v>
          </cell>
          <cell r="D1179" t="str">
            <v>UKRAINE</v>
          </cell>
          <cell r="E1179" t="str">
            <v>caa1</v>
          </cell>
        </row>
        <row r="1180">
          <cell r="C1180" t="str">
            <v>Suhyup Bank</v>
          </cell>
          <cell r="D1180" t="str">
            <v>KOREA</v>
          </cell>
          <cell r="E1180" t="str">
            <v>ba3</v>
          </cell>
        </row>
        <row r="1181">
          <cell r="C1181" t="str">
            <v>Sumitomo Mitsui Banking Corporation</v>
          </cell>
          <cell r="D1181" t="str">
            <v>JAPAN</v>
          </cell>
          <cell r="E1181" t="str">
            <v>a3</v>
          </cell>
        </row>
        <row r="1182">
          <cell r="C1182" t="str">
            <v>Sumitomo Mitsui Banking Corporation Europe</v>
          </cell>
          <cell r="D1182" t="str">
            <v>UNITED KINGDOM</v>
          </cell>
          <cell r="E1182" t="str">
            <v>a3</v>
          </cell>
        </row>
        <row r="1183">
          <cell r="C1183" t="str">
            <v>Sumitomo Mitsui Trust Bank, Limited</v>
          </cell>
          <cell r="D1183" t="str">
            <v>JAPAN</v>
          </cell>
          <cell r="E1183" t="str">
            <v>a3</v>
          </cell>
        </row>
        <row r="1184">
          <cell r="C1184" t="str">
            <v>Suncorp-Metway Ltd.</v>
          </cell>
          <cell r="D1184" t="str">
            <v>AUSTRALIA</v>
          </cell>
          <cell r="E1184" t="str">
            <v>a2</v>
          </cell>
        </row>
        <row r="1185">
          <cell r="C1185" t="str">
            <v>SunTrust Bank</v>
          </cell>
          <cell r="D1185" t="str">
            <v>UNITED STATES</v>
          </cell>
          <cell r="E1185" t="str">
            <v>a3</v>
          </cell>
        </row>
        <row r="1186">
          <cell r="C1186" t="str">
            <v>Suruga Bank, Ltd.</v>
          </cell>
          <cell r="D1186" t="str">
            <v>JAPAN</v>
          </cell>
          <cell r="E1186" t="str">
            <v>baa2</v>
          </cell>
        </row>
        <row r="1187">
          <cell r="C1187" t="str">
            <v>Susquehanna Bank</v>
          </cell>
          <cell r="D1187" t="str">
            <v>UNITED STATES</v>
          </cell>
          <cell r="E1187" t="str">
            <v>baa1</v>
          </cell>
        </row>
        <row r="1188">
          <cell r="C1188" t="str">
            <v>Svenska Handelsbanken AB</v>
          </cell>
          <cell r="D1188" t="str">
            <v>SWEDEN</v>
          </cell>
          <cell r="E1188" t="str">
            <v>a3</v>
          </cell>
        </row>
        <row r="1189">
          <cell r="C1189" t="str">
            <v>Sviaz-Bank</v>
          </cell>
          <cell r="D1189" t="str">
            <v>RUSSIA</v>
          </cell>
          <cell r="E1189" t="str">
            <v>b1</v>
          </cell>
        </row>
        <row r="1190">
          <cell r="C1190" t="str">
            <v>SVYAZNOY BANK JOINT STOCK COMPANY</v>
          </cell>
          <cell r="D1190" t="str">
            <v>RUSSIA</v>
          </cell>
          <cell r="E1190" t="str">
            <v>caa1</v>
          </cell>
        </row>
        <row r="1191">
          <cell r="C1191" t="str">
            <v>Swedbank AB</v>
          </cell>
          <cell r="D1191" t="str">
            <v>SWEDEN</v>
          </cell>
          <cell r="E1191" t="str">
            <v>baa1</v>
          </cell>
        </row>
        <row r="1192">
          <cell r="C1192" t="str">
            <v>Sydbank A/S</v>
          </cell>
          <cell r="D1192" t="str">
            <v>DENMARK</v>
          </cell>
          <cell r="E1192" t="str">
            <v>baa2</v>
          </cell>
        </row>
        <row r="1193">
          <cell r="C1193" t="str">
            <v>Synchrony Bank</v>
          </cell>
          <cell r="D1193" t="str">
            <v>UNITED STATES</v>
          </cell>
          <cell r="E1193" t="str">
            <v>ba2</v>
          </cell>
        </row>
        <row r="1194">
          <cell r="C1194" t="str">
            <v>Syndicate Bank</v>
          </cell>
          <cell r="D1194" t="str">
            <v>INDIA</v>
          </cell>
          <cell r="E1194" t="str">
            <v>ba2</v>
          </cell>
        </row>
        <row r="1195">
          <cell r="C1195" t="str">
            <v>Synovus Bank</v>
          </cell>
          <cell r="D1195" t="str">
            <v>UNITED STATES</v>
          </cell>
          <cell r="E1195" t="str">
            <v>ba2</v>
          </cell>
        </row>
        <row r="1196">
          <cell r="C1196" t="str">
            <v>T.C. Ziraat Bankasi</v>
          </cell>
          <cell r="D1196" t="str">
            <v>TURKEY</v>
          </cell>
          <cell r="E1196" t="str">
            <v>ba1</v>
          </cell>
        </row>
        <row r="1197">
          <cell r="C1197" t="str">
            <v>Taipei Fubon Commercial Bank Co Ltd</v>
          </cell>
          <cell r="D1197" t="str">
            <v>TAIWAN</v>
          </cell>
          <cell r="E1197" t="str">
            <v>baa2</v>
          </cell>
        </row>
        <row r="1198">
          <cell r="C1198" t="str">
            <v>Tamweel PJSC</v>
          </cell>
          <cell r="D1198" t="str">
            <v>UNITED ARAB EMIRATES</v>
          </cell>
          <cell r="E1198" t="str">
            <v>baa1</v>
          </cell>
        </row>
        <row r="1199">
          <cell r="C1199" t="str">
            <v>Tatfondbank</v>
          </cell>
          <cell r="D1199" t="str">
            <v>RUSSIA</v>
          </cell>
          <cell r="E1199" t="str">
            <v>b3</v>
          </cell>
        </row>
        <row r="1200">
          <cell r="C1200" t="str">
            <v>Tatra banka, a.s.</v>
          </cell>
          <cell r="D1200" t="str">
            <v>SLOVAK REPUBLIC</v>
          </cell>
          <cell r="E1200" t="str">
            <v>baa2</v>
          </cell>
        </row>
        <row r="1201">
          <cell r="C1201" t="str">
            <v>TBC Bank</v>
          </cell>
          <cell r="D1201" t="str">
            <v>GEORGIA</v>
          </cell>
          <cell r="E1201" t="str">
            <v>ba3</v>
          </cell>
        </row>
        <row r="1202">
          <cell r="C1202" t="str">
            <v>TCF National Bank</v>
          </cell>
          <cell r="D1202" t="str">
            <v>UNITED STATES</v>
          </cell>
          <cell r="E1202" t="str">
            <v>baa1</v>
          </cell>
        </row>
        <row r="1203">
          <cell r="C1203" t="str">
            <v>TD Bank, N.A.</v>
          </cell>
          <cell r="D1203" t="str">
            <v>UNITED STATES</v>
          </cell>
          <cell r="E1203" t="str">
            <v>aa3</v>
          </cell>
        </row>
        <row r="1204">
          <cell r="C1204" t="str">
            <v>Texas Capital Bank, National Association</v>
          </cell>
          <cell r="D1204" t="str">
            <v>UNITED STATES</v>
          </cell>
          <cell r="E1204" t="str">
            <v>baa2</v>
          </cell>
        </row>
        <row r="1205">
          <cell r="C1205" t="str">
            <v>Texas Capital Bank, National Association</v>
          </cell>
          <cell r="D1205" t="str">
            <v>UNITED STATES</v>
          </cell>
          <cell r="E1205" t="str">
            <v>baa2</v>
          </cell>
        </row>
        <row r="1206">
          <cell r="C1206" t="str">
            <v>Tinkoff.Credit Systems</v>
          </cell>
          <cell r="D1206" t="str">
            <v>RUSSIA</v>
          </cell>
          <cell r="E1206" t="str">
            <v>b2</v>
          </cell>
        </row>
        <row r="1207">
          <cell r="C1207" t="str">
            <v>TMB Bank Public Company Limited</v>
          </cell>
          <cell r="D1207" t="str">
            <v>THAILAND</v>
          </cell>
          <cell r="E1207" t="str">
            <v>ba2</v>
          </cell>
        </row>
        <row r="1208">
          <cell r="C1208" t="str">
            <v>Toronto-Dominion Bank (The)</v>
          </cell>
          <cell r="D1208" t="str">
            <v>CANADA</v>
          </cell>
          <cell r="E1208" t="str">
            <v>aa3</v>
          </cell>
        </row>
        <row r="1209">
          <cell r="C1209" t="str">
            <v>Toyota Compania Financiera de Argentina S.A.</v>
          </cell>
          <cell r="D1209" t="str">
            <v>ARGENTINA</v>
          </cell>
          <cell r="E1209" t="str">
            <v>ba2</v>
          </cell>
        </row>
        <row r="1210">
          <cell r="C1210" t="str">
            <v>Trade and Development Bank of Mongolia LLC</v>
          </cell>
          <cell r="D1210" t="str">
            <v>MONGOLIA</v>
          </cell>
          <cell r="E1210" t="str">
            <v>b3</v>
          </cell>
        </row>
        <row r="1211">
          <cell r="C1211" t="str">
            <v>TranscapitalBank JSC Bank</v>
          </cell>
          <cell r="D1211" t="str">
            <v>RUSSIA</v>
          </cell>
          <cell r="E1211" t="str">
            <v>b1</v>
          </cell>
        </row>
        <row r="1212">
          <cell r="C1212" t="str">
            <v>TransCreditBank</v>
          </cell>
          <cell r="D1212" t="str">
            <v>RUSSIA</v>
          </cell>
          <cell r="E1212" t="str">
            <v>baa3</v>
          </cell>
        </row>
        <row r="1213">
          <cell r="C1213" t="str">
            <v>Trasta Komercbanka</v>
          </cell>
          <cell r="D1213" t="str">
            <v>LATVIA</v>
          </cell>
          <cell r="E1213" t="str">
            <v>b3</v>
          </cell>
        </row>
        <row r="1214">
          <cell r="C1214" t="str">
            <v>Trust &amp; Custody Services Bank, Ltd.</v>
          </cell>
          <cell r="D1214" t="str">
            <v>JAPAN</v>
          </cell>
          <cell r="E1214" t="str">
            <v>a1</v>
          </cell>
        </row>
        <row r="1215">
          <cell r="C1215" t="str">
            <v>Trustmark National Bank</v>
          </cell>
          <cell r="D1215" t="str">
            <v>UNITED STATES</v>
          </cell>
          <cell r="E1215" t="str">
            <v>a3</v>
          </cell>
        </row>
        <row r="1216">
          <cell r="C1216" t="str">
            <v>Tsesna Bank</v>
          </cell>
          <cell r="D1216" t="str">
            <v>KAZAKHSTAN</v>
          </cell>
          <cell r="E1216" t="str">
            <v>caa1</v>
          </cell>
        </row>
        <row r="1217">
          <cell r="C1217" t="str">
            <v>Turk Ekonomi Bankasi AS</v>
          </cell>
          <cell r="D1217" t="str">
            <v>TURKEY</v>
          </cell>
          <cell r="E1217" t="str">
            <v>baa3</v>
          </cell>
        </row>
        <row r="1218">
          <cell r="C1218" t="str">
            <v>Turkiye Garanti Bankasi AS</v>
          </cell>
          <cell r="D1218" t="str">
            <v>TURKEY</v>
          </cell>
          <cell r="E1218" t="str">
            <v>ba1</v>
          </cell>
        </row>
        <row r="1219">
          <cell r="C1219" t="str">
            <v>Turkiye Halk Bankasi A.S.</v>
          </cell>
          <cell r="D1219" t="str">
            <v>TURKEY</v>
          </cell>
          <cell r="E1219" t="str">
            <v>ba1</v>
          </cell>
        </row>
        <row r="1220">
          <cell r="C1220" t="str">
            <v>Turkiye Is Bankasi AS</v>
          </cell>
          <cell r="D1220" t="str">
            <v>TURKEY</v>
          </cell>
          <cell r="E1220" t="str">
            <v>ba1</v>
          </cell>
        </row>
        <row r="1221">
          <cell r="C1221" t="str">
            <v>Turkiye Sinai Kalkinma Bankasi A.S.</v>
          </cell>
          <cell r="D1221" t="str">
            <v>TURKEY</v>
          </cell>
          <cell r="E1221" t="str">
            <v>ba1</v>
          </cell>
        </row>
        <row r="1222">
          <cell r="C1222" t="str">
            <v>Turkiye Vakiflar Bankasi TAO</v>
          </cell>
          <cell r="D1222" t="str">
            <v>TURKEY</v>
          </cell>
          <cell r="E1222" t="str">
            <v>ba1</v>
          </cell>
        </row>
        <row r="1223">
          <cell r="C1223" t="str">
            <v>U.S. Bank National Association</v>
          </cell>
          <cell r="D1223" t="str">
            <v>UNITED STATES</v>
          </cell>
          <cell r="E1223" t="str">
            <v>aa3</v>
          </cell>
        </row>
        <row r="1224">
          <cell r="C1224" t="str">
            <v>U.S. Bank National Association ND</v>
          </cell>
          <cell r="D1224" t="str">
            <v>UNITED STATES</v>
          </cell>
          <cell r="E1224" t="str">
            <v>aa3</v>
          </cell>
        </row>
        <row r="1225">
          <cell r="C1225" t="str">
            <v>Ubank Limited</v>
          </cell>
          <cell r="D1225" t="str">
            <v>SOUTH AFRICA</v>
          </cell>
          <cell r="E1225" t="str">
            <v>b3</v>
          </cell>
        </row>
        <row r="1226">
          <cell r="C1226" t="str">
            <v>UBS AG</v>
          </cell>
          <cell r="D1226" t="str">
            <v>SWITZERLAND</v>
          </cell>
          <cell r="E1226" t="str">
            <v>baa2</v>
          </cell>
        </row>
        <row r="1227">
          <cell r="C1227" t="str">
            <v>UBS DEUTSCHLAND AG</v>
          </cell>
          <cell r="D1227" t="str">
            <v>GERMANY</v>
          </cell>
          <cell r="E1227" t="str">
            <v>baa2</v>
          </cell>
        </row>
        <row r="1228">
          <cell r="C1228" t="str">
            <v>Ukreximbank</v>
          </cell>
          <cell r="D1228" t="str">
            <v>UKRAINE</v>
          </cell>
          <cell r="E1228" t="str">
            <v>caa3</v>
          </cell>
        </row>
        <row r="1229">
          <cell r="C1229" t="str">
            <v>Ukrinbank</v>
          </cell>
          <cell r="D1229" t="str">
            <v>UKRAINE</v>
          </cell>
          <cell r="E1229" t="str">
            <v>caa1</v>
          </cell>
        </row>
        <row r="1230">
          <cell r="C1230" t="str">
            <v>UkrSibbank</v>
          </cell>
          <cell r="D1230" t="str">
            <v>UKRAINE</v>
          </cell>
          <cell r="E1230" t="str">
            <v>ba2</v>
          </cell>
        </row>
        <row r="1231">
          <cell r="C1231" t="str">
            <v>Ulster Bank Ireland Limited</v>
          </cell>
          <cell r="D1231" t="str">
            <v>IRELAND</v>
          </cell>
          <cell r="E1231" t="str">
            <v>baa3</v>
          </cell>
        </row>
        <row r="1232">
          <cell r="C1232" t="str">
            <v>Ulster Bank Limited</v>
          </cell>
          <cell r="D1232" t="str">
            <v>UNITED KINGDOM</v>
          </cell>
          <cell r="E1232" t="str">
            <v>baa3</v>
          </cell>
        </row>
        <row r="1233">
          <cell r="C1233" t="str">
            <v>Uniastrum Bank</v>
          </cell>
          <cell r="D1233" t="str">
            <v>RUSSIA</v>
          </cell>
          <cell r="E1233" t="str">
            <v>caa2</v>
          </cell>
        </row>
        <row r="1234">
          <cell r="C1234" t="str">
            <v>Unibank CJSC</v>
          </cell>
          <cell r="D1234" t="str">
            <v>ARMENIA</v>
          </cell>
          <cell r="E1234" t="str">
            <v>b2</v>
          </cell>
        </row>
        <row r="1235">
          <cell r="C1235" t="str">
            <v>UniBank Commercial Bank</v>
          </cell>
          <cell r="D1235" t="str">
            <v>AZERBAIJAN</v>
          </cell>
          <cell r="E1235" t="str">
            <v>b2</v>
          </cell>
        </row>
        <row r="1236">
          <cell r="C1236" t="str">
            <v>Unicaja</v>
          </cell>
          <cell r="D1236" t="str">
            <v>SPAIN</v>
          </cell>
          <cell r="E1236" t="str">
            <v>a2</v>
          </cell>
        </row>
        <row r="1237">
          <cell r="C1237" t="str">
            <v>Unicaja Banco</v>
          </cell>
          <cell r="D1237" t="str">
            <v>SPAIN</v>
          </cell>
          <cell r="E1237" t="str">
            <v>b1</v>
          </cell>
        </row>
        <row r="1238">
          <cell r="C1238" t="str">
            <v>UniCredit Bank AG</v>
          </cell>
          <cell r="D1238" t="str">
            <v>GERMANY</v>
          </cell>
          <cell r="E1238" t="str">
            <v>baa3</v>
          </cell>
        </row>
        <row r="1239">
          <cell r="C1239" t="str">
            <v>UniCredit Bank Austria AG</v>
          </cell>
          <cell r="D1239" t="str">
            <v>AUSTRIA</v>
          </cell>
          <cell r="E1239" t="str">
            <v>ba1</v>
          </cell>
        </row>
        <row r="1240">
          <cell r="C1240" t="str">
            <v>UniCredit Bank Czech Republic and Slovakia</v>
          </cell>
          <cell r="D1240" t="str">
            <v>CZECH REPUBLIC</v>
          </cell>
          <cell r="E1240" t="str">
            <v>baa3</v>
          </cell>
        </row>
        <row r="1241">
          <cell r="C1241" t="str">
            <v>UniCredit Bank Czech Republic and Slovakia</v>
          </cell>
          <cell r="D1241" t="str">
            <v>CZECH REPUBLIC</v>
          </cell>
          <cell r="E1241" t="str">
            <v>ba1</v>
          </cell>
        </row>
        <row r="1242">
          <cell r="C1242" t="str">
            <v>UniCredit Bank Slovakia a.s.</v>
          </cell>
          <cell r="D1242" t="str">
            <v>SLOVAK REPUBLIC</v>
          </cell>
          <cell r="E1242" t="str">
            <v>baa3</v>
          </cell>
        </row>
        <row r="1243">
          <cell r="C1243" t="str">
            <v>UniCredit Luxembourg S.A.</v>
          </cell>
          <cell r="D1243" t="str">
            <v>LUXEMBOURG</v>
          </cell>
          <cell r="E1243" t="str">
            <v>baa3</v>
          </cell>
        </row>
        <row r="1244">
          <cell r="C1244" t="str">
            <v>UniCredit SpA</v>
          </cell>
          <cell r="D1244" t="str">
            <v>ITALY</v>
          </cell>
          <cell r="E1244" t="str">
            <v>ba1</v>
          </cell>
        </row>
        <row r="1245">
          <cell r="C1245" t="str">
            <v>UNIFIN</v>
          </cell>
          <cell r="D1245" t="str">
            <v>RUSSIA</v>
          </cell>
          <cell r="E1245" t="str">
            <v>b3</v>
          </cell>
        </row>
        <row r="1246">
          <cell r="C1246" t="str">
            <v>Union Bank of India</v>
          </cell>
          <cell r="D1246" t="str">
            <v>INDIA</v>
          </cell>
          <cell r="E1246" t="str">
            <v>ba2</v>
          </cell>
        </row>
        <row r="1247">
          <cell r="C1247" t="str">
            <v>Union de Credito Agri de Cuauhtemoc, S.A.</v>
          </cell>
          <cell r="D1247" t="str">
            <v>MEXICO</v>
          </cell>
          <cell r="E1247" t="str">
            <v>b1</v>
          </cell>
        </row>
        <row r="1248">
          <cell r="C1248" t="str">
            <v>Union de Credito Empresarial de Cuauhtemoc</v>
          </cell>
          <cell r="D1248" t="str">
            <v>MEXICO</v>
          </cell>
          <cell r="E1248" t="str">
            <v>caa3</v>
          </cell>
        </row>
        <row r="1249">
          <cell r="C1249" t="str">
            <v>Union de Credito Progreso, S.A.</v>
          </cell>
          <cell r="D1249" t="str">
            <v>MEXICO</v>
          </cell>
          <cell r="E1249" t="str">
            <v>b3</v>
          </cell>
        </row>
        <row r="1250">
          <cell r="C1250" t="str">
            <v>Union National Bank PJSC</v>
          </cell>
          <cell r="D1250" t="str">
            <v>UNITED ARAB EMIRATES</v>
          </cell>
          <cell r="E1250" t="str">
            <v>baa3</v>
          </cell>
        </row>
        <row r="1251">
          <cell r="C1251" t="str">
            <v>Unione di Banche Italiane S.c.p.A.</v>
          </cell>
          <cell r="D1251" t="str">
            <v>ITALY</v>
          </cell>
          <cell r="E1251" t="str">
            <v>ba1</v>
          </cell>
        </row>
        <row r="1252">
          <cell r="C1252" t="str">
            <v>Unipol Banca</v>
          </cell>
          <cell r="D1252" t="str">
            <v>ITALY</v>
          </cell>
          <cell r="E1252" t="str">
            <v>ba2</v>
          </cell>
        </row>
        <row r="1253">
          <cell r="C1253" t="str">
            <v>United Arab Bank PJSC</v>
          </cell>
          <cell r="D1253" t="str">
            <v>UNITED ARAB EMIRATES</v>
          </cell>
          <cell r="E1253" t="str">
            <v>baa2</v>
          </cell>
        </row>
        <row r="1254">
          <cell r="C1254" t="str">
            <v>United Bank</v>
          </cell>
          <cell r="D1254" t="str">
            <v>UNITED STATES</v>
          </cell>
          <cell r="E1254" t="str">
            <v>a3</v>
          </cell>
        </row>
        <row r="1255">
          <cell r="C1255" t="str">
            <v>United Bank Ltd.</v>
          </cell>
          <cell r="D1255" t="str">
            <v>PAKISTAN</v>
          </cell>
          <cell r="E1255" t="str">
            <v>caa1</v>
          </cell>
        </row>
        <row r="1256">
          <cell r="C1256" t="str">
            <v>United Bank, Inc.</v>
          </cell>
          <cell r="D1256" t="str">
            <v>UNITED STATES</v>
          </cell>
          <cell r="E1256" t="str">
            <v>a3</v>
          </cell>
        </row>
        <row r="1257">
          <cell r="C1257" t="str">
            <v>United Coconut Planters Bank</v>
          </cell>
          <cell r="D1257" t="str">
            <v>PHILIPPINES</v>
          </cell>
          <cell r="E1257" t="str">
            <v>caa1</v>
          </cell>
        </row>
        <row r="1258">
          <cell r="C1258" t="str">
            <v>United Gulf Bank B.S.C.</v>
          </cell>
          <cell r="D1258" t="str">
            <v>BAHRAIN - OFF SHORE</v>
          </cell>
          <cell r="E1258" t="str">
            <v>ba2</v>
          </cell>
        </row>
        <row r="1259">
          <cell r="C1259" t="str">
            <v>United Overseas Bank (Thai) Public Co Ltd</v>
          </cell>
          <cell r="D1259" t="str">
            <v>THAILAND</v>
          </cell>
          <cell r="E1259" t="str">
            <v>baa1</v>
          </cell>
        </row>
        <row r="1260">
          <cell r="C1260" t="str">
            <v>United Overseas Bank Limited</v>
          </cell>
          <cell r="D1260" t="str">
            <v>SINGAPORE</v>
          </cell>
          <cell r="E1260" t="str">
            <v>aa3</v>
          </cell>
        </row>
        <row r="1261">
          <cell r="C1261" t="str">
            <v>Uzbek-Turkish Bank</v>
          </cell>
          <cell r="D1261" t="str">
            <v>UZBEKISTAN</v>
          </cell>
          <cell r="E1261" t="str">
            <v>b2</v>
          </cell>
        </row>
        <row r="1262">
          <cell r="C1262" t="str">
            <v>Uzbek-Turkish Bank</v>
          </cell>
          <cell r="D1262" t="str">
            <v>UZBEKISTAN</v>
          </cell>
          <cell r="E1262" t="str">
            <v>b2</v>
          </cell>
        </row>
        <row r="1263">
          <cell r="C1263" t="str">
            <v>VAB Bank</v>
          </cell>
          <cell r="D1263" t="str">
            <v>UKRAINE</v>
          </cell>
          <cell r="E1263" t="str">
            <v>caa3</v>
          </cell>
        </row>
        <row r="1264">
          <cell r="C1264" t="str">
            <v>Valiant Bank AG</v>
          </cell>
          <cell r="D1264" t="str">
            <v>SWITZERLAND</v>
          </cell>
          <cell r="E1264" t="str">
            <v>baa1</v>
          </cell>
        </row>
        <row r="1265">
          <cell r="C1265" t="str">
            <v>Valley National Bank</v>
          </cell>
          <cell r="D1265" t="str">
            <v>UNITED STATES</v>
          </cell>
          <cell r="E1265" t="str">
            <v>a2</v>
          </cell>
        </row>
        <row r="1266">
          <cell r="C1266" t="str">
            <v>Veneto Banca ScpA</v>
          </cell>
          <cell r="D1266" t="str">
            <v>ITALY</v>
          </cell>
          <cell r="E1266" t="str">
            <v>b1</v>
          </cell>
        </row>
        <row r="1267">
          <cell r="C1267" t="str">
            <v>Victoria Teachers Mutual Bank</v>
          </cell>
          <cell r="D1267" t="str">
            <v>AUSTRALIA</v>
          </cell>
          <cell r="E1267" t="str">
            <v>baa1</v>
          </cell>
        </row>
        <row r="1268">
          <cell r="C1268" t="str">
            <v>Victoria Teachers Mutual Bank</v>
          </cell>
          <cell r="D1268" t="str">
            <v>AUSTRALIA</v>
          </cell>
          <cell r="E1268" t="str">
            <v>baa1</v>
          </cell>
        </row>
        <row r="1269">
          <cell r="C1269" t="str">
            <v>Vietnam Bank for Industry and Trade</v>
          </cell>
          <cell r="D1269" t="str">
            <v>VIETNAM</v>
          </cell>
          <cell r="E1269" t="str">
            <v>b2</v>
          </cell>
        </row>
        <row r="1270">
          <cell r="C1270" t="str">
            <v>Vietnam Bank for Industry and Trade</v>
          </cell>
          <cell r="D1270" t="str">
            <v>VIETNAM</v>
          </cell>
          <cell r="E1270" t="str">
            <v>b3</v>
          </cell>
        </row>
        <row r="1271">
          <cell r="C1271" t="str">
            <v>Vietnam International Bank</v>
          </cell>
          <cell r="D1271" t="str">
            <v>VIETNAM</v>
          </cell>
          <cell r="E1271" t="str">
            <v>caa1</v>
          </cell>
        </row>
        <row r="1272">
          <cell r="C1272" t="str">
            <v>Vietnam Prosperity Jt. Stk. Commercial Bank</v>
          </cell>
          <cell r="D1272" t="str">
            <v>VIETNAM</v>
          </cell>
          <cell r="E1272" t="str">
            <v>caa1</v>
          </cell>
        </row>
        <row r="1273">
          <cell r="C1273" t="str">
            <v>Vietnam Technological and Comm'l JSB</v>
          </cell>
          <cell r="D1273" t="str">
            <v>VIETNAM</v>
          </cell>
          <cell r="E1273" t="str">
            <v>caa1</v>
          </cell>
        </row>
        <row r="1274">
          <cell r="C1274" t="str">
            <v>Vneshprombank</v>
          </cell>
          <cell r="D1274" t="str">
            <v>RUSSIA</v>
          </cell>
          <cell r="E1274" t="str">
            <v>b2</v>
          </cell>
        </row>
        <row r="1275">
          <cell r="C1275" t="str">
            <v>Volkswagen Bank GmbH</v>
          </cell>
          <cell r="D1275" t="str">
            <v>GERMANY</v>
          </cell>
          <cell r="E1275" t="str">
            <v>a3</v>
          </cell>
        </row>
        <row r="1276">
          <cell r="C1276" t="str">
            <v>Volkswagen Bank, S.A.</v>
          </cell>
          <cell r="D1276" t="str">
            <v>MEXICO</v>
          </cell>
          <cell r="E1276" t="str">
            <v>ba2</v>
          </cell>
        </row>
        <row r="1277">
          <cell r="C1277" t="str">
            <v>Volkswagen Financial Services AG</v>
          </cell>
          <cell r="D1277" t="str">
            <v>GERMANY</v>
          </cell>
          <cell r="E1277" t="str">
            <v>a3</v>
          </cell>
        </row>
        <row r="1278">
          <cell r="C1278" t="str">
            <v>Volvo Auto Bank Deutschland GmbH</v>
          </cell>
          <cell r="D1278" t="str">
            <v>GERMANY</v>
          </cell>
          <cell r="E1278" t="str">
            <v>ba3</v>
          </cell>
        </row>
        <row r="1279">
          <cell r="C1279" t="str">
            <v>Volvofinans Bank AB</v>
          </cell>
          <cell r="D1279" t="str">
            <v>SWEDEN</v>
          </cell>
          <cell r="E1279" t="str">
            <v>baa3</v>
          </cell>
        </row>
        <row r="1280">
          <cell r="C1280" t="str">
            <v>Vorarlberger Landes- und Hypothekenbank AG</v>
          </cell>
          <cell r="D1280" t="str">
            <v>AUSTRIA</v>
          </cell>
          <cell r="E1280" t="str">
            <v>baa3</v>
          </cell>
        </row>
        <row r="1281">
          <cell r="C1281" t="str">
            <v>Vostochny Express Bank</v>
          </cell>
          <cell r="D1281" t="str">
            <v>RUSSIA</v>
          </cell>
          <cell r="E1281" t="str">
            <v>b1</v>
          </cell>
        </row>
        <row r="1282">
          <cell r="C1282" t="str">
            <v>Vozrozhdenie Bank</v>
          </cell>
          <cell r="D1282" t="str">
            <v>RUSSIA</v>
          </cell>
          <cell r="E1282" t="str">
            <v>ba3</v>
          </cell>
        </row>
        <row r="1283">
          <cell r="C1283" t="str">
            <v>Vseobecna uverova banka, a.s.</v>
          </cell>
          <cell r="D1283" t="str">
            <v>SLOVAK REPUBLIC</v>
          </cell>
          <cell r="E1283" t="str">
            <v>baa2</v>
          </cell>
        </row>
        <row r="1284">
          <cell r="C1284" t="str">
            <v>VTB Bank (Armenia)</v>
          </cell>
          <cell r="D1284" t="str">
            <v>ARMENIA</v>
          </cell>
          <cell r="E1284" t="str">
            <v>ba1</v>
          </cell>
        </row>
        <row r="1285">
          <cell r="C1285" t="str">
            <v>VTB Bank (Armenia)</v>
          </cell>
          <cell r="D1285" t="str">
            <v>ARMENIA</v>
          </cell>
          <cell r="E1285" t="str">
            <v>ba1</v>
          </cell>
        </row>
        <row r="1286">
          <cell r="C1286" t="str">
            <v>VTB Bank (Austria) AG</v>
          </cell>
          <cell r="D1286" t="str">
            <v>AUSTRIA</v>
          </cell>
          <cell r="E1286" t="str">
            <v>baa3</v>
          </cell>
        </row>
        <row r="1287">
          <cell r="C1287" t="str">
            <v>VTB Bank (Austria) AG</v>
          </cell>
          <cell r="D1287" t="str">
            <v>AUSTRIA</v>
          </cell>
          <cell r="E1287" t="str">
            <v>baa3</v>
          </cell>
        </row>
        <row r="1288">
          <cell r="C1288" t="str">
            <v>VTB Bank (Deutschland) AG</v>
          </cell>
          <cell r="D1288" t="str">
            <v>GERMANY</v>
          </cell>
          <cell r="E1288" t="str">
            <v>ba1</v>
          </cell>
        </row>
        <row r="1289">
          <cell r="C1289" t="str">
            <v>VTB Bank (Deutschland) AG</v>
          </cell>
          <cell r="D1289" t="str">
            <v>GERMANY</v>
          </cell>
          <cell r="E1289" t="str">
            <v>ba1</v>
          </cell>
        </row>
        <row r="1290">
          <cell r="C1290" t="str">
            <v>VTB Bank (France) SA</v>
          </cell>
          <cell r="D1290" t="str">
            <v>FRANCE</v>
          </cell>
          <cell r="E1290" t="str">
            <v>baa3</v>
          </cell>
        </row>
        <row r="1291">
          <cell r="C1291" t="str">
            <v>VTB Capital plc</v>
          </cell>
          <cell r="D1291" t="str">
            <v>UNITED KINGDOM</v>
          </cell>
          <cell r="E1291" t="str">
            <v>baa3</v>
          </cell>
        </row>
        <row r="1292">
          <cell r="C1292" t="str">
            <v>VTB24</v>
          </cell>
          <cell r="D1292" t="str">
            <v>RUSSIA</v>
          </cell>
          <cell r="E1292" t="str">
            <v>baa2</v>
          </cell>
        </row>
        <row r="1293">
          <cell r="C1293" t="str">
            <v>Webster Bank N.A.</v>
          </cell>
          <cell r="D1293" t="str">
            <v>UNITED STATES</v>
          </cell>
          <cell r="E1293" t="str">
            <v>a3</v>
          </cell>
        </row>
        <row r="1294">
          <cell r="C1294" t="str">
            <v>Wells Fargo Bank Northwest, N.A.</v>
          </cell>
          <cell r="D1294" t="str">
            <v>UNITED STATES</v>
          </cell>
          <cell r="E1294" t="str">
            <v>a2</v>
          </cell>
        </row>
        <row r="1295">
          <cell r="C1295" t="str">
            <v>Wells Fargo Bank, N.A.</v>
          </cell>
          <cell r="D1295" t="str">
            <v>UNITED STATES</v>
          </cell>
          <cell r="E1295" t="str">
            <v>a2</v>
          </cell>
        </row>
        <row r="1296">
          <cell r="C1296" t="str">
            <v>West Bromwich Building Society</v>
          </cell>
          <cell r="D1296" t="str">
            <v>UNITED KINGDOM</v>
          </cell>
          <cell r="E1296" t="str">
            <v>b2</v>
          </cell>
        </row>
        <row r="1297">
          <cell r="C1297" t="str">
            <v>Westpac Banking Corporation</v>
          </cell>
          <cell r="D1297" t="str">
            <v>AUSTRALIA</v>
          </cell>
          <cell r="E1297" t="str">
            <v>a1</v>
          </cell>
        </row>
        <row r="1298">
          <cell r="C1298" t="str">
            <v>Westpac New Zealand Limited</v>
          </cell>
          <cell r="D1298" t="str">
            <v>NEW ZEALAND</v>
          </cell>
          <cell r="E1298" t="str">
            <v>a1</v>
          </cell>
        </row>
        <row r="1299">
          <cell r="C1299" t="str">
            <v>WGZ BANK AG</v>
          </cell>
          <cell r="D1299" t="str">
            <v>GERMANY</v>
          </cell>
          <cell r="E1299" t="str">
            <v>a3</v>
          </cell>
        </row>
        <row r="1300">
          <cell r="C1300" t="str">
            <v>WGZ Bank Ireland Plc</v>
          </cell>
          <cell r="D1300" t="str">
            <v>IRELAND</v>
          </cell>
          <cell r="E1300" t="str">
            <v>a3</v>
          </cell>
        </row>
        <row r="1301">
          <cell r="C1301" t="str">
            <v>Whitney Bank</v>
          </cell>
          <cell r="D1301" t="str">
            <v>UNITED STATES</v>
          </cell>
          <cell r="E1301" t="str">
            <v>a3</v>
          </cell>
        </row>
        <row r="1302">
          <cell r="C1302" t="str">
            <v>Whitney Bank (old)</v>
          </cell>
          <cell r="D1302" t="str">
            <v>UNITED STATES</v>
          </cell>
          <cell r="E1302" t="str">
            <v>a3</v>
          </cell>
        </row>
        <row r="1303">
          <cell r="C1303" t="str">
            <v>Whitney National Bank</v>
          </cell>
          <cell r="D1303" t="str">
            <v>UNITED STATES</v>
          </cell>
          <cell r="E1303" t="str">
            <v>a3</v>
          </cell>
        </row>
        <row r="1304">
          <cell r="C1304" t="str">
            <v>Wilmington Trust Company</v>
          </cell>
          <cell r="D1304" t="str">
            <v>UNITED STATES</v>
          </cell>
          <cell r="E1304" t="str">
            <v>a2</v>
          </cell>
        </row>
        <row r="1305">
          <cell r="C1305" t="str">
            <v>Wilmington Trust, National Association</v>
          </cell>
          <cell r="D1305" t="str">
            <v>UNITED STATES</v>
          </cell>
          <cell r="E1305" t="str">
            <v>a2</v>
          </cell>
        </row>
        <row r="1306">
          <cell r="C1306" t="str">
            <v>Wing Hang Bank, Limited</v>
          </cell>
          <cell r="D1306" t="str">
            <v>HONG KONG</v>
          </cell>
          <cell r="E1306" t="str">
            <v>aa3</v>
          </cell>
        </row>
        <row r="1307">
          <cell r="C1307" t="str">
            <v>Wing Lung Bank Limited</v>
          </cell>
          <cell r="D1307" t="str">
            <v>HONG KONG</v>
          </cell>
          <cell r="E1307" t="str">
            <v>a3</v>
          </cell>
        </row>
        <row r="1308">
          <cell r="C1308" t="str">
            <v>Woori Bank</v>
          </cell>
          <cell r="D1308" t="str">
            <v>KOREA</v>
          </cell>
          <cell r="E1308" t="str">
            <v>baa2</v>
          </cell>
        </row>
        <row r="1309">
          <cell r="C1309" t="str">
            <v>XacBank LLC</v>
          </cell>
          <cell r="D1309" t="str">
            <v>MONGOLIA</v>
          </cell>
          <cell r="E1309" t="str">
            <v>b2</v>
          </cell>
        </row>
        <row r="1310">
          <cell r="C1310" t="str">
            <v>Yapi ve Kredi Bankasi AS</v>
          </cell>
          <cell r="D1310" t="str">
            <v>TURKEY</v>
          </cell>
          <cell r="E1310" t="str">
            <v>ba1</v>
          </cell>
        </row>
        <row r="1311">
          <cell r="C1311" t="str">
            <v>Yes Bank Limited</v>
          </cell>
          <cell r="D1311" t="str">
            <v>INDIA</v>
          </cell>
          <cell r="E1311" t="str">
            <v>ba1</v>
          </cell>
        </row>
        <row r="1312">
          <cell r="C1312" t="str">
            <v>Yorkshire Building Society</v>
          </cell>
          <cell r="D1312" t="str">
            <v>UNITED KINGDOM</v>
          </cell>
          <cell r="E1312" t="str">
            <v>baa1</v>
          </cell>
        </row>
        <row r="1313">
          <cell r="C1313" t="str">
            <v>ZAO Raiffeisenbank</v>
          </cell>
          <cell r="D1313" t="str">
            <v>RUSSIA</v>
          </cell>
          <cell r="E1313" t="str">
            <v>baa3</v>
          </cell>
        </row>
        <row r="1314">
          <cell r="C1314" t="str">
            <v>Zenit Bank</v>
          </cell>
          <cell r="D1314" t="str">
            <v>RUSSIA</v>
          </cell>
          <cell r="E1314" t="str">
            <v>ba3</v>
          </cell>
        </row>
        <row r="1315">
          <cell r="C1315" t="str">
            <v>Zions First National Bank</v>
          </cell>
          <cell r="D1315" t="str">
            <v>UNITED STATES</v>
          </cell>
          <cell r="E1315" t="str">
            <v>baa3</v>
          </cell>
        </row>
        <row r="1316">
          <cell r="C1316" t="str">
            <v>Zuercher Kantonalbank</v>
          </cell>
          <cell r="D1316" t="str">
            <v>SWITZERLAND</v>
          </cell>
          <cell r="E1316" t="str">
            <v>a2</v>
          </cell>
        </row>
        <row r="1317">
          <cell r="C1317" t="str">
            <v>Zurich Bank</v>
          </cell>
          <cell r="D1317" t="str">
            <v>IRELAND</v>
          </cell>
          <cell r="E1317" t="str">
            <v>a3</v>
          </cell>
        </row>
      </sheetData>
      <sheetData sheetId="3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Alliance &amp; Leicester plc</v>
          </cell>
          <cell r="D2" t="str">
            <v>United Kingdom</v>
          </cell>
          <cell r="E2" t="str">
            <v xml:space="preserve">A2       </v>
          </cell>
        </row>
        <row r="3">
          <cell r="C3" t="str">
            <v>Australia and New Zealand Banking Grp. Ltd.</v>
          </cell>
          <cell r="D3" t="str">
            <v>Australia</v>
          </cell>
          <cell r="E3" t="str">
            <v xml:space="preserve">Aa2      </v>
          </cell>
        </row>
        <row r="4">
          <cell r="C4" t="str">
            <v>Banque Federative du Credit Mutuel</v>
          </cell>
          <cell r="D4" t="str">
            <v>France</v>
          </cell>
          <cell r="E4" t="str">
            <v xml:space="preserve">Aa3      </v>
          </cell>
        </row>
        <row r="5">
          <cell r="C5" t="str">
            <v>BSI AG</v>
          </cell>
          <cell r="D5" t="str">
            <v>Switzerland</v>
          </cell>
          <cell r="E5" t="str">
            <v xml:space="preserve">Baa1     </v>
          </cell>
        </row>
        <row r="6">
          <cell r="C6" t="str">
            <v>Banca Nazionale Del Lavoro S.P.A.</v>
          </cell>
          <cell r="D6" t="str">
            <v>Italy</v>
          </cell>
          <cell r="E6" t="str">
            <v xml:space="preserve">Baa2     </v>
          </cell>
        </row>
        <row r="7">
          <cell r="C7" t="str">
            <v>Bank of Ireland</v>
          </cell>
          <cell r="D7" t="str">
            <v>Ireland</v>
          </cell>
          <cell r="E7" t="str">
            <v xml:space="preserve">Ba2      </v>
          </cell>
        </row>
        <row r="8">
          <cell r="C8" t="str">
            <v>Bank of Montreal</v>
          </cell>
          <cell r="D8" t="str">
            <v>Canada</v>
          </cell>
          <cell r="E8" t="str">
            <v xml:space="preserve">Aa3      </v>
          </cell>
        </row>
        <row r="9">
          <cell r="C9" t="str">
            <v>Bank of Nova Scotia</v>
          </cell>
          <cell r="D9" t="str">
            <v>Canada</v>
          </cell>
          <cell r="E9" t="str">
            <v xml:space="preserve">Aa2      </v>
          </cell>
        </row>
        <row r="10">
          <cell r="C10" t="str">
            <v>Bank of Yokohama, Ltd.</v>
          </cell>
          <cell r="D10" t="str">
            <v>Japan</v>
          </cell>
          <cell r="E10" t="str">
            <v xml:space="preserve">A1       </v>
          </cell>
        </row>
        <row r="11">
          <cell r="C11" t="str">
            <v>Westpac Banking Corporation</v>
          </cell>
          <cell r="D11" t="str">
            <v>Australia</v>
          </cell>
          <cell r="E11" t="str">
            <v xml:space="preserve">Aa2      </v>
          </cell>
        </row>
        <row r="12">
          <cell r="C12" t="str">
            <v>ING Belgium SA/NV</v>
          </cell>
          <cell r="D12" t="str">
            <v>Belgium</v>
          </cell>
          <cell r="E12" t="str">
            <v xml:space="preserve">A2       </v>
          </cell>
        </row>
        <row r="13">
          <cell r="C13" t="str">
            <v>BNP Paribas</v>
          </cell>
          <cell r="D13" t="str">
            <v>France</v>
          </cell>
          <cell r="E13" t="str">
            <v xml:space="preserve">A1       </v>
          </cell>
        </row>
        <row r="14">
          <cell r="C14" t="str">
            <v>Bayerische Landesbank</v>
          </cell>
          <cell r="D14" t="str">
            <v>Germany</v>
          </cell>
          <cell r="E14" t="str">
            <v xml:space="preserve">Aaa      </v>
          </cell>
        </row>
        <row r="15">
          <cell r="C15" t="str">
            <v>UniCredit Bank AG</v>
          </cell>
          <cell r="D15" t="str">
            <v>Germany</v>
          </cell>
          <cell r="E15" t="str">
            <v xml:space="preserve">Baa1     </v>
          </cell>
        </row>
        <row r="16">
          <cell r="C16" t="str">
            <v>Credit Agricole S.A.</v>
          </cell>
          <cell r="D16" t="str">
            <v>France</v>
          </cell>
          <cell r="E16" t="str">
            <v xml:space="preserve">A2       </v>
          </cell>
        </row>
        <row r="17">
          <cell r="C17" t="str">
            <v>Chiba Bank, Ltd.</v>
          </cell>
          <cell r="D17" t="str">
            <v>Japan</v>
          </cell>
          <cell r="E17" t="str">
            <v xml:space="preserve">A1       </v>
          </cell>
        </row>
        <row r="18">
          <cell r="C18" t="str">
            <v>Nordea Bank Norge ASA</v>
          </cell>
          <cell r="D18" t="str">
            <v>Norway</v>
          </cell>
          <cell r="E18" t="str">
            <v xml:space="preserve">Aa3      </v>
          </cell>
        </row>
        <row r="19">
          <cell r="C19" t="str">
            <v>Commonwealth Bank of Australia</v>
          </cell>
          <cell r="D19" t="str">
            <v>Australia</v>
          </cell>
          <cell r="E19" t="str">
            <v xml:space="preserve">Aa2      </v>
          </cell>
        </row>
        <row r="20">
          <cell r="C20" t="str">
            <v>HSBC France</v>
          </cell>
          <cell r="D20" t="str">
            <v>France</v>
          </cell>
          <cell r="E20" t="str">
            <v xml:space="preserve">A1       </v>
          </cell>
        </row>
        <row r="21">
          <cell r="C21" t="str">
            <v>LCL</v>
          </cell>
          <cell r="D21" t="str">
            <v>France</v>
          </cell>
          <cell r="E21" t="str">
            <v xml:space="preserve">A2       </v>
          </cell>
        </row>
        <row r="22">
          <cell r="C22" t="str">
            <v>Credit Suisse AG</v>
          </cell>
          <cell r="D22" t="str">
            <v>Switzerland</v>
          </cell>
          <cell r="E22" t="str">
            <v xml:space="preserve">A1       </v>
          </cell>
        </row>
        <row r="23">
          <cell r="C23" t="str">
            <v>UniCredit SpA</v>
          </cell>
          <cell r="D23" t="str">
            <v>Italy</v>
          </cell>
          <cell r="E23" t="str">
            <v xml:space="preserve">Baa2     </v>
          </cell>
        </row>
        <row r="24">
          <cell r="C24" t="str">
            <v>Comerica Bank</v>
          </cell>
          <cell r="D24" t="str">
            <v>United States</v>
          </cell>
          <cell r="E24" t="str">
            <v xml:space="preserve">A2       </v>
          </cell>
        </row>
        <row r="25">
          <cell r="C25" t="str">
            <v>Deutsche Bank AG</v>
          </cell>
          <cell r="D25" t="str">
            <v>Germany</v>
          </cell>
          <cell r="E25" t="str">
            <v xml:space="preserve">A3       </v>
          </cell>
        </row>
        <row r="26">
          <cell r="C26" t="str">
            <v>Resona Bank, Ltd.</v>
          </cell>
          <cell r="D26" t="str">
            <v>Japan</v>
          </cell>
          <cell r="E26" t="str">
            <v xml:space="preserve">A2       </v>
          </cell>
        </row>
        <row r="27">
          <cell r="C27" t="str">
            <v>Regions Bank</v>
          </cell>
          <cell r="D27" t="str">
            <v>United States</v>
          </cell>
          <cell r="E27" t="str">
            <v xml:space="preserve">Baa3     </v>
          </cell>
        </row>
        <row r="28">
          <cell r="C28" t="str">
            <v>Hongkong and Shanghai Banking Corp. Ltd (The)</v>
          </cell>
          <cell r="D28" t="str">
            <v>Hong Kong</v>
          </cell>
          <cell r="E28" t="str">
            <v xml:space="preserve">Aa2      </v>
          </cell>
        </row>
        <row r="29">
          <cell r="C29" t="str">
            <v>Banco Santander S.A. (Spain)</v>
          </cell>
          <cell r="D29" t="str">
            <v>Spain</v>
          </cell>
          <cell r="E29" t="str">
            <v xml:space="preserve">Baa1     </v>
          </cell>
        </row>
        <row r="30">
          <cell r="C30" t="str">
            <v>Abbey National Treasury Services plc</v>
          </cell>
          <cell r="D30" t="str">
            <v>United Kingdom</v>
          </cell>
          <cell r="E30" t="str">
            <v xml:space="preserve">A2       </v>
          </cell>
        </row>
        <row r="31">
          <cell r="C31" t="str">
            <v>KBC Bank N.V.</v>
          </cell>
          <cell r="D31" t="str">
            <v>Belgium</v>
          </cell>
          <cell r="E31" t="str">
            <v xml:space="preserve">A2       </v>
          </cell>
        </row>
        <row r="32">
          <cell r="C32" t="str">
            <v>Caisse centrale Desjardins</v>
          </cell>
          <cell r="D32" t="str">
            <v>Canada</v>
          </cell>
          <cell r="E32" t="str">
            <v xml:space="preserve">Aa2      </v>
          </cell>
        </row>
        <row r="33">
          <cell r="C33" t="str">
            <v>Lloyds Bank Plc</v>
          </cell>
          <cell r="D33" t="str">
            <v>United Kingdom</v>
          </cell>
          <cell r="E33" t="str">
            <v xml:space="preserve">A1       </v>
          </cell>
        </row>
        <row r="34">
          <cell r="C34" t="str">
            <v>Shinsei Bank, Limited</v>
          </cell>
          <cell r="D34" t="str">
            <v>Japan</v>
          </cell>
          <cell r="E34" t="str">
            <v xml:space="preserve">Baa3     </v>
          </cell>
        </row>
        <row r="35">
          <cell r="C35" t="str">
            <v>HSBC Bank USA, N.A.</v>
          </cell>
          <cell r="D35" t="str">
            <v>United States</v>
          </cell>
          <cell r="E35" t="str">
            <v xml:space="preserve">A1       </v>
          </cell>
        </row>
        <row r="36">
          <cell r="C36" t="str">
            <v>Mitsubishi UFJ Trust and Banking Corporation</v>
          </cell>
          <cell r="D36" t="str">
            <v>Japan</v>
          </cell>
          <cell r="E36" t="str">
            <v xml:space="preserve">Aa3      </v>
          </cell>
        </row>
        <row r="37">
          <cell r="C37" t="str">
            <v>Banca Monte dei Paschi di Siena S.p.A.</v>
          </cell>
          <cell r="D37" t="str">
            <v>Italy</v>
          </cell>
          <cell r="E37" t="str">
            <v xml:space="preserve">B1       </v>
          </cell>
        </row>
        <row r="38">
          <cell r="C38" t="str">
            <v>National Australia Bank Limited</v>
          </cell>
          <cell r="D38" t="str">
            <v>Australia</v>
          </cell>
          <cell r="E38" t="str">
            <v xml:space="preserve">Aa2      </v>
          </cell>
        </row>
        <row r="39">
          <cell r="C39" t="str">
            <v>Aozora Bank, Ltd.</v>
          </cell>
          <cell r="D39" t="str">
            <v>Japan</v>
          </cell>
          <cell r="E39" t="str">
            <v xml:space="preserve">Baa2     </v>
          </cell>
        </row>
        <row r="40">
          <cell r="C40" t="str">
            <v>Norinchukin Bank</v>
          </cell>
          <cell r="D40" t="str">
            <v>Japan</v>
          </cell>
          <cell r="E40" t="str">
            <v xml:space="preserve">A1       </v>
          </cell>
        </row>
        <row r="41">
          <cell r="C41" t="str">
            <v>Danske Bank Plc</v>
          </cell>
          <cell r="D41" t="str">
            <v>Finland</v>
          </cell>
          <cell r="E41" t="str">
            <v xml:space="preserve">A2       </v>
          </cell>
        </row>
        <row r="42">
          <cell r="C42" t="str">
            <v>Rabobank Nederland</v>
          </cell>
          <cell r="D42" t="str">
            <v>Netherlands</v>
          </cell>
          <cell r="E42" t="str">
            <v xml:space="preserve">Aa2      </v>
          </cell>
        </row>
        <row r="43">
          <cell r="C43" t="str">
            <v>Royal Bank of Canada</v>
          </cell>
          <cell r="D43" t="str">
            <v>Canada</v>
          </cell>
          <cell r="E43" t="str">
            <v xml:space="preserve">Aa3      </v>
          </cell>
        </row>
        <row r="44">
          <cell r="C44" t="str">
            <v>Royal Bank of Scotland plc</v>
          </cell>
          <cell r="D44" t="str">
            <v>United Kingdom</v>
          </cell>
          <cell r="E44" t="str">
            <v xml:space="preserve">Baa1     </v>
          </cell>
        </row>
        <row r="45">
          <cell r="C45" t="str">
            <v>Shizuoka Bank, Ltd.</v>
          </cell>
          <cell r="D45" t="str">
            <v>Japan</v>
          </cell>
          <cell r="E45" t="str">
            <v xml:space="preserve">Aa3      </v>
          </cell>
        </row>
        <row r="46">
          <cell r="C46" t="str">
            <v>SEB</v>
          </cell>
          <cell r="D46" t="str">
            <v>Sweden</v>
          </cell>
          <cell r="E46" t="str">
            <v xml:space="preserve">A1       </v>
          </cell>
        </row>
        <row r="47">
          <cell r="C47" t="str">
            <v>BNP Paribas Fortis SA/NV</v>
          </cell>
          <cell r="D47" t="str">
            <v>Belgium</v>
          </cell>
          <cell r="E47" t="str">
            <v xml:space="preserve">A2       </v>
          </cell>
        </row>
        <row r="48">
          <cell r="C48" t="str">
            <v>Nordea Bank Danmark A/S</v>
          </cell>
          <cell r="D48" t="str">
            <v>Denmark</v>
          </cell>
          <cell r="E48" t="str">
            <v xml:space="preserve">A1       </v>
          </cell>
        </row>
        <row r="49">
          <cell r="C49" t="str">
            <v>Sumitomo Mitsui Trust Bank, Limited</v>
          </cell>
          <cell r="D49" t="str">
            <v>Japan</v>
          </cell>
          <cell r="E49" t="str">
            <v xml:space="preserve">A1       </v>
          </cell>
        </row>
        <row r="50">
          <cell r="C50" t="str">
            <v>Toronto-Dominion Bank (The)</v>
          </cell>
          <cell r="D50" t="str">
            <v>Canada</v>
          </cell>
          <cell r="E50" t="str">
            <v xml:space="preserve">Aa1      </v>
          </cell>
        </row>
        <row r="51">
          <cell r="C51" t="str">
            <v>Credit Suisse International</v>
          </cell>
          <cell r="D51" t="str">
            <v>United Kingdom</v>
          </cell>
          <cell r="E51" t="str">
            <v xml:space="preserve">A1       </v>
          </cell>
        </row>
        <row r="52">
          <cell r="C52" t="str">
            <v>SunTrust Bank</v>
          </cell>
          <cell r="D52" t="str">
            <v>United States</v>
          </cell>
          <cell r="E52" t="str">
            <v xml:space="preserve">A3       </v>
          </cell>
        </row>
        <row r="53">
          <cell r="C53" t="str">
            <v>Portigon AG</v>
          </cell>
          <cell r="D53" t="str">
            <v>Germany</v>
          </cell>
          <cell r="E53" t="str">
            <v xml:space="preserve">Aa1      </v>
          </cell>
        </row>
        <row r="54">
          <cell r="C54" t="str">
            <v>Mizuho Trust &amp; Banking Co., Ltd.</v>
          </cell>
          <cell r="D54" t="str">
            <v>Japan</v>
          </cell>
          <cell r="E54" t="str">
            <v xml:space="preserve">A1       </v>
          </cell>
        </row>
        <row r="55">
          <cell r="C55" t="str">
            <v>UniCredit Bank Austria AG</v>
          </cell>
          <cell r="D55" t="str">
            <v>Austria</v>
          </cell>
          <cell r="E55" t="str">
            <v xml:space="preserve">Baa2     </v>
          </cell>
        </row>
        <row r="56">
          <cell r="C56" t="str">
            <v>Zions First National Bank</v>
          </cell>
          <cell r="D56" t="str">
            <v>United States</v>
          </cell>
          <cell r="E56" t="str">
            <v xml:space="preserve">Baa3     </v>
          </cell>
        </row>
        <row r="57">
          <cell r="C57" t="str">
            <v>CRCAM Paris et Ile-de-France</v>
          </cell>
          <cell r="D57" t="str">
            <v>France</v>
          </cell>
          <cell r="E57" t="str">
            <v xml:space="preserve">A2       </v>
          </cell>
        </row>
        <row r="58">
          <cell r="C58" t="str">
            <v>Banque Populaire d'Alsace</v>
          </cell>
          <cell r="D58" t="str">
            <v>France</v>
          </cell>
          <cell r="E58" t="str">
            <v xml:space="preserve">A2       </v>
          </cell>
        </row>
        <row r="59">
          <cell r="C59" t="str">
            <v>Allied Irish Banks, p.l.c.</v>
          </cell>
          <cell r="D59" t="str">
            <v>Ireland</v>
          </cell>
          <cell r="E59" t="str">
            <v xml:space="preserve">Ba3      </v>
          </cell>
        </row>
        <row r="60">
          <cell r="C60" t="str">
            <v>BRED-Banque Populaire</v>
          </cell>
          <cell r="D60" t="str">
            <v>France</v>
          </cell>
          <cell r="E60" t="str">
            <v xml:space="preserve">A2       </v>
          </cell>
        </row>
        <row r="61">
          <cell r="C61" t="str">
            <v>Bank of Hawaii</v>
          </cell>
          <cell r="D61" t="str">
            <v>United States</v>
          </cell>
          <cell r="E61" t="str">
            <v xml:space="preserve">Aa3      </v>
          </cell>
        </row>
        <row r="62">
          <cell r="C62" t="str">
            <v>Bank of Scotland plc</v>
          </cell>
          <cell r="D62" t="str">
            <v>United Kingdom</v>
          </cell>
          <cell r="E62" t="str">
            <v xml:space="preserve">A1       </v>
          </cell>
        </row>
        <row r="63">
          <cell r="C63" t="str">
            <v>Credit Agricole Corporate and Investment Bank</v>
          </cell>
          <cell r="D63" t="str">
            <v>France</v>
          </cell>
          <cell r="E63" t="str">
            <v xml:space="preserve">A2       </v>
          </cell>
        </row>
        <row r="64">
          <cell r="C64" t="str">
            <v>Barclays Bank PLC</v>
          </cell>
          <cell r="D64" t="str">
            <v>United Kingdom</v>
          </cell>
          <cell r="E64" t="str">
            <v xml:space="preserve">A2       </v>
          </cell>
        </row>
        <row r="65">
          <cell r="C65" t="str">
            <v>Branch Banking and Trust Company</v>
          </cell>
          <cell r="D65" t="str">
            <v>United States</v>
          </cell>
          <cell r="E65" t="str">
            <v xml:space="preserve">A1       </v>
          </cell>
        </row>
        <row r="66">
          <cell r="C66" t="str">
            <v>Caisse Des Depots et Consignations</v>
          </cell>
          <cell r="D66" t="str">
            <v>France</v>
          </cell>
          <cell r="E66" t="str">
            <v xml:space="preserve">Aa1      </v>
          </cell>
        </row>
        <row r="67">
          <cell r="C67" t="str">
            <v>Dexia Credit Local</v>
          </cell>
          <cell r="D67" t="str">
            <v>France</v>
          </cell>
          <cell r="E67" t="str">
            <v xml:space="preserve">Baa2     </v>
          </cell>
        </row>
        <row r="68">
          <cell r="C68" t="str">
            <v>Canadian Imperial Bank of Commerce</v>
          </cell>
          <cell r="D68" t="str">
            <v>Canada</v>
          </cell>
          <cell r="E68" t="str">
            <v xml:space="preserve">Aa3      </v>
          </cell>
        </row>
        <row r="69">
          <cell r="C69" t="str">
            <v>JPMorgan Chase Bank, NA</v>
          </cell>
          <cell r="D69" t="str">
            <v>United States</v>
          </cell>
          <cell r="E69" t="str">
            <v xml:space="preserve">Aa3      </v>
          </cell>
        </row>
        <row r="70">
          <cell r="C70" t="str">
            <v>Citibank, N.A.</v>
          </cell>
          <cell r="D70" t="str">
            <v>United States</v>
          </cell>
          <cell r="E70" t="str">
            <v xml:space="preserve">A2       </v>
          </cell>
        </row>
        <row r="71">
          <cell r="C71" t="str">
            <v>Natixis</v>
          </cell>
          <cell r="D71" t="str">
            <v>France</v>
          </cell>
          <cell r="E71" t="str">
            <v xml:space="preserve">A2       </v>
          </cell>
        </row>
        <row r="72">
          <cell r="C72" t="str">
            <v>Danske Bank A/S</v>
          </cell>
          <cell r="D72" t="str">
            <v>Denmark</v>
          </cell>
          <cell r="E72" t="str">
            <v xml:space="preserve">Baa1     </v>
          </cell>
        </row>
        <row r="73">
          <cell r="C73" t="str">
            <v>Fifth Third Bank, Ohio</v>
          </cell>
          <cell r="D73" t="str">
            <v>United States</v>
          </cell>
          <cell r="E73" t="str">
            <v xml:space="preserve">A3       </v>
          </cell>
        </row>
        <row r="74">
          <cell r="C74" t="str">
            <v>U.S. Bank National Association</v>
          </cell>
          <cell r="D74" t="str">
            <v>United States</v>
          </cell>
          <cell r="E74" t="str">
            <v xml:space="preserve">Aa3      </v>
          </cell>
        </row>
        <row r="75">
          <cell r="C75" t="str">
            <v>BMO Harris Bank National Association</v>
          </cell>
          <cell r="D75" t="str">
            <v>United States</v>
          </cell>
          <cell r="E75" t="str">
            <v xml:space="preserve">A2       </v>
          </cell>
        </row>
        <row r="76">
          <cell r="C76" t="str">
            <v>Capital One, N.A.</v>
          </cell>
          <cell r="D76" t="str">
            <v>United States</v>
          </cell>
          <cell r="E76" t="str">
            <v xml:space="preserve">A3       </v>
          </cell>
        </row>
        <row r="77">
          <cell r="C77" t="str">
            <v>Huntington National Bank</v>
          </cell>
          <cell r="D77" t="str">
            <v>United States</v>
          </cell>
          <cell r="E77" t="str">
            <v xml:space="preserve">A3       </v>
          </cell>
        </row>
        <row r="78">
          <cell r="C78" t="str">
            <v>Bank of New York Mellon (The)</v>
          </cell>
          <cell r="D78" t="str">
            <v>United States</v>
          </cell>
          <cell r="E78" t="str">
            <v xml:space="preserve">Aa2      </v>
          </cell>
        </row>
        <row r="79">
          <cell r="C79" t="str">
            <v>Manufacturers and Traders Trust Company</v>
          </cell>
          <cell r="D79" t="str">
            <v>United States</v>
          </cell>
          <cell r="E79" t="str">
            <v xml:space="preserve">A2       </v>
          </cell>
        </row>
        <row r="80">
          <cell r="C80" t="str">
            <v>Chase Bank USA, National Association</v>
          </cell>
          <cell r="D80" t="str">
            <v>United States</v>
          </cell>
          <cell r="E80" t="str">
            <v xml:space="preserve">Aa3      </v>
          </cell>
        </row>
        <row r="81">
          <cell r="C81" t="str">
            <v>FIA Card Services, National Association</v>
          </cell>
          <cell r="D81" t="str">
            <v>United States</v>
          </cell>
          <cell r="E81" t="str">
            <v xml:space="preserve">A2       </v>
          </cell>
        </row>
        <row r="82">
          <cell r="C82" t="str">
            <v>BNY Mellon National Association</v>
          </cell>
          <cell r="D82" t="str">
            <v>United States</v>
          </cell>
          <cell r="E82" t="str">
            <v xml:space="preserve">Aa2      </v>
          </cell>
        </row>
        <row r="83">
          <cell r="C83" t="str">
            <v>Montreal Trust Company of Canada</v>
          </cell>
          <cell r="D83" t="str">
            <v>Canada</v>
          </cell>
          <cell r="E83" t="str">
            <v xml:space="preserve">Aa2      </v>
          </cell>
        </row>
        <row r="84">
          <cell r="C84" t="str">
            <v>National Westminster Bank PLC</v>
          </cell>
          <cell r="D84" t="str">
            <v>United Kingdom</v>
          </cell>
          <cell r="E84" t="str">
            <v xml:space="preserve">Baa1     </v>
          </cell>
        </row>
        <row r="85">
          <cell r="C85" t="str">
            <v>Banque Populaire de l'Ouest</v>
          </cell>
          <cell r="D85" t="str">
            <v>France</v>
          </cell>
          <cell r="E85" t="str">
            <v xml:space="preserve">A2       </v>
          </cell>
        </row>
        <row r="86">
          <cell r="C86" t="str">
            <v>Banque Populaire du Nord</v>
          </cell>
          <cell r="D86" t="str">
            <v>France</v>
          </cell>
          <cell r="E86" t="str">
            <v xml:space="preserve">A2       </v>
          </cell>
        </row>
        <row r="87">
          <cell r="C87" t="str">
            <v>Banque Populaire Lorraine Champagne</v>
          </cell>
          <cell r="D87" t="str">
            <v>France</v>
          </cell>
          <cell r="E87" t="str">
            <v xml:space="preserve">A2       </v>
          </cell>
        </row>
        <row r="88">
          <cell r="C88" t="str">
            <v>Banque Populaire Rives de Paris</v>
          </cell>
          <cell r="D88" t="str">
            <v>France</v>
          </cell>
          <cell r="E88" t="str">
            <v xml:space="preserve">A2       </v>
          </cell>
        </row>
        <row r="89">
          <cell r="C89" t="str">
            <v>CASDEN - Banque Populaire</v>
          </cell>
          <cell r="D89" t="str">
            <v>France</v>
          </cell>
          <cell r="E89" t="str">
            <v xml:space="preserve">A2       </v>
          </cell>
        </row>
        <row r="90">
          <cell r="C90" t="str">
            <v>Norddeutsche Landesbank GZ</v>
          </cell>
          <cell r="D90" t="str">
            <v>Germany</v>
          </cell>
          <cell r="E90" t="str">
            <v xml:space="preserve">Aa1      </v>
          </cell>
        </row>
        <row r="91">
          <cell r="C91" t="str">
            <v>Pohjola Bank plc</v>
          </cell>
          <cell r="D91" t="str">
            <v>Finland</v>
          </cell>
          <cell r="E91" t="str">
            <v xml:space="preserve">Aa3      </v>
          </cell>
        </row>
        <row r="92">
          <cell r="C92" t="str">
            <v>People's United Bank</v>
          </cell>
          <cell r="D92" t="str">
            <v>United States</v>
          </cell>
          <cell r="E92" t="str">
            <v xml:space="preserve">A3       </v>
          </cell>
        </row>
        <row r="93">
          <cell r="C93" t="str">
            <v>PNC Bank, N.A.</v>
          </cell>
          <cell r="D93" t="str">
            <v>United States</v>
          </cell>
          <cell r="E93" t="str">
            <v xml:space="preserve">A2       </v>
          </cell>
        </row>
        <row r="94">
          <cell r="C94" t="str">
            <v>Banque Monetaire et Financiere</v>
          </cell>
          <cell r="D94" t="str">
            <v>France</v>
          </cell>
          <cell r="E94" t="str">
            <v xml:space="preserve">A2       </v>
          </cell>
        </row>
        <row r="95">
          <cell r="C95" t="str">
            <v>Royal Trust Corporation of Canada</v>
          </cell>
          <cell r="D95" t="str">
            <v>Canada</v>
          </cell>
          <cell r="E95" t="str">
            <v xml:space="preserve">Aa3      </v>
          </cell>
        </row>
        <row r="96">
          <cell r="C96" t="str">
            <v>KeyBank National Association</v>
          </cell>
          <cell r="D96" t="str">
            <v>United States</v>
          </cell>
          <cell r="E96" t="str">
            <v xml:space="preserve">A3       </v>
          </cell>
        </row>
        <row r="97">
          <cell r="C97" t="str">
            <v>Swedbank AB</v>
          </cell>
          <cell r="D97" t="str">
            <v>Sweden</v>
          </cell>
          <cell r="E97" t="str">
            <v xml:space="preserve">A1       </v>
          </cell>
        </row>
        <row r="98">
          <cell r="C98" t="str">
            <v>State Street Bank and Trust Company</v>
          </cell>
          <cell r="D98" t="str">
            <v>United States</v>
          </cell>
          <cell r="E98" t="str">
            <v xml:space="preserve">Aa3      </v>
          </cell>
        </row>
        <row r="99">
          <cell r="C99" t="str">
            <v>Svenska Handelsbanken AB</v>
          </cell>
          <cell r="D99" t="str">
            <v>Sweden</v>
          </cell>
          <cell r="E99" t="str">
            <v xml:space="preserve">Aa3      </v>
          </cell>
        </row>
        <row r="100">
          <cell r="C100" t="str">
            <v>American Express Centurion Bank</v>
          </cell>
          <cell r="D100" t="str">
            <v>United States</v>
          </cell>
          <cell r="E100" t="str">
            <v xml:space="preserve">A2       </v>
          </cell>
        </row>
        <row r="101">
          <cell r="C101" t="str">
            <v>Banco Bilbao Vizcaya Argentaria, S.A.</v>
          </cell>
          <cell r="D101" t="str">
            <v>Spain</v>
          </cell>
          <cell r="E101" t="str">
            <v xml:space="preserve">Baa2     </v>
          </cell>
        </row>
        <row r="102">
          <cell r="C102" t="str">
            <v>Deutsche Bank Trust Company Americas</v>
          </cell>
          <cell r="D102" t="str">
            <v>United States</v>
          </cell>
          <cell r="E102" t="str">
            <v xml:space="preserve">A3       </v>
          </cell>
        </row>
        <row r="103">
          <cell r="C103" t="str">
            <v>Wells Fargo Bank Northwest, N.A.</v>
          </cell>
          <cell r="D103" t="str">
            <v>United States</v>
          </cell>
          <cell r="E103" t="str">
            <v xml:space="preserve">Aa3      </v>
          </cell>
        </row>
        <row r="104">
          <cell r="C104" t="str">
            <v>Raiffeisen Zentralbank Oesterreich AG</v>
          </cell>
          <cell r="D104" t="str">
            <v>Austria</v>
          </cell>
          <cell r="E104" t="str">
            <v xml:space="preserve">Baa1     </v>
          </cell>
        </row>
        <row r="105">
          <cell r="C105" t="str">
            <v>HSBC Bank plc</v>
          </cell>
          <cell r="D105" t="str">
            <v>United Kingdom</v>
          </cell>
          <cell r="E105" t="str">
            <v xml:space="preserve">Aa3      </v>
          </cell>
        </row>
        <row r="106">
          <cell r="C106" t="str">
            <v>ING Bank N.V.</v>
          </cell>
          <cell r="D106" t="str">
            <v>Netherlands</v>
          </cell>
          <cell r="E106" t="str">
            <v xml:space="preserve">A2       </v>
          </cell>
        </row>
        <row r="107">
          <cell r="C107" t="str">
            <v>Northern Trust Company</v>
          </cell>
          <cell r="D107" t="str">
            <v>United States</v>
          </cell>
          <cell r="E107" t="str">
            <v xml:space="preserve">A1       </v>
          </cell>
        </row>
        <row r="108">
          <cell r="C108" t="str">
            <v>Societe Generale</v>
          </cell>
          <cell r="D108" t="str">
            <v>France</v>
          </cell>
          <cell r="E108" t="str">
            <v xml:space="preserve">A2       </v>
          </cell>
        </row>
        <row r="109">
          <cell r="C109" t="str">
            <v>Standard Chartered Bank</v>
          </cell>
          <cell r="D109" t="str">
            <v>United Kingdom</v>
          </cell>
          <cell r="E109" t="str">
            <v xml:space="preserve">A1       </v>
          </cell>
        </row>
        <row r="110">
          <cell r="C110" t="str">
            <v>State Bank of India</v>
          </cell>
          <cell r="D110" t="str">
            <v>India</v>
          </cell>
          <cell r="E110" t="str">
            <v xml:space="preserve">Baa3     </v>
          </cell>
        </row>
        <row r="111">
          <cell r="C111" t="str">
            <v>Wells Fargo Bank, N.A.</v>
          </cell>
          <cell r="D111" t="str">
            <v>United States</v>
          </cell>
          <cell r="E111" t="str">
            <v xml:space="preserve">Aa3      </v>
          </cell>
        </row>
        <row r="112">
          <cell r="C112" t="str">
            <v>Bank of New Zealand</v>
          </cell>
          <cell r="D112" t="str">
            <v>New Zealand</v>
          </cell>
          <cell r="E112" t="str">
            <v xml:space="preserve">Aa3      </v>
          </cell>
        </row>
        <row r="113">
          <cell r="C113" t="str">
            <v>Commerzbank AG</v>
          </cell>
          <cell r="D113" t="str">
            <v>Germany</v>
          </cell>
          <cell r="E113" t="str">
            <v xml:space="preserve">Baa1     </v>
          </cell>
        </row>
        <row r="114">
          <cell r="C114" t="str">
            <v>Belfius Bank SA/NV</v>
          </cell>
          <cell r="D114" t="str">
            <v>Belgium</v>
          </cell>
          <cell r="E114" t="str">
            <v xml:space="preserve">Baa1     </v>
          </cell>
        </row>
        <row r="115">
          <cell r="C115" t="str">
            <v>National Bank of Canada</v>
          </cell>
          <cell r="D115" t="str">
            <v>Canada</v>
          </cell>
          <cell r="E115" t="str">
            <v xml:space="preserve">Aa3      </v>
          </cell>
        </row>
        <row r="116">
          <cell r="C116" t="str">
            <v>BNY Mellon Trust of Delaware</v>
          </cell>
          <cell r="D116" t="str">
            <v>United States</v>
          </cell>
          <cell r="E116" t="str">
            <v xml:space="preserve">Aa2      </v>
          </cell>
        </row>
        <row r="117">
          <cell r="C117" t="str">
            <v>Banco Popular de Puerto Rico</v>
          </cell>
          <cell r="D117" t="str">
            <v>United States</v>
          </cell>
          <cell r="E117" t="str">
            <v xml:space="preserve">Ba3      </v>
          </cell>
        </row>
        <row r="118">
          <cell r="C118" t="str">
            <v>Banque Palatine</v>
          </cell>
          <cell r="D118" t="str">
            <v>France</v>
          </cell>
          <cell r="E118" t="str">
            <v xml:space="preserve">A2       </v>
          </cell>
        </row>
        <row r="119">
          <cell r="C119" t="str">
            <v>Deutsche Bank Trust Company Delaware</v>
          </cell>
          <cell r="D119" t="str">
            <v>United States</v>
          </cell>
          <cell r="E119" t="str">
            <v xml:space="preserve">A3       </v>
          </cell>
        </row>
        <row r="120">
          <cell r="C120" t="str">
            <v>Deutsche Bank National Trust Company</v>
          </cell>
          <cell r="D120" t="str">
            <v>United States</v>
          </cell>
          <cell r="E120" t="str">
            <v xml:space="preserve">A3       </v>
          </cell>
        </row>
        <row r="121">
          <cell r="C121" t="str">
            <v>Discover Bank</v>
          </cell>
          <cell r="D121" t="str">
            <v>United States</v>
          </cell>
          <cell r="E121" t="str">
            <v xml:space="preserve">Baa3     </v>
          </cell>
        </row>
        <row r="122">
          <cell r="C122" t="str">
            <v>Banque Populaire Atlantique</v>
          </cell>
          <cell r="D122" t="str">
            <v>France</v>
          </cell>
          <cell r="E122" t="str">
            <v xml:space="preserve">A2       </v>
          </cell>
        </row>
        <row r="123">
          <cell r="C123" t="str">
            <v>Jyske Bank A/S</v>
          </cell>
          <cell r="D123" t="str">
            <v>Denmark</v>
          </cell>
          <cell r="E123" t="str">
            <v xml:space="preserve">Baa1     </v>
          </cell>
        </row>
        <row r="124">
          <cell r="C124" t="str">
            <v>CRCAM Morbihan</v>
          </cell>
          <cell r="D124" t="str">
            <v>France</v>
          </cell>
          <cell r="E124" t="str">
            <v xml:space="preserve">A2       </v>
          </cell>
        </row>
        <row r="125">
          <cell r="C125" t="str">
            <v>Royal Bank of Scotland N.V.</v>
          </cell>
          <cell r="D125" t="str">
            <v>Netherlands</v>
          </cell>
          <cell r="E125" t="str">
            <v xml:space="preserve">Baa1     </v>
          </cell>
        </row>
        <row r="126">
          <cell r="C126" t="str">
            <v>Banque Populaire Occitane</v>
          </cell>
          <cell r="D126" t="str">
            <v>France</v>
          </cell>
          <cell r="E126" t="str">
            <v xml:space="preserve">A2       </v>
          </cell>
        </row>
        <row r="127">
          <cell r="C127" t="str">
            <v>Banque Populaire Bourgogne Franche-Comte</v>
          </cell>
          <cell r="D127" t="str">
            <v>France</v>
          </cell>
          <cell r="E127" t="str">
            <v xml:space="preserve">A2       </v>
          </cell>
        </row>
        <row r="128">
          <cell r="C128" t="str">
            <v>CRCAM Nord Est</v>
          </cell>
          <cell r="D128" t="str">
            <v>France</v>
          </cell>
          <cell r="E128" t="str">
            <v xml:space="preserve">A2       </v>
          </cell>
        </row>
        <row r="129">
          <cell r="C129" t="str">
            <v>CRCAM Finistere</v>
          </cell>
          <cell r="D129" t="str">
            <v>France</v>
          </cell>
          <cell r="E129" t="str">
            <v xml:space="preserve">A2       </v>
          </cell>
        </row>
        <row r="130">
          <cell r="C130" t="str">
            <v>LfA Foerderbank Bayern</v>
          </cell>
          <cell r="D130" t="str">
            <v>Germany</v>
          </cell>
          <cell r="E130" t="str">
            <v xml:space="preserve">Aaa      </v>
          </cell>
        </row>
        <row r="131">
          <cell r="C131" t="str">
            <v>DB UK Bank Limited</v>
          </cell>
          <cell r="D131" t="str">
            <v>United Kingdom</v>
          </cell>
          <cell r="E131" t="str">
            <v xml:space="preserve">Baa3     </v>
          </cell>
        </row>
        <row r="132">
          <cell r="C132" t="str">
            <v>Gunma Bank, Ltd. (The)</v>
          </cell>
          <cell r="D132" t="str">
            <v>Japan</v>
          </cell>
          <cell r="E132" t="str">
            <v xml:space="preserve">A2       </v>
          </cell>
        </row>
        <row r="133">
          <cell r="C133" t="str">
            <v>Joyo Bank, Ltd.</v>
          </cell>
          <cell r="D133" t="str">
            <v>Japan</v>
          </cell>
          <cell r="E133" t="str">
            <v xml:space="preserve">A2       </v>
          </cell>
        </row>
        <row r="134">
          <cell r="C134" t="str">
            <v>CRCAM Cotes d'Armor</v>
          </cell>
          <cell r="D134" t="str">
            <v>France</v>
          </cell>
          <cell r="E134" t="str">
            <v xml:space="preserve">A2       </v>
          </cell>
        </row>
        <row r="135">
          <cell r="C135" t="str">
            <v>Landesbank Baden-Wuerttemberg</v>
          </cell>
          <cell r="D135" t="str">
            <v>Germany</v>
          </cell>
          <cell r="E135" t="str">
            <v xml:space="preserve">Aaa      </v>
          </cell>
        </row>
        <row r="136">
          <cell r="C136" t="str">
            <v>Banco Santander Totta S.A.</v>
          </cell>
          <cell r="D136" t="str">
            <v>Portugal</v>
          </cell>
          <cell r="E136" t="str">
            <v xml:space="preserve">Ba1      </v>
          </cell>
        </row>
        <row r="137">
          <cell r="C137" t="str">
            <v>Bank of Fukuoka, Ltd.</v>
          </cell>
          <cell r="D137" t="str">
            <v>Japan</v>
          </cell>
          <cell r="E137" t="str">
            <v xml:space="preserve">Baa1     </v>
          </cell>
        </row>
        <row r="138">
          <cell r="C138" t="str">
            <v>Hyakujushi Bank Limited</v>
          </cell>
          <cell r="D138" t="str">
            <v>Japan</v>
          </cell>
          <cell r="E138" t="str">
            <v xml:space="preserve">A3       </v>
          </cell>
        </row>
        <row r="139">
          <cell r="C139" t="str">
            <v>Hiroshima Bank, Limited</v>
          </cell>
          <cell r="D139" t="str">
            <v>Japan</v>
          </cell>
          <cell r="E139" t="str">
            <v xml:space="preserve">Baa1     </v>
          </cell>
        </row>
        <row r="140">
          <cell r="C140" t="str">
            <v>Permanent tsb p.l.c.</v>
          </cell>
          <cell r="D140" t="str">
            <v>Ireland</v>
          </cell>
          <cell r="E140" t="str">
            <v xml:space="preserve">B3       </v>
          </cell>
        </row>
        <row r="141">
          <cell r="C141" t="str">
            <v>First Hawaiian Bank</v>
          </cell>
          <cell r="D141" t="str">
            <v>United States</v>
          </cell>
          <cell r="E141" t="str">
            <v xml:space="preserve">A2       </v>
          </cell>
        </row>
        <row r="142">
          <cell r="C142" t="str">
            <v>CRCAM Atlantique Vendee</v>
          </cell>
          <cell r="D142" t="str">
            <v>France</v>
          </cell>
          <cell r="E142" t="str">
            <v xml:space="preserve">A2       </v>
          </cell>
        </row>
        <row r="143">
          <cell r="C143" t="str">
            <v>NRAM PLC</v>
          </cell>
          <cell r="D143" t="str">
            <v>United Kingdom</v>
          </cell>
          <cell r="E143" t="str">
            <v xml:space="preserve">A1       </v>
          </cell>
        </row>
        <row r="144">
          <cell r="C144" t="str">
            <v>DZ BANK AG</v>
          </cell>
          <cell r="D144" t="str">
            <v>Germany</v>
          </cell>
          <cell r="E144" t="str">
            <v xml:space="preserve">A1       </v>
          </cell>
        </row>
        <row r="145">
          <cell r="C145" t="str">
            <v>First Tennessee Bank, National Association</v>
          </cell>
          <cell r="D145" t="str">
            <v>United States</v>
          </cell>
          <cell r="E145" t="str">
            <v xml:space="preserve">Baa2     </v>
          </cell>
        </row>
        <row r="146">
          <cell r="C146" t="str">
            <v>Yorkshire Building Society</v>
          </cell>
          <cell r="D146" t="str">
            <v>United Kingdom</v>
          </cell>
          <cell r="E146" t="str">
            <v xml:space="preserve">Baa1     </v>
          </cell>
        </row>
        <row r="147">
          <cell r="C147" t="str">
            <v>Ogaki Kyoritsu Bank, Ltd.</v>
          </cell>
          <cell r="D147" t="str">
            <v>Japan</v>
          </cell>
          <cell r="E147" t="str">
            <v xml:space="preserve">Baa1     </v>
          </cell>
        </row>
        <row r="148">
          <cell r="C148" t="str">
            <v>Daishi Bank, Ltd. (The)</v>
          </cell>
          <cell r="D148" t="str">
            <v>Japan</v>
          </cell>
          <cell r="E148" t="str">
            <v xml:space="preserve">A3       </v>
          </cell>
        </row>
        <row r="149">
          <cell r="C149" t="str">
            <v>Korea Development Bank</v>
          </cell>
          <cell r="D149" t="str">
            <v>Korea</v>
          </cell>
          <cell r="E149" t="str">
            <v xml:space="preserve">Aa3      </v>
          </cell>
        </row>
        <row r="150">
          <cell r="C150" t="str">
            <v>California Bank &amp; Trust</v>
          </cell>
          <cell r="D150" t="str">
            <v>United States</v>
          </cell>
          <cell r="E150" t="str">
            <v xml:space="preserve">Baa3     </v>
          </cell>
        </row>
        <row r="151">
          <cell r="C151" t="str">
            <v>Compass Bank</v>
          </cell>
          <cell r="D151" t="str">
            <v>United States</v>
          </cell>
          <cell r="E151" t="str">
            <v xml:space="preserve">Baa2     </v>
          </cell>
        </row>
        <row r="152">
          <cell r="C152" t="str">
            <v>CRCAM Anjou et du Maine</v>
          </cell>
          <cell r="D152" t="str">
            <v>France</v>
          </cell>
          <cell r="E152" t="str">
            <v xml:space="preserve">A2       </v>
          </cell>
        </row>
        <row r="153">
          <cell r="C153" t="str">
            <v>Clydesdale Bank plc</v>
          </cell>
          <cell r="D153" t="str">
            <v>United Kingdom</v>
          </cell>
          <cell r="E153" t="str">
            <v xml:space="preserve">Baa2     </v>
          </cell>
        </row>
        <row r="154">
          <cell r="C154" t="str">
            <v>Banco Nacional de Mexico, S.A.</v>
          </cell>
          <cell r="D154" t="str">
            <v>Mexico</v>
          </cell>
          <cell r="E154" t="str">
            <v xml:space="preserve">A3       </v>
          </cell>
        </row>
        <row r="155">
          <cell r="C155" t="str">
            <v>Banco Santander Rio S.A.</v>
          </cell>
          <cell r="D155" t="str">
            <v>Argentina</v>
          </cell>
          <cell r="E155" t="str">
            <v xml:space="preserve">Caa2     </v>
          </cell>
        </row>
        <row r="156">
          <cell r="C156" t="str">
            <v>Banco Sabadell, S.A.</v>
          </cell>
          <cell r="D156" t="str">
            <v>Spain</v>
          </cell>
          <cell r="E156" t="str">
            <v xml:space="preserve">Ba2      </v>
          </cell>
        </row>
        <row r="157">
          <cell r="C157" t="str">
            <v>Bank of America, N.A.</v>
          </cell>
          <cell r="D157" t="str">
            <v>United States</v>
          </cell>
          <cell r="E157" t="str">
            <v xml:space="preserve">A2       </v>
          </cell>
        </row>
        <row r="158">
          <cell r="C158" t="str">
            <v>China Construction Bank Corporation</v>
          </cell>
          <cell r="D158" t="str">
            <v>China</v>
          </cell>
          <cell r="E158" t="str">
            <v xml:space="preserve">A1       </v>
          </cell>
        </row>
        <row r="159">
          <cell r="C159" t="str">
            <v>Mizuho Bank, Ltd., Paris Branch</v>
          </cell>
          <cell r="D159" t="str">
            <v>France</v>
          </cell>
          <cell r="E159" t="str">
            <v xml:space="preserve">A1       </v>
          </cell>
        </row>
        <row r="160">
          <cell r="C160" t="str">
            <v>Shinkin Central Bank</v>
          </cell>
          <cell r="D160" t="str">
            <v>Japan</v>
          </cell>
          <cell r="E160" t="str">
            <v xml:space="preserve">A1       </v>
          </cell>
        </row>
        <row r="161">
          <cell r="C161" t="str">
            <v>Bradford &amp; Bingley plc</v>
          </cell>
          <cell r="D161" t="str">
            <v>United Kingdom</v>
          </cell>
          <cell r="E161" t="str">
            <v xml:space="preserve">A1       </v>
          </cell>
        </row>
        <row r="162">
          <cell r="C162" t="str">
            <v>Nationwide Building Society</v>
          </cell>
          <cell r="D162" t="str">
            <v>United Kingdom</v>
          </cell>
          <cell r="E162" t="str">
            <v xml:space="preserve">A2       </v>
          </cell>
        </row>
        <row r="163">
          <cell r="C163" t="str">
            <v>Credit Industriel et Commercial</v>
          </cell>
          <cell r="D163" t="str">
            <v>France</v>
          </cell>
          <cell r="E163" t="str">
            <v xml:space="preserve">Aa3      </v>
          </cell>
        </row>
        <row r="164">
          <cell r="C164" t="str">
            <v>Barclays Bank PLC, Paris</v>
          </cell>
          <cell r="D164" t="str">
            <v>France</v>
          </cell>
          <cell r="E164" t="str">
            <v xml:space="preserve">A2       </v>
          </cell>
        </row>
        <row r="165">
          <cell r="C165" t="str">
            <v>Bayerische Landesbank, (Paris Branch)</v>
          </cell>
          <cell r="D165" t="str">
            <v>France</v>
          </cell>
          <cell r="E165" t="str">
            <v xml:space="preserve">A3       </v>
          </cell>
        </row>
        <row r="166">
          <cell r="C166" t="str">
            <v>Bayerische Landesbank, (Paris Branch)</v>
          </cell>
          <cell r="D166" t="str">
            <v>France</v>
          </cell>
          <cell r="E166" t="str">
            <v xml:space="preserve">Aaa      </v>
          </cell>
        </row>
        <row r="167">
          <cell r="C167" t="str">
            <v>Chase Manhattan Bank, Paris Branch</v>
          </cell>
          <cell r="D167" t="str">
            <v>France</v>
          </cell>
          <cell r="E167" t="str">
            <v xml:space="preserve">Aa3      </v>
          </cell>
        </row>
        <row r="168">
          <cell r="C168" t="str">
            <v>Deutsche Bank AG, Paris Branch</v>
          </cell>
          <cell r="D168" t="str">
            <v>France</v>
          </cell>
          <cell r="E168" t="str">
            <v xml:space="preserve">A3       </v>
          </cell>
        </row>
        <row r="169">
          <cell r="C169" t="str">
            <v>Santander UK PLC</v>
          </cell>
          <cell r="D169" t="str">
            <v>United Kingdom</v>
          </cell>
          <cell r="E169" t="str">
            <v xml:space="preserve">A2       </v>
          </cell>
        </row>
        <row r="170">
          <cell r="C170" t="str">
            <v>Synovus Bank</v>
          </cell>
          <cell r="D170" t="str">
            <v>United States</v>
          </cell>
          <cell r="E170" t="str">
            <v xml:space="preserve">Ba2      </v>
          </cell>
        </row>
        <row r="171">
          <cell r="C171" t="str">
            <v>Shoko Chukin Bank, Ltd.</v>
          </cell>
          <cell r="D171" t="str">
            <v>Japan</v>
          </cell>
          <cell r="E171" t="str">
            <v xml:space="preserve">Aa3      </v>
          </cell>
        </row>
        <row r="172">
          <cell r="C172" t="str">
            <v>Banco de Galicia y Buenos Aires S.A.</v>
          </cell>
          <cell r="D172" t="str">
            <v>Argentina</v>
          </cell>
          <cell r="E172" t="str">
            <v xml:space="preserve">Caa2     </v>
          </cell>
        </row>
        <row r="173">
          <cell r="C173" t="str">
            <v>Commerce Bank</v>
          </cell>
          <cell r="D173" t="str">
            <v>United States</v>
          </cell>
          <cell r="E173" t="str">
            <v xml:space="preserve">Aa3      </v>
          </cell>
        </row>
        <row r="174">
          <cell r="C174" t="str">
            <v>Old National Bank</v>
          </cell>
          <cell r="D174" t="str">
            <v>United States</v>
          </cell>
          <cell r="E174" t="str">
            <v xml:space="preserve">A2       </v>
          </cell>
        </row>
        <row r="175">
          <cell r="C175" t="str">
            <v>BBVA Bancomer, S.A.</v>
          </cell>
          <cell r="D175" t="str">
            <v>Mexico</v>
          </cell>
          <cell r="E175" t="str">
            <v xml:space="preserve">A3       </v>
          </cell>
        </row>
        <row r="176">
          <cell r="C176" t="str">
            <v>CRCAM Centre France</v>
          </cell>
          <cell r="D176" t="str">
            <v>France</v>
          </cell>
          <cell r="E176" t="str">
            <v xml:space="preserve">A2       </v>
          </cell>
        </row>
        <row r="177">
          <cell r="C177" t="str">
            <v>CRCAM de Toulouse 31</v>
          </cell>
          <cell r="D177" t="str">
            <v>France</v>
          </cell>
          <cell r="E177" t="str">
            <v xml:space="preserve">A2       </v>
          </cell>
        </row>
        <row r="178">
          <cell r="C178" t="str">
            <v>CRCAM Normandie Seine</v>
          </cell>
          <cell r="D178" t="str">
            <v>France</v>
          </cell>
          <cell r="E178" t="str">
            <v xml:space="preserve">A2       </v>
          </cell>
        </row>
        <row r="179">
          <cell r="C179" t="str">
            <v>Internationale Nederlanden Bank N.V., Paris</v>
          </cell>
          <cell r="D179" t="str">
            <v>France</v>
          </cell>
          <cell r="E179" t="str">
            <v xml:space="preserve">A2       </v>
          </cell>
        </row>
        <row r="180">
          <cell r="C180" t="str">
            <v>T.C. Ziraat Bankasi</v>
          </cell>
          <cell r="D180" t="str">
            <v>Turkey</v>
          </cell>
          <cell r="E180" t="str">
            <v xml:space="preserve">Baa3     </v>
          </cell>
        </row>
        <row r="181">
          <cell r="C181" t="str">
            <v>Bank of China Limited</v>
          </cell>
          <cell r="D181" t="str">
            <v>China</v>
          </cell>
          <cell r="E181" t="str">
            <v xml:space="preserve">A1       </v>
          </cell>
        </row>
        <row r="182">
          <cell r="C182" t="str">
            <v>Chugoku Bank, Limited (The)</v>
          </cell>
          <cell r="D182" t="str">
            <v>Japan</v>
          </cell>
          <cell r="E182" t="str">
            <v xml:space="preserve">Aa3      </v>
          </cell>
        </row>
        <row r="183">
          <cell r="C183" t="str">
            <v>Suruga Bank, Ltd.</v>
          </cell>
          <cell r="D183" t="str">
            <v>Japan</v>
          </cell>
          <cell r="E183" t="str">
            <v xml:space="preserve">A3       </v>
          </cell>
        </row>
        <row r="184">
          <cell r="C184" t="str">
            <v>Banco del Estado de Chile</v>
          </cell>
          <cell r="D184" t="str">
            <v>Chile</v>
          </cell>
          <cell r="E184" t="str">
            <v xml:space="preserve">Aa3      </v>
          </cell>
        </row>
        <row r="185">
          <cell r="C185" t="str">
            <v>CRCAM Nord de France</v>
          </cell>
          <cell r="D185" t="str">
            <v>France</v>
          </cell>
          <cell r="E185" t="str">
            <v xml:space="preserve">A2       </v>
          </cell>
        </row>
        <row r="186">
          <cell r="C186" t="str">
            <v>Intesa Sanpaolo Spa</v>
          </cell>
          <cell r="D186" t="str">
            <v>Italy</v>
          </cell>
          <cell r="E186" t="str">
            <v xml:space="preserve">Baa2     </v>
          </cell>
        </row>
        <row r="187">
          <cell r="C187" t="str">
            <v>Philippine National Bank</v>
          </cell>
          <cell r="D187" t="str">
            <v>Philippines</v>
          </cell>
          <cell r="E187" t="str">
            <v xml:space="preserve">Ba2      </v>
          </cell>
        </row>
        <row r="188">
          <cell r="C188" t="str">
            <v>Shinhan Bank</v>
          </cell>
          <cell r="D188" t="str">
            <v>Korea</v>
          </cell>
          <cell r="E188" t="str">
            <v xml:space="preserve">A1       </v>
          </cell>
        </row>
        <row r="189">
          <cell r="C189" t="str">
            <v>San-in Godo Bank, Ltd.</v>
          </cell>
          <cell r="D189" t="str">
            <v>Japan</v>
          </cell>
          <cell r="E189" t="str">
            <v xml:space="preserve">A3       </v>
          </cell>
        </row>
        <row r="190">
          <cell r="C190" t="str">
            <v>Banque Populaire Val de France</v>
          </cell>
          <cell r="D190" t="str">
            <v>France</v>
          </cell>
          <cell r="E190" t="str">
            <v xml:space="preserve">A2       </v>
          </cell>
        </row>
        <row r="191">
          <cell r="C191" t="str">
            <v>Banque et Caisse d'Epargne de l'Etat</v>
          </cell>
          <cell r="D191" t="str">
            <v>Luxembourg</v>
          </cell>
          <cell r="E191" t="str">
            <v xml:space="preserve">Aa1      </v>
          </cell>
        </row>
        <row r="192">
          <cell r="C192" t="str">
            <v>St. Galler Kantonalbank</v>
          </cell>
          <cell r="D192" t="str">
            <v>Switzerland</v>
          </cell>
          <cell r="E192" t="str">
            <v xml:space="preserve">Aa1      </v>
          </cell>
        </row>
        <row r="193">
          <cell r="C193" t="str">
            <v>Citibank International Plc</v>
          </cell>
          <cell r="D193" t="str">
            <v>United Kingdom</v>
          </cell>
          <cell r="E193" t="str">
            <v xml:space="preserve">A2       </v>
          </cell>
        </row>
        <row r="194">
          <cell r="C194" t="str">
            <v>Bank Nederlandse Gemeenten N.V.</v>
          </cell>
          <cell r="D194" t="str">
            <v>Netherlands</v>
          </cell>
          <cell r="E194" t="str">
            <v xml:space="preserve">Aaa      </v>
          </cell>
        </row>
        <row r="195">
          <cell r="C195" t="str">
            <v>Bank of Communications Co., Ltd.</v>
          </cell>
          <cell r="D195" t="str">
            <v>China</v>
          </cell>
          <cell r="E195" t="str">
            <v xml:space="preserve">A2       </v>
          </cell>
        </row>
        <row r="196">
          <cell r="C196" t="str">
            <v>Korea Exchange Bank</v>
          </cell>
          <cell r="D196" t="str">
            <v>Korea</v>
          </cell>
          <cell r="E196" t="str">
            <v xml:space="preserve">A1       </v>
          </cell>
        </row>
        <row r="197">
          <cell r="C197" t="str">
            <v>Standard Chartered Bank Korea Limited</v>
          </cell>
          <cell r="D197" t="str">
            <v>Korea</v>
          </cell>
          <cell r="E197" t="str">
            <v xml:space="preserve">A1       </v>
          </cell>
        </row>
        <row r="198">
          <cell r="C198" t="str">
            <v>Bremer Landesbank Kreditanstalt Oldenburg GZ</v>
          </cell>
          <cell r="D198" t="str">
            <v>Germany</v>
          </cell>
          <cell r="E198" t="str">
            <v xml:space="preserve">Aa1      </v>
          </cell>
        </row>
        <row r="199">
          <cell r="C199" t="str">
            <v>Erste Group Bank AG</v>
          </cell>
          <cell r="D199" t="str">
            <v>Austria</v>
          </cell>
          <cell r="E199" t="str">
            <v xml:space="preserve">Baa1     </v>
          </cell>
        </row>
        <row r="200">
          <cell r="C200" t="str">
            <v>Landesbank Berlin AG</v>
          </cell>
          <cell r="D200" t="str">
            <v>Germany</v>
          </cell>
          <cell r="E200" t="str">
            <v xml:space="preserve">Aa1      </v>
          </cell>
        </row>
        <row r="201">
          <cell r="C201" t="str">
            <v>KASIKORNBANK Public Company Limited</v>
          </cell>
          <cell r="D201" t="str">
            <v>Thailand</v>
          </cell>
          <cell r="E201" t="str">
            <v xml:space="preserve">Baa1     </v>
          </cell>
        </row>
        <row r="202">
          <cell r="C202" t="str">
            <v>Industrial &amp; Commercial Bank of China Ltd</v>
          </cell>
          <cell r="D202" t="str">
            <v>China</v>
          </cell>
          <cell r="E202" t="str">
            <v xml:space="preserve">A1       </v>
          </cell>
        </row>
        <row r="203">
          <cell r="C203" t="str">
            <v>Bangkok Bank Public Company Limited</v>
          </cell>
          <cell r="D203" t="str">
            <v>Thailand</v>
          </cell>
          <cell r="E203" t="str">
            <v xml:space="preserve">Baa1     </v>
          </cell>
        </row>
        <row r="204">
          <cell r="C204" t="str">
            <v>Capital One Bank (USA), N.A.</v>
          </cell>
          <cell r="D204" t="str">
            <v>United States</v>
          </cell>
          <cell r="E204" t="str">
            <v xml:space="preserve">A3       </v>
          </cell>
        </row>
        <row r="205">
          <cell r="C205" t="str">
            <v>Banco Comercial Portugues, S.A.</v>
          </cell>
          <cell r="D205" t="str">
            <v>Portugal</v>
          </cell>
          <cell r="E205" t="str">
            <v xml:space="preserve">B1       </v>
          </cell>
        </row>
        <row r="206">
          <cell r="C206" t="str">
            <v>Landwirtschaftliche Rentenbank</v>
          </cell>
          <cell r="D206" t="str">
            <v>Germany</v>
          </cell>
          <cell r="E206" t="str">
            <v xml:space="preserve">Aaa      </v>
          </cell>
        </row>
        <row r="207">
          <cell r="C207" t="str">
            <v>Susquehanna Bank</v>
          </cell>
          <cell r="D207" t="str">
            <v>United States</v>
          </cell>
          <cell r="E207" t="str">
            <v xml:space="preserve">Baa1     </v>
          </cell>
        </row>
        <row r="208">
          <cell r="C208" t="str">
            <v>NIBC Bank N.V.</v>
          </cell>
          <cell r="D208" t="str">
            <v>Netherlands</v>
          </cell>
          <cell r="E208" t="str">
            <v xml:space="preserve">Baa3     </v>
          </cell>
        </row>
        <row r="209">
          <cell r="C209" t="str">
            <v>Bankinter, S.A.</v>
          </cell>
          <cell r="D209" t="str">
            <v>Spain</v>
          </cell>
          <cell r="E209" t="str">
            <v xml:space="preserve">Baa3     </v>
          </cell>
        </row>
        <row r="210">
          <cell r="C210" t="str">
            <v>Banque Internationale a Luxembourg</v>
          </cell>
          <cell r="D210" t="str">
            <v>Luxembourg</v>
          </cell>
          <cell r="E210" t="str">
            <v xml:space="preserve">Baa1     </v>
          </cell>
        </row>
        <row r="211">
          <cell r="C211" t="str">
            <v>Banco do Brasil S.A.</v>
          </cell>
          <cell r="D211" t="str">
            <v>Brazil</v>
          </cell>
          <cell r="E211" t="str">
            <v xml:space="preserve">Baa2     </v>
          </cell>
        </row>
        <row r="212">
          <cell r="C212" t="str">
            <v>Banco Bradesco S.A.</v>
          </cell>
          <cell r="D212" t="str">
            <v>Brazil</v>
          </cell>
          <cell r="E212" t="str">
            <v xml:space="preserve">Baa2     </v>
          </cell>
        </row>
        <row r="213">
          <cell r="C213" t="str">
            <v>HSBC Bank Brasil S.A. - Banco Multiplo</v>
          </cell>
          <cell r="D213" t="str">
            <v>Brazil</v>
          </cell>
          <cell r="E213" t="str">
            <v xml:space="preserve">Baa2     </v>
          </cell>
        </row>
        <row r="214">
          <cell r="C214" t="str">
            <v>Banco Safra S.A.</v>
          </cell>
          <cell r="D214" t="str">
            <v>Brazil</v>
          </cell>
          <cell r="E214" t="str">
            <v xml:space="preserve">Baa2     </v>
          </cell>
        </row>
        <row r="215">
          <cell r="C215" t="str">
            <v>BBVA (Chile)</v>
          </cell>
          <cell r="D215" t="str">
            <v>Chile</v>
          </cell>
          <cell r="E215" t="str">
            <v xml:space="preserve">Baa1     </v>
          </cell>
        </row>
        <row r="216">
          <cell r="C216" t="str">
            <v>CorpBanca</v>
          </cell>
          <cell r="D216" t="str">
            <v>Chile</v>
          </cell>
          <cell r="E216" t="str">
            <v xml:space="preserve">Baa3     </v>
          </cell>
        </row>
        <row r="217">
          <cell r="C217" t="str">
            <v>Banco de Chile</v>
          </cell>
          <cell r="D217" t="str">
            <v>Chile</v>
          </cell>
          <cell r="E217" t="str">
            <v xml:space="preserve">Aa3      </v>
          </cell>
        </row>
        <row r="218">
          <cell r="C218" t="str">
            <v>Banco Santander-Chile</v>
          </cell>
          <cell r="D218" t="str">
            <v>Chile</v>
          </cell>
          <cell r="E218" t="str">
            <v xml:space="preserve">Aa3      </v>
          </cell>
        </row>
        <row r="219">
          <cell r="C219" t="str">
            <v>FirstMerit Bank, N.A.</v>
          </cell>
          <cell r="D219" t="str">
            <v>United States</v>
          </cell>
          <cell r="E219" t="str">
            <v xml:space="preserve">A2       </v>
          </cell>
        </row>
        <row r="220">
          <cell r="C220" t="str">
            <v>China Construction Bank (Asia) Corp. Ltd.</v>
          </cell>
          <cell r="D220" t="str">
            <v>Hong Kong</v>
          </cell>
          <cell r="E220" t="str">
            <v xml:space="preserve">A2       </v>
          </cell>
        </row>
        <row r="221">
          <cell r="C221" t="str">
            <v>Kreditanstalt fuer Wiederaufbau</v>
          </cell>
          <cell r="D221" t="str">
            <v>Germany</v>
          </cell>
          <cell r="E221" t="str">
            <v xml:space="preserve">Aaa      </v>
          </cell>
        </row>
        <row r="222">
          <cell r="C222" t="str">
            <v>Oesterreichische Kontrollbank AG</v>
          </cell>
          <cell r="D222" t="str">
            <v>Austria</v>
          </cell>
          <cell r="E222" t="str">
            <v xml:space="preserve">Aaa      </v>
          </cell>
        </row>
        <row r="223">
          <cell r="C223" t="str">
            <v>Kookmin Bank</v>
          </cell>
          <cell r="D223" t="str">
            <v>Korea</v>
          </cell>
          <cell r="E223" t="str">
            <v xml:space="preserve">A1       </v>
          </cell>
        </row>
        <row r="224">
          <cell r="C224" t="str">
            <v>Bank of the Philippine Islands</v>
          </cell>
          <cell r="D224" t="str">
            <v>Philippines</v>
          </cell>
          <cell r="E224" t="str">
            <v xml:space="preserve">Baa3     </v>
          </cell>
        </row>
        <row r="225">
          <cell r="C225" t="str">
            <v>Metropolitan Bank &amp; Trust Company</v>
          </cell>
          <cell r="D225" t="str">
            <v>Philippines</v>
          </cell>
          <cell r="E225" t="str">
            <v xml:space="preserve">Baa3     </v>
          </cell>
        </row>
        <row r="226">
          <cell r="C226" t="str">
            <v>Agricultural Bank of China Limited</v>
          </cell>
          <cell r="D226" t="str">
            <v>China</v>
          </cell>
          <cell r="E226" t="str">
            <v xml:space="preserve">A1       </v>
          </cell>
        </row>
        <row r="227">
          <cell r="C227" t="str">
            <v>Nordea Bank Finland Plc</v>
          </cell>
          <cell r="D227" t="str">
            <v>Finland</v>
          </cell>
          <cell r="E227" t="str">
            <v xml:space="preserve">Aa3      </v>
          </cell>
        </row>
        <row r="228">
          <cell r="C228" t="str">
            <v>Bank of Ayudhya</v>
          </cell>
          <cell r="D228" t="str">
            <v>Thailand</v>
          </cell>
          <cell r="E228" t="str">
            <v xml:space="preserve">Baa1     </v>
          </cell>
        </row>
        <row r="229">
          <cell r="C229" t="str">
            <v>Malayan Banking Berhad</v>
          </cell>
          <cell r="D229" t="str">
            <v>Malaysia</v>
          </cell>
          <cell r="E229" t="str">
            <v xml:space="preserve">A3       </v>
          </cell>
        </row>
        <row r="230">
          <cell r="C230" t="str">
            <v>DBS Bank Ltd.</v>
          </cell>
          <cell r="D230" t="str">
            <v>Singapore</v>
          </cell>
          <cell r="E230" t="str">
            <v xml:space="preserve">Aa1      </v>
          </cell>
        </row>
        <row r="231">
          <cell r="C231" t="str">
            <v>BBVA Colombia S.A.</v>
          </cell>
          <cell r="D231" t="str">
            <v>Colombia</v>
          </cell>
          <cell r="E231" t="str">
            <v xml:space="preserve">Baa2     </v>
          </cell>
        </row>
        <row r="232">
          <cell r="C232" t="str">
            <v>DZ-Bank Ireland plc</v>
          </cell>
          <cell r="D232" t="str">
            <v>Ireland</v>
          </cell>
          <cell r="E232" t="str">
            <v xml:space="preserve">A3       </v>
          </cell>
        </row>
        <row r="233">
          <cell r="C233" t="str">
            <v>TCF National Bank</v>
          </cell>
          <cell r="D233" t="str">
            <v>United States</v>
          </cell>
          <cell r="E233" t="str">
            <v xml:space="preserve">Baa1     </v>
          </cell>
        </row>
        <row r="234">
          <cell r="C234" t="str">
            <v>Banco Santander (Mexico), S.A.</v>
          </cell>
          <cell r="D234" t="str">
            <v>Mexico</v>
          </cell>
          <cell r="E234" t="str">
            <v xml:space="preserve">A3       </v>
          </cell>
        </row>
        <row r="235">
          <cell r="C235" t="str">
            <v>HSBC Mexico, S.A.</v>
          </cell>
          <cell r="D235" t="str">
            <v>Mexico</v>
          </cell>
          <cell r="E235" t="str">
            <v xml:space="preserve">A3       </v>
          </cell>
        </row>
        <row r="236">
          <cell r="C236" t="str">
            <v>Banco de la Nacion Argentina</v>
          </cell>
          <cell r="D236" t="str">
            <v>Argentina</v>
          </cell>
          <cell r="E236" t="str">
            <v xml:space="preserve">Caa2     </v>
          </cell>
        </row>
        <row r="237">
          <cell r="C237" t="str">
            <v>Banco de la Ciudad de Buenos Aires</v>
          </cell>
          <cell r="D237" t="str">
            <v>Argentina</v>
          </cell>
          <cell r="E237" t="str">
            <v xml:space="preserve">Caa2     </v>
          </cell>
        </row>
        <row r="238">
          <cell r="C238" t="str">
            <v>HSBC Bank Argentina S.A.</v>
          </cell>
          <cell r="D238" t="str">
            <v>Argentina</v>
          </cell>
          <cell r="E238" t="str">
            <v xml:space="preserve">Caa2     </v>
          </cell>
        </row>
        <row r="239">
          <cell r="C239" t="str">
            <v>Banco Macro S.A.</v>
          </cell>
          <cell r="D239" t="str">
            <v>Argentina</v>
          </cell>
          <cell r="E239" t="str">
            <v xml:space="preserve">Caa2     </v>
          </cell>
        </row>
        <row r="240">
          <cell r="C240" t="str">
            <v>Hang Seng Bank Limited</v>
          </cell>
          <cell r="D240" t="str">
            <v>Hong Kong</v>
          </cell>
          <cell r="E240" t="str">
            <v xml:space="preserve">Aa2      </v>
          </cell>
        </row>
        <row r="241">
          <cell r="C241" t="str">
            <v>Commerzbank International S.A.</v>
          </cell>
          <cell r="D241" t="str">
            <v>Luxembourg</v>
          </cell>
          <cell r="E241" t="str">
            <v xml:space="preserve">Baa2     </v>
          </cell>
        </row>
        <row r="242">
          <cell r="C242" t="str">
            <v>Sparkasse KoelnBonn</v>
          </cell>
          <cell r="D242" t="str">
            <v>Germany</v>
          </cell>
          <cell r="E242" t="str">
            <v xml:space="preserve">A1       </v>
          </cell>
        </row>
        <row r="243">
          <cell r="C243" t="str">
            <v>ING Bank Slaski S.A.</v>
          </cell>
          <cell r="D243" t="str">
            <v>Poland</v>
          </cell>
          <cell r="E243" t="str">
            <v xml:space="preserve">Baa1     </v>
          </cell>
        </row>
        <row r="244">
          <cell r="C244" t="str">
            <v>Bank BPH S.A.</v>
          </cell>
          <cell r="D244" t="str">
            <v>Poland</v>
          </cell>
          <cell r="E244" t="str">
            <v xml:space="preserve">Baa2     </v>
          </cell>
        </row>
        <row r="245">
          <cell r="C245" t="str">
            <v>Turkiye Garanti Bankasi AS</v>
          </cell>
          <cell r="D245" t="str">
            <v>Turkey</v>
          </cell>
          <cell r="E245" t="str">
            <v xml:space="preserve">Baa3     </v>
          </cell>
        </row>
        <row r="246">
          <cell r="C246" t="str">
            <v>Akbank TAS</v>
          </cell>
          <cell r="D246" t="str">
            <v>Turkey</v>
          </cell>
          <cell r="E246" t="str">
            <v xml:space="preserve">Baa3     </v>
          </cell>
        </row>
        <row r="247">
          <cell r="C247" t="str">
            <v>Siam Commercial Bank Public Company Limited</v>
          </cell>
          <cell r="D247" t="str">
            <v>Thailand</v>
          </cell>
          <cell r="E247" t="str">
            <v xml:space="preserve">Baa1     </v>
          </cell>
        </row>
        <row r="248">
          <cell r="C248" t="str">
            <v>Krung Thai Bank Public Company Limited</v>
          </cell>
          <cell r="D248" t="str">
            <v>Thailand</v>
          </cell>
          <cell r="E248" t="str">
            <v xml:space="preserve">Baa1     </v>
          </cell>
        </row>
        <row r="249">
          <cell r="C249" t="str">
            <v>TMB Bank Public Company Limited</v>
          </cell>
          <cell r="D249" t="str">
            <v>Thailand</v>
          </cell>
          <cell r="E249" t="str">
            <v xml:space="preserve">Baa3     </v>
          </cell>
        </row>
        <row r="250">
          <cell r="C250" t="str">
            <v>United Coconut Planters Bank</v>
          </cell>
          <cell r="D250" t="str">
            <v>Philippines</v>
          </cell>
          <cell r="E250" t="str">
            <v xml:space="preserve">B2       </v>
          </cell>
        </row>
        <row r="251">
          <cell r="C251" t="str">
            <v>Land Bank of the Philippines</v>
          </cell>
          <cell r="D251" t="str">
            <v>Philippines</v>
          </cell>
          <cell r="E251" t="str">
            <v xml:space="preserve">Baa3     </v>
          </cell>
        </row>
        <row r="252">
          <cell r="C252" t="str">
            <v>Rizal Commercial Banking Corporation</v>
          </cell>
          <cell r="D252" t="str">
            <v>Philippines</v>
          </cell>
          <cell r="E252" t="str">
            <v xml:space="preserve">Ba2      </v>
          </cell>
        </row>
        <row r="253">
          <cell r="C253" t="str">
            <v>Bank Negara Indonesia TBK (P.T.)</v>
          </cell>
          <cell r="D253" t="str">
            <v>Indonesia</v>
          </cell>
          <cell r="E253" t="str">
            <v xml:space="preserve">Baa3     </v>
          </cell>
        </row>
        <row r="254">
          <cell r="C254" t="str">
            <v>Bank Rakyat Indonesia (P.T.)</v>
          </cell>
          <cell r="D254" t="str">
            <v>Indonesia</v>
          </cell>
          <cell r="E254" t="str">
            <v xml:space="preserve">Baa3     </v>
          </cell>
        </row>
        <row r="255">
          <cell r="C255" t="str">
            <v>Banca del Mezzogiorno - MedioCredito Centrale</v>
          </cell>
          <cell r="D255" t="str">
            <v>Italy</v>
          </cell>
          <cell r="E255" t="str">
            <v xml:space="preserve">Ba1      </v>
          </cell>
        </row>
        <row r="256">
          <cell r="C256" t="str">
            <v>mBank S.A.</v>
          </cell>
          <cell r="D256" t="str">
            <v>Poland</v>
          </cell>
          <cell r="E256" t="str">
            <v xml:space="preserve">Baa3     </v>
          </cell>
        </row>
        <row r="257">
          <cell r="C257" t="str">
            <v>Bank of Baroda</v>
          </cell>
          <cell r="D257" t="str">
            <v>India</v>
          </cell>
          <cell r="E257" t="str">
            <v xml:space="preserve">Baa3     </v>
          </cell>
        </row>
        <row r="258">
          <cell r="C258" t="str">
            <v>Bank of India</v>
          </cell>
          <cell r="D258" t="str">
            <v>India</v>
          </cell>
          <cell r="E258" t="str">
            <v xml:space="preserve">Baa3     </v>
          </cell>
        </row>
        <row r="259">
          <cell r="C259" t="str">
            <v>Central Bank of India</v>
          </cell>
          <cell r="D259" t="str">
            <v>India</v>
          </cell>
          <cell r="E259" t="str">
            <v xml:space="preserve">Baa3     </v>
          </cell>
        </row>
        <row r="260">
          <cell r="C260" t="str">
            <v>Alpha Bank AE</v>
          </cell>
          <cell r="D260" t="str">
            <v>Greece</v>
          </cell>
          <cell r="E260" t="str">
            <v xml:space="preserve">Caa1     </v>
          </cell>
        </row>
        <row r="261">
          <cell r="C261" t="str">
            <v>National Bank of Greece S.A.</v>
          </cell>
          <cell r="D261" t="str">
            <v>Greece</v>
          </cell>
          <cell r="E261" t="str">
            <v xml:space="preserve">Caa1     </v>
          </cell>
        </row>
        <row r="262">
          <cell r="C262" t="str">
            <v>Turk Ekonomi Bankasi AS</v>
          </cell>
          <cell r="D262" t="str">
            <v>Turkey</v>
          </cell>
          <cell r="E262" t="str">
            <v xml:space="preserve">Baa3     </v>
          </cell>
        </row>
        <row r="263">
          <cell r="C263" t="str">
            <v>Saudi British Bank</v>
          </cell>
          <cell r="D263" t="str">
            <v>Saudi Arabia</v>
          </cell>
          <cell r="E263" t="str">
            <v xml:space="preserve">Aa3      </v>
          </cell>
        </row>
        <row r="264">
          <cell r="C264" t="str">
            <v>Banque Saudi Fransi</v>
          </cell>
          <cell r="D264" t="str">
            <v>Saudi Arabia</v>
          </cell>
          <cell r="E264" t="str">
            <v xml:space="preserve">Aa3      </v>
          </cell>
        </row>
        <row r="265">
          <cell r="C265" t="str">
            <v>Al Rajhi Bank</v>
          </cell>
          <cell r="D265" t="str">
            <v>Saudi Arabia</v>
          </cell>
          <cell r="E265" t="str">
            <v xml:space="preserve">A1       </v>
          </cell>
        </row>
        <row r="266">
          <cell r="C266" t="str">
            <v>Arab National Bank</v>
          </cell>
          <cell r="D266" t="str">
            <v>Saudi Arabia</v>
          </cell>
          <cell r="E266" t="str">
            <v xml:space="preserve">A1       </v>
          </cell>
        </row>
        <row r="267">
          <cell r="C267" t="str">
            <v>Bank Al-Jazira</v>
          </cell>
          <cell r="D267" t="str">
            <v>Saudi Arabia</v>
          </cell>
          <cell r="E267" t="str">
            <v xml:space="preserve">A3       </v>
          </cell>
        </row>
        <row r="268">
          <cell r="C268" t="str">
            <v>National Commercial Bank</v>
          </cell>
          <cell r="D268" t="str">
            <v>Saudi Arabia</v>
          </cell>
          <cell r="E268" t="str">
            <v xml:space="preserve">A1       </v>
          </cell>
        </row>
        <row r="269">
          <cell r="C269" t="str">
            <v>Riyad Bank</v>
          </cell>
          <cell r="D269" t="str">
            <v>Saudi Arabia</v>
          </cell>
          <cell r="E269" t="str">
            <v xml:space="preserve">A1       </v>
          </cell>
        </row>
        <row r="270">
          <cell r="C270" t="str">
            <v>Samba Financial Group</v>
          </cell>
          <cell r="D270" t="str">
            <v>Saudi Arabia</v>
          </cell>
          <cell r="E270" t="str">
            <v xml:space="preserve">Aa3      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 xml:space="preserve">A1       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 xml:space="preserve">A2       </v>
          </cell>
        </row>
        <row r="273">
          <cell r="C273" t="str">
            <v>Al Ahli Bank of Kuwait K.S.C</v>
          </cell>
          <cell r="D273" t="str">
            <v>Kuwait</v>
          </cell>
          <cell r="E273" t="str">
            <v xml:space="preserve">A2       </v>
          </cell>
        </row>
        <row r="274">
          <cell r="C274" t="str">
            <v>Burgan Bank SAK</v>
          </cell>
          <cell r="D274" t="str">
            <v>Kuwait</v>
          </cell>
          <cell r="E274" t="str">
            <v xml:space="preserve">A3       </v>
          </cell>
        </row>
        <row r="275">
          <cell r="C275" t="str">
            <v>Gulf Bank K.S.C.</v>
          </cell>
          <cell r="D275" t="str">
            <v>Kuwait</v>
          </cell>
          <cell r="E275" t="str">
            <v xml:space="preserve">Baa1     </v>
          </cell>
        </row>
        <row r="276">
          <cell r="C276" t="str">
            <v>Kuwait Finance House</v>
          </cell>
          <cell r="D276" t="str">
            <v>Kuwait</v>
          </cell>
          <cell r="E276" t="str">
            <v xml:space="preserve">A1       </v>
          </cell>
        </row>
        <row r="277">
          <cell r="C277" t="str">
            <v>National Bank of Kuwait S.A.K.</v>
          </cell>
          <cell r="D277" t="str">
            <v>Kuwait</v>
          </cell>
          <cell r="E277" t="str">
            <v xml:space="preserve">Aa3      </v>
          </cell>
        </row>
        <row r="278">
          <cell r="C278" t="str">
            <v>Bank Hapoalim B.M.</v>
          </cell>
          <cell r="D278" t="str">
            <v>Israel</v>
          </cell>
          <cell r="E278" t="str">
            <v xml:space="preserve">A2       </v>
          </cell>
        </row>
        <row r="279">
          <cell r="C279" t="str">
            <v>Bank Leumi</v>
          </cell>
          <cell r="D279" t="str">
            <v>Israel</v>
          </cell>
          <cell r="E279" t="str">
            <v xml:space="preserve">A2       </v>
          </cell>
        </row>
        <row r="280">
          <cell r="C280" t="str">
            <v>First International Bank of Israel</v>
          </cell>
          <cell r="D280" t="str">
            <v>Israel</v>
          </cell>
          <cell r="E280" t="str">
            <v xml:space="preserve">A3       </v>
          </cell>
        </row>
        <row r="281">
          <cell r="C281" t="str">
            <v>Israel Discount Bank</v>
          </cell>
          <cell r="D281" t="str">
            <v>Israel</v>
          </cell>
          <cell r="E281" t="str">
            <v xml:space="preserve">A3       </v>
          </cell>
        </row>
        <row r="282">
          <cell r="C282" t="str">
            <v>Mizrahi Tefahot Bank</v>
          </cell>
          <cell r="D282" t="str">
            <v>Israel</v>
          </cell>
          <cell r="E282" t="str">
            <v xml:space="preserve">A2       </v>
          </cell>
        </row>
        <row r="283">
          <cell r="C283" t="str">
            <v>Bank Millennium S.A.</v>
          </cell>
          <cell r="D283" t="str">
            <v>Poland</v>
          </cell>
          <cell r="E283" t="str">
            <v xml:space="preserve">Ba2      </v>
          </cell>
        </row>
        <row r="284">
          <cell r="C284" t="str">
            <v>United Overseas Bank Limited</v>
          </cell>
          <cell r="D284" t="str">
            <v>Singapore</v>
          </cell>
          <cell r="E284" t="str">
            <v xml:space="preserve">Aa1      </v>
          </cell>
        </row>
        <row r="285">
          <cell r="C285" t="str">
            <v>Oversea-Chinese Banking Corp Ltd</v>
          </cell>
          <cell r="D285" t="str">
            <v>Singapore</v>
          </cell>
          <cell r="E285" t="str">
            <v xml:space="preserve">Aa1      </v>
          </cell>
        </row>
        <row r="286">
          <cell r="C286" t="str">
            <v>Royal Bank of Scotland N.V., Paris Branch</v>
          </cell>
          <cell r="D286" t="str">
            <v>France</v>
          </cell>
          <cell r="E286" t="str">
            <v xml:space="preserve">Baa1     </v>
          </cell>
        </row>
        <row r="287">
          <cell r="C287" t="str">
            <v>Banco Popular Espanol, S.A.</v>
          </cell>
          <cell r="D287" t="str">
            <v>Spain</v>
          </cell>
          <cell r="E287" t="str">
            <v xml:space="preserve">Ba3      </v>
          </cell>
        </row>
        <row r="288">
          <cell r="C288" t="str">
            <v>Bank of East Asia, Limited</v>
          </cell>
          <cell r="D288" t="str">
            <v>Hong Kong</v>
          </cell>
          <cell r="E288" t="str">
            <v xml:space="preserve">A2       </v>
          </cell>
        </row>
        <row r="289">
          <cell r="C289" t="str">
            <v>Shanghai Commercial Bank</v>
          </cell>
          <cell r="D289" t="str">
            <v>Hong Kong</v>
          </cell>
          <cell r="E289" t="str">
            <v xml:space="preserve">A2       </v>
          </cell>
        </row>
        <row r="290">
          <cell r="C290" t="str">
            <v>DBS Bank (Hong Kong) Limited</v>
          </cell>
          <cell r="D290" t="str">
            <v>Hong Kong</v>
          </cell>
          <cell r="E290" t="str">
            <v xml:space="preserve">Aa3      </v>
          </cell>
        </row>
        <row r="291">
          <cell r="C291" t="str">
            <v>Wing Hang Bank, Limited</v>
          </cell>
          <cell r="D291" t="str">
            <v>Hong Kong</v>
          </cell>
          <cell r="E291" t="str">
            <v xml:space="preserve">Aa3      </v>
          </cell>
        </row>
        <row r="292">
          <cell r="C292" t="str">
            <v>Wing Lung Bank Limited</v>
          </cell>
          <cell r="D292" t="str">
            <v>Hong Kong</v>
          </cell>
          <cell r="E292" t="str">
            <v xml:space="preserve">A3       </v>
          </cell>
        </row>
        <row r="293">
          <cell r="C293" t="str">
            <v>First National Bank of Omaha</v>
          </cell>
          <cell r="D293" t="str">
            <v>United States</v>
          </cell>
          <cell r="E293" t="str">
            <v xml:space="preserve">Baa1     </v>
          </cell>
        </row>
        <row r="294">
          <cell r="C294" t="str">
            <v>Bank Tabungan Negara (P.T.)</v>
          </cell>
          <cell r="D294" t="str">
            <v>Indonesia</v>
          </cell>
          <cell r="E294" t="str">
            <v xml:space="preserve">Baa3     </v>
          </cell>
        </row>
        <row r="295">
          <cell r="C295" t="str">
            <v>CRCAM Centre Est</v>
          </cell>
          <cell r="D295" t="str">
            <v>France</v>
          </cell>
          <cell r="E295" t="str">
            <v xml:space="preserve">A2       </v>
          </cell>
        </row>
        <row r="296">
          <cell r="C296" t="str">
            <v>CRCAM Centre Loire</v>
          </cell>
          <cell r="D296" t="str">
            <v>France</v>
          </cell>
          <cell r="E296" t="str">
            <v xml:space="preserve">A2       </v>
          </cell>
        </row>
        <row r="297">
          <cell r="C297" t="str">
            <v>ABSA Bank Limited</v>
          </cell>
          <cell r="D297" t="str">
            <v>South Africa</v>
          </cell>
          <cell r="E297" t="str">
            <v xml:space="preserve">Baa1     </v>
          </cell>
        </row>
        <row r="298">
          <cell r="C298" t="str">
            <v>Investec Bank Ltd.</v>
          </cell>
          <cell r="D298" t="str">
            <v>South Africa</v>
          </cell>
          <cell r="E298" t="str">
            <v xml:space="preserve">Baa1     </v>
          </cell>
        </row>
        <row r="299">
          <cell r="C299" t="str">
            <v>FirstRand Bank Limited</v>
          </cell>
          <cell r="D299" t="str">
            <v>South Africa</v>
          </cell>
          <cell r="E299" t="str">
            <v xml:space="preserve">Baa1     </v>
          </cell>
        </row>
        <row r="300">
          <cell r="C300" t="str">
            <v>Nedbank Limited</v>
          </cell>
          <cell r="D300" t="str">
            <v>South Africa</v>
          </cell>
          <cell r="E300" t="str">
            <v xml:space="preserve">Baa1     </v>
          </cell>
        </row>
        <row r="301">
          <cell r="C301" t="str">
            <v>Standard Bank of South Africa</v>
          </cell>
          <cell r="D301" t="str">
            <v>South Africa</v>
          </cell>
          <cell r="E301" t="str">
            <v xml:space="preserve">Baa1     </v>
          </cell>
        </row>
        <row r="302">
          <cell r="C302" t="str">
            <v>Ceska Sporitelna, a.s.</v>
          </cell>
          <cell r="D302" t="str">
            <v>Czech Republic</v>
          </cell>
          <cell r="E302" t="str">
            <v xml:space="preserve">A2       </v>
          </cell>
        </row>
        <row r="303">
          <cell r="C303" t="str">
            <v>Komercni Banka a.s.</v>
          </cell>
          <cell r="D303" t="str">
            <v>Czech Republic</v>
          </cell>
          <cell r="E303" t="str">
            <v xml:space="preserve">A2       </v>
          </cell>
        </row>
        <row r="304">
          <cell r="C304" t="str">
            <v>Ceskoslovenska Obchodni Banka, a.s.</v>
          </cell>
          <cell r="D304" t="str">
            <v>Czech Republic</v>
          </cell>
          <cell r="E304" t="str">
            <v xml:space="preserve">A2       </v>
          </cell>
        </row>
        <row r="305">
          <cell r="C305" t="str">
            <v>Bank of Taiwan</v>
          </cell>
          <cell r="D305" t="str">
            <v>Taiwan</v>
          </cell>
          <cell r="E305" t="str">
            <v xml:space="preserve">Aa3      </v>
          </cell>
        </row>
        <row r="306">
          <cell r="C306" t="str">
            <v>Itau Unibanco S.A.</v>
          </cell>
          <cell r="D306" t="str">
            <v>Brazil</v>
          </cell>
          <cell r="E306" t="str">
            <v xml:space="preserve">Baa2     </v>
          </cell>
        </row>
        <row r="307">
          <cell r="C307" t="str">
            <v>Banco BTG Pactual S.A.</v>
          </cell>
          <cell r="D307" t="str">
            <v>Brazil</v>
          </cell>
          <cell r="E307" t="str">
            <v xml:space="preserve">Baa3     </v>
          </cell>
        </row>
        <row r="308">
          <cell r="C308" t="str">
            <v>Banco de Credito e Inversiones</v>
          </cell>
          <cell r="D308" t="str">
            <v>Chile</v>
          </cell>
          <cell r="E308" t="str">
            <v xml:space="preserve">A1       </v>
          </cell>
        </row>
        <row r="309">
          <cell r="C309" t="str">
            <v>Canara Bank</v>
          </cell>
          <cell r="D309" t="str">
            <v>India</v>
          </cell>
          <cell r="E309" t="str">
            <v xml:space="preserve">Baa3     </v>
          </cell>
        </row>
        <row r="310">
          <cell r="C310" t="str">
            <v>Punjab National Bank</v>
          </cell>
          <cell r="D310" t="str">
            <v>India</v>
          </cell>
          <cell r="E310" t="str">
            <v xml:space="preserve">Baa3     </v>
          </cell>
        </row>
        <row r="311">
          <cell r="C311" t="str">
            <v>FirstBank Puerto Rico</v>
          </cell>
          <cell r="D311" t="str">
            <v>United States</v>
          </cell>
          <cell r="E311" t="str">
            <v xml:space="preserve">B2       </v>
          </cell>
        </row>
        <row r="312">
          <cell r="C312" t="str">
            <v>DNB Bank ASA</v>
          </cell>
          <cell r="D312" t="str">
            <v>Norway</v>
          </cell>
          <cell r="E312" t="str">
            <v xml:space="preserve">A1       </v>
          </cell>
        </row>
        <row r="313">
          <cell r="C313" t="str">
            <v>Nanyang Commercial Bank, Ltd.</v>
          </cell>
          <cell r="D313" t="str">
            <v>Hong Kong</v>
          </cell>
          <cell r="E313" t="str">
            <v xml:space="preserve">Aa3      </v>
          </cell>
        </row>
        <row r="314">
          <cell r="C314" t="str">
            <v>Chiyu Banking Corporation, Ltd.</v>
          </cell>
          <cell r="D314" t="str">
            <v>Hong Kong</v>
          </cell>
          <cell r="E314" t="str">
            <v xml:space="preserve">Aa3      </v>
          </cell>
        </row>
        <row r="315">
          <cell r="C315" t="str">
            <v>National Bank of Abu Dhabi</v>
          </cell>
          <cell r="D315" t="str">
            <v>United Arab Emirates</v>
          </cell>
          <cell r="E315" t="str">
            <v xml:space="preserve">Aa3      </v>
          </cell>
        </row>
        <row r="316">
          <cell r="C316" t="str">
            <v>MashreqBank psc</v>
          </cell>
          <cell r="D316" t="str">
            <v>United Arab Emirates</v>
          </cell>
          <cell r="E316" t="str">
            <v xml:space="preserve">Baa2     </v>
          </cell>
        </row>
        <row r="317">
          <cell r="C317" t="str">
            <v>Abu Dhabi Commercial Bank</v>
          </cell>
          <cell r="D317" t="str">
            <v>United Arab Emirates</v>
          </cell>
          <cell r="E317" t="str">
            <v xml:space="preserve">A1       </v>
          </cell>
        </row>
        <row r="318">
          <cell r="C318" t="str">
            <v>National Bank of Bahrain BSC</v>
          </cell>
          <cell r="D318" t="str">
            <v>Bahrain</v>
          </cell>
          <cell r="E318" t="str">
            <v xml:space="preserve">Baa2     </v>
          </cell>
        </row>
        <row r="319">
          <cell r="C319" t="str">
            <v>BBK B.S.C.</v>
          </cell>
          <cell r="D319" t="str">
            <v>Bahrain</v>
          </cell>
          <cell r="E319" t="str">
            <v xml:space="preserve">Baa2     </v>
          </cell>
        </row>
        <row r="320">
          <cell r="C320" t="str">
            <v>CIBC World Markets plc</v>
          </cell>
          <cell r="D320" t="str">
            <v>United Kingdom</v>
          </cell>
          <cell r="E320" t="str">
            <v xml:space="preserve">Aa3      </v>
          </cell>
        </row>
        <row r="321">
          <cell r="C321" t="str">
            <v>Bank Danamon Indonesia TBK (P.T.)</v>
          </cell>
          <cell r="D321" t="str">
            <v>Indonesia</v>
          </cell>
          <cell r="E321" t="str">
            <v xml:space="preserve">Baa3     </v>
          </cell>
        </row>
        <row r="322">
          <cell r="C322" t="str">
            <v>Bancolombia S.A.</v>
          </cell>
          <cell r="D322" t="str">
            <v>Colombia</v>
          </cell>
          <cell r="E322" t="str">
            <v xml:space="preserve">Baa2     </v>
          </cell>
        </row>
        <row r="323">
          <cell r="C323" t="str">
            <v>Banco de Bogota S.A.</v>
          </cell>
          <cell r="D323" t="str">
            <v>Colombia</v>
          </cell>
          <cell r="E323" t="str">
            <v xml:space="preserve">Baa2     </v>
          </cell>
        </row>
        <row r="324">
          <cell r="C324" t="str">
            <v>Kereskedelmi &amp; Hitel Bank Rt.</v>
          </cell>
          <cell r="D324" t="str">
            <v>Hungary</v>
          </cell>
          <cell r="E324" t="str">
            <v xml:space="preserve">Ba3      </v>
          </cell>
        </row>
        <row r="325">
          <cell r="C325" t="str">
            <v>MKB Bank Zrt.</v>
          </cell>
          <cell r="D325" t="str">
            <v>Hungary</v>
          </cell>
          <cell r="E325" t="str">
            <v xml:space="preserve">Caa2     </v>
          </cell>
        </row>
        <row r="326">
          <cell r="C326" t="str">
            <v>OTP Bank NyRt</v>
          </cell>
          <cell r="D326" t="str">
            <v>Hungary</v>
          </cell>
          <cell r="E326" t="str">
            <v xml:space="preserve">Ba2      </v>
          </cell>
        </row>
        <row r="327">
          <cell r="C327" t="str">
            <v>Gulf International Bank BSC</v>
          </cell>
          <cell r="D327" t="str">
            <v>Bahrain - Off Shore</v>
          </cell>
          <cell r="E327" t="str">
            <v xml:space="preserve">A3       </v>
          </cell>
        </row>
        <row r="328">
          <cell r="C328" t="str">
            <v>Arab Banking Corporation B.S.C.</v>
          </cell>
          <cell r="D328" t="str">
            <v>Bahrain</v>
          </cell>
          <cell r="E328" t="str">
            <v xml:space="preserve">Ba1      </v>
          </cell>
        </row>
        <row r="329">
          <cell r="C329" t="str">
            <v>Turkiye Is Bankasi AS</v>
          </cell>
          <cell r="D329" t="str">
            <v>Turkey</v>
          </cell>
          <cell r="E329" t="str">
            <v xml:space="preserve">Baa3     </v>
          </cell>
        </row>
        <row r="330">
          <cell r="C330" t="str">
            <v>Turkiye Vakiflar Bankasi TAO</v>
          </cell>
          <cell r="D330" t="str">
            <v>Turkey</v>
          </cell>
          <cell r="E330" t="str">
            <v xml:space="preserve">Baa3     </v>
          </cell>
        </row>
        <row r="331">
          <cell r="C331" t="str">
            <v>CTBC Bank Co., Ltd.</v>
          </cell>
          <cell r="D331" t="str">
            <v>Taiwan</v>
          </cell>
          <cell r="E331" t="str">
            <v xml:space="preserve">A2       </v>
          </cell>
        </row>
        <row r="332">
          <cell r="C332" t="str">
            <v>Hua Nan Commercial Bank Ltd.</v>
          </cell>
          <cell r="D332" t="str">
            <v>Taiwan</v>
          </cell>
          <cell r="E332" t="str">
            <v xml:space="preserve">A3       </v>
          </cell>
        </row>
        <row r="333">
          <cell r="C333" t="str">
            <v>First Commercial Bank</v>
          </cell>
          <cell r="D333" t="str">
            <v>Taiwan</v>
          </cell>
          <cell r="E333" t="str">
            <v xml:space="preserve">A3       </v>
          </cell>
        </row>
        <row r="334">
          <cell r="C334" t="str">
            <v>Chang Hwa Commercial Bank</v>
          </cell>
          <cell r="D334" t="str">
            <v>Taiwan</v>
          </cell>
          <cell r="E334" t="str">
            <v xml:space="preserve">A3       </v>
          </cell>
        </row>
        <row r="335">
          <cell r="C335" t="str">
            <v>Banco Mercantil del Norte, S.A.</v>
          </cell>
          <cell r="D335" t="str">
            <v>Mexico</v>
          </cell>
          <cell r="E335" t="str">
            <v xml:space="preserve">A3       </v>
          </cell>
        </row>
        <row r="336">
          <cell r="C336" t="str">
            <v>Scotiabank Inverlat S.A.</v>
          </cell>
          <cell r="D336" t="str">
            <v>Mexico</v>
          </cell>
          <cell r="E336" t="str">
            <v xml:space="preserve">A3       </v>
          </cell>
        </row>
        <row r="337">
          <cell r="C337" t="str">
            <v>Bank of Tokyo-Mitsubishi UFJ, Ltd. (The)</v>
          </cell>
          <cell r="D337" t="str">
            <v>Japan</v>
          </cell>
          <cell r="E337" t="str">
            <v xml:space="preserve">Aa3      </v>
          </cell>
        </row>
        <row r="338">
          <cell r="C338" t="str">
            <v>MUFG Union Bank, N.A.</v>
          </cell>
          <cell r="D338" t="str">
            <v>United States</v>
          </cell>
          <cell r="E338" t="str">
            <v xml:space="preserve">A2       </v>
          </cell>
        </row>
        <row r="339">
          <cell r="C339" t="str">
            <v>Muenchener Hypothekenbank eG</v>
          </cell>
          <cell r="D339" t="str">
            <v>Germany</v>
          </cell>
          <cell r="E339" t="str">
            <v xml:space="preserve">A2       </v>
          </cell>
        </row>
        <row r="340">
          <cell r="C340" t="str">
            <v>Bank of the West</v>
          </cell>
          <cell r="D340" t="str">
            <v>United States</v>
          </cell>
          <cell r="E340" t="str">
            <v xml:space="preserve">A2       </v>
          </cell>
        </row>
        <row r="341">
          <cell r="C341" t="str">
            <v>Qatar National Bank</v>
          </cell>
          <cell r="D341" t="str">
            <v>Qatar</v>
          </cell>
          <cell r="E341" t="str">
            <v xml:space="preserve">Aa3      </v>
          </cell>
        </row>
        <row r="342">
          <cell r="C342" t="str">
            <v>Doha Bank Q.S.C.</v>
          </cell>
          <cell r="D342" t="str">
            <v>Qatar</v>
          </cell>
          <cell r="E342" t="str">
            <v xml:space="preserve">A2       </v>
          </cell>
        </row>
        <row r="343">
          <cell r="C343" t="str">
            <v>Commercial Bank of Qatar</v>
          </cell>
          <cell r="D343" t="str">
            <v>Qatar</v>
          </cell>
          <cell r="E343" t="str">
            <v xml:space="preserve">A1       </v>
          </cell>
        </row>
        <row r="344">
          <cell r="C344" t="str">
            <v>Bank Handlowy w Warszawie S.A.</v>
          </cell>
          <cell r="D344" t="str">
            <v>Poland</v>
          </cell>
          <cell r="E344" t="str">
            <v xml:space="preserve">Baa3     </v>
          </cell>
        </row>
        <row r="345">
          <cell r="C345" t="str">
            <v>Bank Permata TBK (P.T.)</v>
          </cell>
          <cell r="D345" t="str">
            <v>Indonesia</v>
          </cell>
          <cell r="E345" t="str">
            <v xml:space="preserve">Baa3     </v>
          </cell>
        </row>
        <row r="346">
          <cell r="C346" t="str">
            <v>Dexia Crediop S.p.A.</v>
          </cell>
          <cell r="D346" t="str">
            <v>Italy</v>
          </cell>
          <cell r="E346" t="str">
            <v xml:space="preserve">B2       </v>
          </cell>
        </row>
        <row r="347">
          <cell r="C347" t="str">
            <v>Industrial Bank of Korea</v>
          </cell>
          <cell r="D347" t="str">
            <v>Korea</v>
          </cell>
          <cell r="E347" t="str">
            <v xml:space="preserve">Aa3      </v>
          </cell>
        </row>
        <row r="348">
          <cell r="C348" t="str">
            <v>National Bank of Oman Limited (SAOG)</v>
          </cell>
          <cell r="D348" t="str">
            <v>Oman</v>
          </cell>
          <cell r="E348" t="str">
            <v xml:space="preserve">A3       </v>
          </cell>
        </row>
        <row r="349">
          <cell r="C349" t="str">
            <v>Co-Operative Bank Plc</v>
          </cell>
          <cell r="D349" t="str">
            <v>United Kingdom</v>
          </cell>
          <cell r="E349" t="str">
            <v xml:space="preserve">Caa2     </v>
          </cell>
        </row>
        <row r="350">
          <cell r="C350" t="str">
            <v>BankMuscat S.A.O.G.</v>
          </cell>
          <cell r="D350" t="str">
            <v>Oman</v>
          </cell>
          <cell r="E350" t="str">
            <v xml:space="preserve">A1       </v>
          </cell>
        </row>
        <row r="351">
          <cell r="C351" t="str">
            <v>HSBC Bank Oman SAOG</v>
          </cell>
          <cell r="D351" t="str">
            <v>Oman</v>
          </cell>
          <cell r="E351" t="str">
            <v xml:space="preserve">A3       </v>
          </cell>
        </row>
        <row r="352">
          <cell r="C352" t="str">
            <v>Oman Arab Bank (SAOC)</v>
          </cell>
          <cell r="D352" t="str">
            <v>Oman</v>
          </cell>
          <cell r="E352" t="str">
            <v xml:space="preserve">A2       </v>
          </cell>
        </row>
        <row r="353">
          <cell r="C353" t="str">
            <v>Pan Indonesia Bank TBK (P.T.)</v>
          </cell>
          <cell r="D353" t="str">
            <v>Indonesia</v>
          </cell>
          <cell r="E353" t="str">
            <v xml:space="preserve">Baa3     </v>
          </cell>
        </row>
        <row r="354">
          <cell r="C354" t="str">
            <v>Finansbank AS</v>
          </cell>
          <cell r="D354" t="str">
            <v>Turkey</v>
          </cell>
          <cell r="E354" t="str">
            <v xml:space="preserve">Ba2      </v>
          </cell>
        </row>
        <row r="355">
          <cell r="C355" t="str">
            <v>Citibank Korea Inc</v>
          </cell>
          <cell r="D355" t="str">
            <v>Korea</v>
          </cell>
          <cell r="E355" t="str">
            <v xml:space="preserve">A2       </v>
          </cell>
        </row>
        <row r="356">
          <cell r="C356" t="str">
            <v>Hana Bank</v>
          </cell>
          <cell r="D356" t="str">
            <v>Korea</v>
          </cell>
          <cell r="E356" t="str">
            <v xml:space="preserve">A1       </v>
          </cell>
        </row>
        <row r="357">
          <cell r="C357" t="str">
            <v>Public Bank Berhad</v>
          </cell>
          <cell r="D357" t="str">
            <v>Malaysia</v>
          </cell>
          <cell r="E357" t="str">
            <v xml:space="preserve">A3       </v>
          </cell>
        </row>
        <row r="358">
          <cell r="C358" t="str">
            <v>Societe Tunisienne de Banque</v>
          </cell>
          <cell r="D358" t="str">
            <v>Tunisia</v>
          </cell>
          <cell r="E358" t="str">
            <v xml:space="preserve">B1       </v>
          </cell>
        </row>
        <row r="359">
          <cell r="C359" t="str">
            <v>Banque Internationale Arabe de Tunisie</v>
          </cell>
          <cell r="D359" t="str">
            <v>Tunisia</v>
          </cell>
          <cell r="E359" t="str">
            <v xml:space="preserve">B1       </v>
          </cell>
        </row>
        <row r="360">
          <cell r="C360" t="str">
            <v>Banque de Tunisie</v>
          </cell>
          <cell r="D360" t="str">
            <v>Tunisia</v>
          </cell>
          <cell r="E360" t="str">
            <v xml:space="preserve">B1       </v>
          </cell>
        </row>
        <row r="361">
          <cell r="C361" t="str">
            <v>BGL BNP Paribas</v>
          </cell>
          <cell r="D361" t="str">
            <v>Luxembourg</v>
          </cell>
          <cell r="E361" t="str">
            <v xml:space="preserve">A2       </v>
          </cell>
        </row>
        <row r="362">
          <cell r="C362" t="str">
            <v>Investcorp Bank B.S.C.</v>
          </cell>
          <cell r="D362" t="str">
            <v>Bahrain - Off Shore</v>
          </cell>
          <cell r="E362" t="str">
            <v xml:space="preserve">Ba2      </v>
          </cell>
        </row>
        <row r="363">
          <cell r="C363" t="str">
            <v>BANK OF CYPRUS PUBLIC COMPANY LIMITED</v>
          </cell>
          <cell r="D363" t="str">
            <v>Cyprus</v>
          </cell>
          <cell r="E363" t="str">
            <v xml:space="preserve">Ca       </v>
          </cell>
        </row>
        <row r="364">
          <cell r="C364" t="str">
            <v>Macquarie Bank Limited</v>
          </cell>
          <cell r="D364" t="str">
            <v>Australia</v>
          </cell>
          <cell r="E364" t="str">
            <v xml:space="preserve">A2       </v>
          </cell>
        </row>
        <row r="365">
          <cell r="C365" t="str">
            <v>Daegu Bank, Ltd.</v>
          </cell>
          <cell r="D365" t="str">
            <v>Korea</v>
          </cell>
          <cell r="E365" t="str">
            <v xml:space="preserve">A2       </v>
          </cell>
        </row>
        <row r="366">
          <cell r="C366" t="str">
            <v>Busan Bank</v>
          </cell>
          <cell r="D366" t="str">
            <v>Korea</v>
          </cell>
          <cell r="E366" t="str">
            <v xml:space="preserve">A2       </v>
          </cell>
        </row>
        <row r="367">
          <cell r="C367" t="str">
            <v>Citigroup Pty Limited</v>
          </cell>
          <cell r="D367" t="str">
            <v>Australia</v>
          </cell>
          <cell r="E367" t="str">
            <v xml:space="preserve">A3       </v>
          </cell>
        </row>
        <row r="368">
          <cell r="C368" t="str">
            <v>National Bank of Pakistan</v>
          </cell>
          <cell r="D368" t="str">
            <v>Pakistan</v>
          </cell>
          <cell r="E368" t="str">
            <v xml:space="preserve">Caa2     </v>
          </cell>
        </row>
        <row r="369">
          <cell r="C369" t="str">
            <v>MCB Bank Limited</v>
          </cell>
          <cell r="D369" t="str">
            <v>Pakistan</v>
          </cell>
          <cell r="E369" t="str">
            <v xml:space="preserve">Caa2     </v>
          </cell>
        </row>
        <row r="370">
          <cell r="C370" t="str">
            <v>Habib Bank Ltd.</v>
          </cell>
          <cell r="D370" t="str">
            <v>Pakistan</v>
          </cell>
          <cell r="E370" t="str">
            <v xml:space="preserve">Caa2     </v>
          </cell>
        </row>
        <row r="371">
          <cell r="C371" t="str">
            <v>United Bank Ltd.</v>
          </cell>
          <cell r="D371" t="str">
            <v>Pakistan</v>
          </cell>
          <cell r="E371" t="str">
            <v xml:space="preserve">Caa2     </v>
          </cell>
        </row>
        <row r="372">
          <cell r="C372" t="str">
            <v>Vseobecna uverova banka, a.s.</v>
          </cell>
          <cell r="D372" t="str">
            <v>Slovak Republic</v>
          </cell>
          <cell r="E372" t="str">
            <v xml:space="preserve">A3       </v>
          </cell>
        </row>
        <row r="373">
          <cell r="C373" t="str">
            <v>CRCAM Sud Rhone Alpes</v>
          </cell>
          <cell r="D373" t="str">
            <v>France</v>
          </cell>
          <cell r="E373" t="str">
            <v xml:space="preserve">A2       </v>
          </cell>
        </row>
        <row r="374">
          <cell r="C374" t="str">
            <v>Eurobank Ergasias S.A.</v>
          </cell>
          <cell r="D374" t="str">
            <v>Greece</v>
          </cell>
          <cell r="E374" t="str">
            <v xml:space="preserve">Caa2     </v>
          </cell>
        </row>
        <row r="375">
          <cell r="C375" t="str">
            <v>Banco do Nordeste do Brasil S.A.</v>
          </cell>
          <cell r="D375" t="str">
            <v>Brazil</v>
          </cell>
          <cell r="E375" t="str">
            <v xml:space="preserve">Baa3     </v>
          </cell>
        </row>
        <row r="376">
          <cell r="C376" t="str">
            <v>Banco Nac. Desenv. Economico e Social - BNDES</v>
          </cell>
          <cell r="D376" t="str">
            <v>Brazil</v>
          </cell>
          <cell r="E376" t="str">
            <v xml:space="preserve">Baa2     </v>
          </cell>
        </row>
        <row r="377">
          <cell r="C377" t="str">
            <v>Banco Citibank S.A.</v>
          </cell>
          <cell r="D377" t="str">
            <v>Brazil</v>
          </cell>
          <cell r="E377" t="str">
            <v xml:space="preserve">Baa2     </v>
          </cell>
        </row>
        <row r="378">
          <cell r="C378" t="str">
            <v>SNS Bank N.V.</v>
          </cell>
          <cell r="D378" t="str">
            <v>Netherlands</v>
          </cell>
          <cell r="E378" t="str">
            <v xml:space="preserve">Baa2     </v>
          </cell>
        </row>
        <row r="379">
          <cell r="C379" t="str">
            <v>Nederlandse Waterschapsbank N.V.</v>
          </cell>
          <cell r="D379" t="str">
            <v>Netherlands</v>
          </cell>
          <cell r="E379" t="str">
            <v xml:space="preserve">Aaa      </v>
          </cell>
        </row>
        <row r="380">
          <cell r="C380" t="str">
            <v>E. Sun Commercial Bank, Ltd.</v>
          </cell>
          <cell r="D380" t="str">
            <v>Taiwan</v>
          </cell>
          <cell r="E380" t="str">
            <v xml:space="preserve">A3       </v>
          </cell>
        </row>
        <row r="381">
          <cell r="C381" t="str">
            <v>Mega International Commercial Bank</v>
          </cell>
          <cell r="D381" t="str">
            <v>Taiwan</v>
          </cell>
          <cell r="E381" t="str">
            <v xml:space="preserve">A1       </v>
          </cell>
        </row>
        <row r="382">
          <cell r="C382" t="str">
            <v>Cathay United Bank Co., Ltd</v>
          </cell>
          <cell r="D382" t="str">
            <v>Taiwan</v>
          </cell>
          <cell r="E382" t="str">
            <v xml:space="preserve">A2       </v>
          </cell>
        </row>
        <row r="383">
          <cell r="C383" t="str">
            <v>Commercial Bank of Kuwait S.A.K.</v>
          </cell>
          <cell r="D383" t="str">
            <v>Kuwait</v>
          </cell>
          <cell r="E383" t="str">
            <v xml:space="preserve">A3       </v>
          </cell>
        </row>
        <row r="384">
          <cell r="C384" t="str">
            <v>Ahli United Bank K.S.C.</v>
          </cell>
          <cell r="D384" t="str">
            <v>Kuwait</v>
          </cell>
          <cell r="E384" t="str">
            <v xml:space="preserve">A2       </v>
          </cell>
        </row>
        <row r="385">
          <cell r="C385" t="str">
            <v>Banco Itau Chile</v>
          </cell>
          <cell r="D385" t="str">
            <v>Chile</v>
          </cell>
          <cell r="E385" t="str">
            <v xml:space="preserve">A3       </v>
          </cell>
        </row>
        <row r="386">
          <cell r="C386" t="str">
            <v>China Guangfa Bank</v>
          </cell>
          <cell r="D386" t="str">
            <v>China</v>
          </cell>
          <cell r="E386" t="str">
            <v xml:space="preserve">Ba2      </v>
          </cell>
        </row>
        <row r="387">
          <cell r="C387" t="str">
            <v>Banco BPI S.A.</v>
          </cell>
          <cell r="D387" t="str">
            <v>Portugal</v>
          </cell>
          <cell r="E387" t="str">
            <v xml:space="preserve">Ba3      </v>
          </cell>
        </row>
        <row r="388">
          <cell r="C388" t="str">
            <v>United Overseas Bank (Thai) Public Co Ltd</v>
          </cell>
          <cell r="D388" t="str">
            <v>Thailand</v>
          </cell>
          <cell r="E388" t="str">
            <v xml:space="preserve">Baa1     </v>
          </cell>
        </row>
        <row r="389">
          <cell r="C389" t="str">
            <v>Banca Comerciala Romana S.A.</v>
          </cell>
          <cell r="D389" t="str">
            <v>Romania</v>
          </cell>
          <cell r="E389" t="str">
            <v xml:space="preserve">Ba3      </v>
          </cell>
        </row>
        <row r="390">
          <cell r="C390" t="str">
            <v>BRD - Groupe Societe Generale</v>
          </cell>
          <cell r="D390" t="str">
            <v>Romania</v>
          </cell>
          <cell r="E390" t="str">
            <v xml:space="preserve">Ba2      </v>
          </cell>
        </row>
        <row r="391">
          <cell r="C391" t="str">
            <v>Raiffeisen Bank SA</v>
          </cell>
          <cell r="D391" t="str">
            <v>Romania</v>
          </cell>
          <cell r="E391" t="str">
            <v xml:space="preserve">Ba1      </v>
          </cell>
        </row>
        <row r="392">
          <cell r="C392" t="str">
            <v>Astoria Bank</v>
          </cell>
          <cell r="D392" t="str">
            <v>United States</v>
          </cell>
          <cell r="E392" t="str">
            <v xml:space="preserve">Baa1     </v>
          </cell>
        </row>
        <row r="393">
          <cell r="C393" t="str">
            <v>LGT Bank AG</v>
          </cell>
          <cell r="D393" t="str">
            <v>Liechtenstein</v>
          </cell>
          <cell r="E393" t="str">
            <v xml:space="preserve">A1       </v>
          </cell>
        </row>
        <row r="394">
          <cell r="C394" t="str">
            <v>China CITIC Bank</v>
          </cell>
          <cell r="D394" t="str">
            <v>China</v>
          </cell>
          <cell r="E394" t="str">
            <v xml:space="preserve">Baa2     </v>
          </cell>
        </row>
        <row r="395">
          <cell r="C395" t="str">
            <v>China Merchants Bank</v>
          </cell>
          <cell r="D395" t="str">
            <v>China</v>
          </cell>
          <cell r="E395" t="str">
            <v xml:space="preserve">Baa1     </v>
          </cell>
        </row>
        <row r="396">
          <cell r="C396" t="str">
            <v>Banco de la Republica Oriental del Uruguay</v>
          </cell>
          <cell r="D396" t="str">
            <v>Uruguay</v>
          </cell>
          <cell r="E396" t="str">
            <v xml:space="preserve">Baa2     </v>
          </cell>
        </row>
        <row r="397">
          <cell r="C397" t="str">
            <v>BAWAG P.S.K.</v>
          </cell>
          <cell r="D397" t="str">
            <v>Austria</v>
          </cell>
          <cell r="E397" t="str">
            <v xml:space="preserve">Baa2     </v>
          </cell>
        </row>
        <row r="398">
          <cell r="C398" t="str">
            <v>WGZ BANK AG</v>
          </cell>
          <cell r="D398" t="str">
            <v>Germany</v>
          </cell>
          <cell r="E398" t="str">
            <v xml:space="preserve">A1       </v>
          </cell>
        </row>
        <row r="399">
          <cell r="C399" t="str">
            <v>Banco de Credito del Peru</v>
          </cell>
          <cell r="D399" t="str">
            <v>Peru</v>
          </cell>
          <cell r="E399" t="str">
            <v xml:space="preserve">Baa1     </v>
          </cell>
        </row>
        <row r="400">
          <cell r="C400" t="str">
            <v>Scotiabank Peru</v>
          </cell>
          <cell r="D400" t="str">
            <v>Peru</v>
          </cell>
          <cell r="E400" t="str">
            <v xml:space="preserve">Baa1     </v>
          </cell>
        </row>
        <row r="401">
          <cell r="C401" t="str">
            <v>Banco Internacional del Peru - Interbank</v>
          </cell>
          <cell r="D401" t="str">
            <v>Peru</v>
          </cell>
          <cell r="E401" t="str">
            <v xml:space="preserve">Baa2     </v>
          </cell>
        </row>
        <row r="402">
          <cell r="C402" t="str">
            <v>Hypo Public Finance Bank</v>
          </cell>
          <cell r="D402" t="str">
            <v>Ireland</v>
          </cell>
          <cell r="E402" t="str">
            <v xml:space="preserve">Baa3     </v>
          </cell>
        </row>
        <row r="403">
          <cell r="C403" t="str">
            <v>Hypo Public Finance Bank</v>
          </cell>
          <cell r="D403" t="str">
            <v>Ireland</v>
          </cell>
          <cell r="E403" t="str">
            <v xml:space="preserve">Baa3     </v>
          </cell>
        </row>
        <row r="404">
          <cell r="C404" t="str">
            <v>TD Bank, N.A.</v>
          </cell>
          <cell r="D404" t="str">
            <v>United States</v>
          </cell>
          <cell r="E404" t="str">
            <v xml:space="preserve">Aa3      </v>
          </cell>
        </row>
        <row r="405">
          <cell r="C405" t="str">
            <v>Frost Bank</v>
          </cell>
          <cell r="D405" t="str">
            <v>United States</v>
          </cell>
          <cell r="E405" t="str">
            <v xml:space="preserve">Aa3      </v>
          </cell>
        </row>
        <row r="406">
          <cell r="C406" t="str">
            <v>Banca Carige S.p.A.</v>
          </cell>
          <cell r="D406" t="str">
            <v>Italy</v>
          </cell>
          <cell r="E406" t="str">
            <v xml:space="preserve">Caa1     </v>
          </cell>
        </row>
        <row r="407">
          <cell r="C407" t="str">
            <v>Budapest Bank Rt.</v>
          </cell>
          <cell r="D407" t="str">
            <v>Hungary</v>
          </cell>
          <cell r="E407" t="str">
            <v xml:space="preserve">Ba3      </v>
          </cell>
        </row>
        <row r="408">
          <cell r="C408" t="str">
            <v>National Bank of Egypt SAE</v>
          </cell>
          <cell r="D408" t="str">
            <v>Egypt</v>
          </cell>
          <cell r="E408" t="str">
            <v xml:space="preserve">Caa2     </v>
          </cell>
        </row>
        <row r="409">
          <cell r="C409" t="str">
            <v>Banque Misr SAE</v>
          </cell>
          <cell r="D409" t="str">
            <v>Egypt</v>
          </cell>
          <cell r="E409" t="str">
            <v xml:space="preserve">Caa2     </v>
          </cell>
        </row>
        <row r="410">
          <cell r="C410" t="str">
            <v>Banque du Caire SAE</v>
          </cell>
          <cell r="D410" t="str">
            <v>Egypt</v>
          </cell>
          <cell r="E410" t="str">
            <v xml:space="preserve">Caa2     </v>
          </cell>
        </row>
        <row r="411">
          <cell r="C411" t="str">
            <v>Bank of Alexandria SAE</v>
          </cell>
          <cell r="D411" t="str">
            <v>Egypt</v>
          </cell>
          <cell r="E411" t="str">
            <v xml:space="preserve">Caa2     </v>
          </cell>
        </row>
        <row r="412">
          <cell r="C412" t="str">
            <v>Commercial International Bank (Egypt) SAE</v>
          </cell>
          <cell r="D412" t="str">
            <v>Egypt</v>
          </cell>
          <cell r="E412" t="str">
            <v xml:space="preserve">Caa2     </v>
          </cell>
        </row>
        <row r="413">
          <cell r="C413" t="str">
            <v>Cairo Amman Bank</v>
          </cell>
          <cell r="D413" t="str">
            <v>Jordan</v>
          </cell>
          <cell r="E413" t="str">
            <v xml:space="preserve">B2       </v>
          </cell>
        </row>
        <row r="414">
          <cell r="C414" t="str">
            <v>Housing Bank for Trade and Finance (The)</v>
          </cell>
          <cell r="D414" t="str">
            <v>Jordan</v>
          </cell>
          <cell r="E414" t="str">
            <v xml:space="preserve">B2       </v>
          </cell>
        </row>
        <row r="415">
          <cell r="C415" t="str">
            <v>Banco Votorantim S.A.</v>
          </cell>
          <cell r="D415" t="str">
            <v>Brazil</v>
          </cell>
          <cell r="E415" t="str">
            <v xml:space="preserve">Baa2     </v>
          </cell>
        </row>
        <row r="416">
          <cell r="C416" t="str">
            <v>Banca Popolare di Milano S.C.a r.l.</v>
          </cell>
          <cell r="D416" t="str">
            <v>Italy</v>
          </cell>
          <cell r="E416" t="str">
            <v xml:space="preserve">B1       </v>
          </cell>
        </row>
        <row r="417">
          <cell r="C417" t="str">
            <v>Nova Ljubljanska banka d.d.</v>
          </cell>
          <cell r="D417" t="str">
            <v>Slovenia</v>
          </cell>
          <cell r="E417" t="str">
            <v xml:space="preserve">Caa1     </v>
          </cell>
        </row>
        <row r="418">
          <cell r="C418" t="str">
            <v>Oriental Bank of Commerce</v>
          </cell>
          <cell r="D418" t="str">
            <v>India</v>
          </cell>
          <cell r="E418" t="str">
            <v xml:space="preserve">Baa3     </v>
          </cell>
        </row>
        <row r="419">
          <cell r="C419" t="str">
            <v>Union Bank of India</v>
          </cell>
          <cell r="D419" t="str">
            <v>India</v>
          </cell>
          <cell r="E419" t="str">
            <v xml:space="preserve">Baa3     </v>
          </cell>
        </row>
        <row r="420">
          <cell r="C420" t="str">
            <v>Yapi ve Kredi Bankasi AS</v>
          </cell>
          <cell r="D420" t="str">
            <v>Turkey</v>
          </cell>
          <cell r="E420" t="str">
            <v xml:space="preserve">Baa3     </v>
          </cell>
        </row>
        <row r="421">
          <cell r="C421" t="str">
            <v>Government Housing Bank of Thailand</v>
          </cell>
          <cell r="D421" t="str">
            <v>Thailand</v>
          </cell>
          <cell r="E421" t="str">
            <v xml:space="preserve">Baa1     </v>
          </cell>
        </row>
        <row r="422">
          <cell r="C422" t="str">
            <v>Banco Santander Puerto Rico</v>
          </cell>
          <cell r="D422" t="str">
            <v>United States</v>
          </cell>
          <cell r="E422" t="str">
            <v xml:space="preserve">Baa1     </v>
          </cell>
        </row>
        <row r="423">
          <cell r="C423" t="str">
            <v>Deutsche Apotheker- und Aerztebank eG</v>
          </cell>
          <cell r="D423" t="str">
            <v>Germany</v>
          </cell>
          <cell r="E423" t="str">
            <v xml:space="preserve">A1       </v>
          </cell>
        </row>
        <row r="424">
          <cell r="C424" t="str">
            <v>Banco Popolare Societa Cooperativa</v>
          </cell>
          <cell r="D424" t="str">
            <v>Italy</v>
          </cell>
          <cell r="E424" t="str">
            <v xml:space="preserve">Ba3      </v>
          </cell>
        </row>
        <row r="425">
          <cell r="C425" t="str">
            <v>BOKF, NA</v>
          </cell>
          <cell r="D425" t="str">
            <v>United States</v>
          </cell>
          <cell r="E425" t="str">
            <v xml:space="preserve">A1       </v>
          </cell>
        </row>
        <row r="426">
          <cell r="C426" t="str">
            <v>Aljba Alliance Commercial Bank</v>
          </cell>
          <cell r="D426" t="str">
            <v>Russia</v>
          </cell>
          <cell r="E426" t="str">
            <v xml:space="preserve">B3       </v>
          </cell>
        </row>
        <row r="427">
          <cell r="C427" t="str">
            <v>Alfa-Bank</v>
          </cell>
          <cell r="D427" t="str">
            <v>Russia</v>
          </cell>
          <cell r="E427" t="str">
            <v xml:space="preserve">Ba1      </v>
          </cell>
        </row>
        <row r="428">
          <cell r="C428" t="str">
            <v>Hellenic Bank Public Company Ltd</v>
          </cell>
          <cell r="D428" t="str">
            <v>Cyprus</v>
          </cell>
          <cell r="E428" t="str">
            <v xml:space="preserve">Caa3     </v>
          </cell>
        </row>
        <row r="429">
          <cell r="C429" t="str">
            <v>Kazkommertsbank</v>
          </cell>
          <cell r="D429" t="str">
            <v>Kazakhstan</v>
          </cell>
          <cell r="E429" t="str">
            <v xml:space="preserve">B2       </v>
          </cell>
        </row>
        <row r="430">
          <cell r="C430" t="str">
            <v>Oesterreichische Volksbanken AG</v>
          </cell>
          <cell r="D430" t="str">
            <v>Austria</v>
          </cell>
          <cell r="E430" t="str">
            <v xml:space="preserve">Ba3      </v>
          </cell>
        </row>
        <row r="431">
          <cell r="C431" t="str">
            <v>Rossiyskiy Kredit Bank</v>
          </cell>
          <cell r="D431" t="str">
            <v>Russia</v>
          </cell>
          <cell r="E431" t="str">
            <v xml:space="preserve">Caa1     </v>
          </cell>
        </row>
        <row r="432">
          <cell r="C432" t="str">
            <v>Bank Audi S.A.L.</v>
          </cell>
          <cell r="D432" t="str">
            <v>Lebanon</v>
          </cell>
          <cell r="E432" t="str">
            <v xml:space="preserve">B1       </v>
          </cell>
        </row>
        <row r="433">
          <cell r="C433" t="str">
            <v>BLOM BANK S.A.L.</v>
          </cell>
          <cell r="D433" t="str">
            <v>Lebanon</v>
          </cell>
          <cell r="E433" t="str">
            <v xml:space="preserve">B1       </v>
          </cell>
        </row>
        <row r="434">
          <cell r="C434" t="str">
            <v>Byblos Bank S.A.L.</v>
          </cell>
          <cell r="D434" t="str">
            <v>Lebanon</v>
          </cell>
          <cell r="E434" t="str">
            <v xml:space="preserve">B1       </v>
          </cell>
        </row>
        <row r="435">
          <cell r="C435" t="str">
            <v>Amen Bank</v>
          </cell>
          <cell r="D435" t="str">
            <v>Tunisia</v>
          </cell>
          <cell r="E435" t="str">
            <v xml:space="preserve">B1       </v>
          </cell>
        </row>
        <row r="436">
          <cell r="C436" t="str">
            <v>Arab Tunisian Bank</v>
          </cell>
          <cell r="D436" t="str">
            <v>Tunisia</v>
          </cell>
          <cell r="E436" t="str">
            <v xml:space="preserve">B1       </v>
          </cell>
        </row>
        <row r="437">
          <cell r="C437" t="str">
            <v>Higo Bank, Ltd. (The)</v>
          </cell>
          <cell r="D437" t="str">
            <v>Japan</v>
          </cell>
          <cell r="E437" t="str">
            <v xml:space="preserve">A1       </v>
          </cell>
        </row>
        <row r="438">
          <cell r="C438" t="str">
            <v>Halyk Savings Bank of Kazakhstan</v>
          </cell>
          <cell r="D438" t="str">
            <v>Kazakhstan</v>
          </cell>
          <cell r="E438" t="str">
            <v xml:space="preserve">Ba2      </v>
          </cell>
        </row>
        <row r="439">
          <cell r="C439" t="str">
            <v>Suncorp-Metway Ltd.</v>
          </cell>
          <cell r="D439" t="str">
            <v>Australia</v>
          </cell>
          <cell r="E439" t="str">
            <v xml:space="preserve">A1       </v>
          </cell>
        </row>
        <row r="440">
          <cell r="C440" t="str">
            <v>CIMB Bank Berhad</v>
          </cell>
          <cell r="D440" t="str">
            <v>Malaysia</v>
          </cell>
          <cell r="E440" t="str">
            <v xml:space="preserve">A3       </v>
          </cell>
        </row>
        <row r="441">
          <cell r="C441" t="str">
            <v>RHB Bank Berhad</v>
          </cell>
          <cell r="D441" t="str">
            <v>Malaysia</v>
          </cell>
          <cell r="E441" t="str">
            <v xml:space="preserve">A3       </v>
          </cell>
        </row>
        <row r="442">
          <cell r="C442" t="str">
            <v>Bermuda Commercial Bank Limited</v>
          </cell>
          <cell r="D442" t="str">
            <v>Bermuda</v>
          </cell>
          <cell r="E442" t="str">
            <v xml:space="preserve">Ba2      </v>
          </cell>
        </row>
        <row r="443">
          <cell r="C443" t="str">
            <v>Bank of N.T. Butterfield &amp; Son Ltd.(The)</v>
          </cell>
          <cell r="D443" t="str">
            <v>Bermuda</v>
          </cell>
          <cell r="E443" t="str">
            <v xml:space="preserve">A3       </v>
          </cell>
        </row>
        <row r="444">
          <cell r="C444" t="str">
            <v>Caisse C'ale du Credit Immobilier de France</v>
          </cell>
          <cell r="D444" t="str">
            <v>France</v>
          </cell>
          <cell r="E444" t="str">
            <v xml:space="preserve">Baa2     </v>
          </cell>
        </row>
        <row r="445">
          <cell r="C445" t="str">
            <v>Mauritius Commercial Bank Limited</v>
          </cell>
          <cell r="D445" t="str">
            <v>Mauritius</v>
          </cell>
          <cell r="E445" t="str">
            <v xml:space="preserve">Baa1     </v>
          </cell>
        </row>
        <row r="446">
          <cell r="C446" t="str">
            <v>City National Bank</v>
          </cell>
          <cell r="D446" t="str">
            <v>United States</v>
          </cell>
          <cell r="E446" t="str">
            <v xml:space="preserve">A2       </v>
          </cell>
        </row>
        <row r="447">
          <cell r="C447" t="str">
            <v>Bank VTB, JSC</v>
          </cell>
          <cell r="D447" t="str">
            <v>Russia</v>
          </cell>
          <cell r="E447" t="str">
            <v xml:space="preserve">Baa2     </v>
          </cell>
        </row>
        <row r="448">
          <cell r="C448" t="str">
            <v>Bank Polska Kasa Opieki S.A.</v>
          </cell>
          <cell r="D448" t="str">
            <v>Poland</v>
          </cell>
          <cell r="E448" t="str">
            <v xml:space="preserve">A2       </v>
          </cell>
        </row>
        <row r="449">
          <cell r="C449" t="str">
            <v>Powszechna Kasa Oszczednosci Bank Polski S.A.</v>
          </cell>
          <cell r="D449" t="str">
            <v>Poland</v>
          </cell>
          <cell r="E449" t="str">
            <v xml:space="preserve">A2       </v>
          </cell>
        </row>
        <row r="450">
          <cell r="C450" t="str">
            <v>National Reserve Bank</v>
          </cell>
          <cell r="D450" t="str">
            <v>Russia</v>
          </cell>
          <cell r="E450" t="str">
            <v xml:space="preserve">B3       </v>
          </cell>
        </row>
        <row r="451">
          <cell r="C451" t="str">
            <v>Principality Building Society</v>
          </cell>
          <cell r="D451" t="str">
            <v>United Kingdom</v>
          </cell>
          <cell r="E451" t="str">
            <v xml:space="preserve">Ba1      </v>
          </cell>
        </row>
        <row r="452">
          <cell r="C452" t="str">
            <v>Coventry Building Society</v>
          </cell>
          <cell r="D452" t="str">
            <v>United Kingdom</v>
          </cell>
          <cell r="E452" t="str">
            <v xml:space="preserve">A3       </v>
          </cell>
        </row>
        <row r="453">
          <cell r="C453" t="str">
            <v>SpareBank 1 SMN</v>
          </cell>
          <cell r="D453" t="str">
            <v>Norway</v>
          </cell>
          <cell r="E453" t="str">
            <v xml:space="preserve">A2       </v>
          </cell>
        </row>
        <row r="454">
          <cell r="C454" t="str">
            <v>SpareBank 1 SR-Bank ASA</v>
          </cell>
          <cell r="D454" t="str">
            <v>Norway</v>
          </cell>
          <cell r="E454" t="str">
            <v xml:space="preserve">A2       </v>
          </cell>
        </row>
        <row r="455">
          <cell r="C455" t="str">
            <v>Hypothekenbank Frankfurt AG</v>
          </cell>
          <cell r="D455" t="str">
            <v>Germany</v>
          </cell>
          <cell r="E455" t="str">
            <v xml:space="preserve">Baa3     </v>
          </cell>
        </row>
        <row r="456">
          <cell r="C456" t="str">
            <v>First-Citizens Bank &amp; Trust Company</v>
          </cell>
          <cell r="D456" t="str">
            <v>United States</v>
          </cell>
          <cell r="E456" t="str">
            <v xml:space="preserve">A3       </v>
          </cell>
        </row>
        <row r="457">
          <cell r="C457" t="str">
            <v>Ulster Bank Limited</v>
          </cell>
          <cell r="D457" t="str">
            <v>United Kingdom</v>
          </cell>
          <cell r="E457" t="str">
            <v xml:space="preserve">Baa3     </v>
          </cell>
        </row>
        <row r="458">
          <cell r="C458" t="str">
            <v>Credit du Maroc</v>
          </cell>
          <cell r="D458" t="str">
            <v>Morocco</v>
          </cell>
          <cell r="E458" t="str">
            <v xml:space="preserve">Ba2      </v>
          </cell>
        </row>
        <row r="459">
          <cell r="C459" t="str">
            <v>BMCE Bank</v>
          </cell>
          <cell r="D459" t="str">
            <v>Morocco</v>
          </cell>
          <cell r="E459" t="str">
            <v xml:space="preserve">Ba2      </v>
          </cell>
        </row>
        <row r="460">
          <cell r="C460" t="str">
            <v>Hypo Alpe-Adria-Bank International AG</v>
          </cell>
          <cell r="D460" t="str">
            <v>Austria</v>
          </cell>
          <cell r="E460" t="str">
            <v xml:space="preserve">Caa2     </v>
          </cell>
        </row>
        <row r="461">
          <cell r="C461" t="str">
            <v>Gazprombank</v>
          </cell>
          <cell r="D461" t="str">
            <v>Russia</v>
          </cell>
          <cell r="E461" t="str">
            <v xml:space="preserve">Baa3     </v>
          </cell>
        </row>
        <row r="462">
          <cell r="C462" t="str">
            <v>UniCredit Luxembourg S.A.</v>
          </cell>
          <cell r="D462" t="str">
            <v>Luxembourg</v>
          </cell>
          <cell r="E462" t="str">
            <v xml:space="preserve">Baa3     </v>
          </cell>
        </row>
        <row r="463">
          <cell r="C463" t="str">
            <v>Unione di Banche Italiane S.c.p.A.</v>
          </cell>
          <cell r="D463" t="str">
            <v>Italy</v>
          </cell>
          <cell r="E463" t="str">
            <v xml:space="preserve">Baa3     </v>
          </cell>
        </row>
        <row r="464">
          <cell r="C464" t="str">
            <v>Skipton Building Society</v>
          </cell>
          <cell r="D464" t="str">
            <v>United Kingdom</v>
          </cell>
          <cell r="E464" t="str">
            <v xml:space="preserve">Ba1      </v>
          </cell>
        </row>
        <row r="465">
          <cell r="C465" t="str">
            <v>Piraeus Bank S.A.</v>
          </cell>
          <cell r="D465" t="str">
            <v>Greece</v>
          </cell>
          <cell r="E465" t="str">
            <v xml:space="preserve">Caa1     </v>
          </cell>
        </row>
        <row r="466">
          <cell r="C466" t="str">
            <v>UBS AG</v>
          </cell>
          <cell r="D466" t="str">
            <v>Switzerland</v>
          </cell>
          <cell r="E466" t="str">
            <v xml:space="preserve">A2       </v>
          </cell>
        </row>
        <row r="467">
          <cell r="C467" t="str">
            <v>BTA Bank</v>
          </cell>
          <cell r="D467" t="str">
            <v>Kazakhstan</v>
          </cell>
          <cell r="E467" t="str">
            <v xml:space="preserve">B3       </v>
          </cell>
        </row>
        <row r="468">
          <cell r="C468" t="str">
            <v>Shanghai Pudong Development Bank Co., Ltd.</v>
          </cell>
          <cell r="D468" t="str">
            <v>China</v>
          </cell>
          <cell r="E468" t="str">
            <v xml:space="preserve">Baa3     </v>
          </cell>
        </row>
        <row r="469">
          <cell r="C469" t="str">
            <v>China Everbright Bank</v>
          </cell>
          <cell r="D469" t="str">
            <v>China</v>
          </cell>
          <cell r="E469" t="str">
            <v xml:space="preserve">Baa3     </v>
          </cell>
        </row>
        <row r="470">
          <cell r="C470" t="str">
            <v>Ping An Bank Co., Ltd</v>
          </cell>
          <cell r="D470" t="str">
            <v>China</v>
          </cell>
          <cell r="E470" t="str">
            <v xml:space="preserve">Ba1      </v>
          </cell>
        </row>
        <row r="471">
          <cell r="C471" t="str">
            <v>AMP Bank Limited</v>
          </cell>
          <cell r="D471" t="str">
            <v>Australia</v>
          </cell>
          <cell r="E471" t="str">
            <v xml:space="preserve">A2       </v>
          </cell>
        </row>
        <row r="472">
          <cell r="C472" t="str">
            <v>Leeds Building Society</v>
          </cell>
          <cell r="D472" t="str">
            <v>United Kingdom</v>
          </cell>
          <cell r="E472" t="str">
            <v xml:space="preserve">A3       </v>
          </cell>
        </row>
        <row r="473">
          <cell r="C473" t="str">
            <v>Arab Bank PLC</v>
          </cell>
          <cell r="D473" t="str">
            <v>Jordan</v>
          </cell>
          <cell r="E473" t="str">
            <v xml:space="preserve">B2       </v>
          </cell>
        </row>
        <row r="474">
          <cell r="C474" t="str">
            <v>Caja Laboral Popular Coop. de Credito</v>
          </cell>
          <cell r="D474" t="str">
            <v>Spain</v>
          </cell>
          <cell r="E474" t="str">
            <v xml:space="preserve">Ba1      </v>
          </cell>
        </row>
        <row r="475">
          <cell r="C475" t="str">
            <v>Land Bank of Taiwan</v>
          </cell>
          <cell r="D475" t="str">
            <v>Taiwan</v>
          </cell>
          <cell r="E475" t="str">
            <v xml:space="preserve">Aa3      </v>
          </cell>
        </row>
        <row r="476">
          <cell r="C476" t="str">
            <v>L-Bank</v>
          </cell>
          <cell r="D476" t="str">
            <v>Germany</v>
          </cell>
          <cell r="E476" t="str">
            <v xml:space="preserve">Aaa      </v>
          </cell>
        </row>
        <row r="477">
          <cell r="C477" t="str">
            <v>Banco Santander (Brasil) S.A.</v>
          </cell>
          <cell r="D477" t="str">
            <v>Brazil</v>
          </cell>
          <cell r="E477" t="str">
            <v xml:space="preserve">Baa2     </v>
          </cell>
        </row>
        <row r="478">
          <cell r="C478" t="str">
            <v>Caixa Geral de Depositos, S.A.</v>
          </cell>
          <cell r="D478" t="str">
            <v>Portugal</v>
          </cell>
          <cell r="E478" t="str">
            <v xml:space="preserve">Ba3      </v>
          </cell>
        </row>
        <row r="479">
          <cell r="C479" t="str">
            <v>HSBC Bank Malaysia Berhad</v>
          </cell>
          <cell r="D479" t="str">
            <v>Malaysia</v>
          </cell>
          <cell r="E479" t="str">
            <v xml:space="preserve">A3       </v>
          </cell>
        </row>
        <row r="480">
          <cell r="C480" t="str">
            <v>Standard Chartered Bank Malaysia Berhad</v>
          </cell>
          <cell r="D480" t="str">
            <v>Malaysia</v>
          </cell>
          <cell r="E480" t="str">
            <v xml:space="preserve">A3       </v>
          </cell>
        </row>
        <row r="481">
          <cell r="C481" t="str">
            <v>EBS Ltd</v>
          </cell>
          <cell r="D481" t="str">
            <v>Ireland</v>
          </cell>
          <cell r="E481" t="str">
            <v xml:space="preserve">Ba3      </v>
          </cell>
        </row>
        <row r="482">
          <cell r="C482" t="str">
            <v>Santander Bank, N.A.</v>
          </cell>
          <cell r="D482" t="str">
            <v>United States</v>
          </cell>
          <cell r="E482" t="str">
            <v xml:space="preserve">Baa1     </v>
          </cell>
        </row>
        <row r="483">
          <cell r="C483" t="str">
            <v>Bank of Queensland Limited</v>
          </cell>
          <cell r="D483" t="str">
            <v>Australia</v>
          </cell>
          <cell r="E483" t="str">
            <v xml:space="preserve">A3       </v>
          </cell>
        </row>
        <row r="484">
          <cell r="C484" t="str">
            <v>Woori Bank</v>
          </cell>
          <cell r="D484" t="str">
            <v>Korea</v>
          </cell>
          <cell r="E484" t="str">
            <v xml:space="preserve">A1       </v>
          </cell>
        </row>
        <row r="485">
          <cell r="C485" t="str">
            <v>CRCAM Pyrenees Gascogne</v>
          </cell>
          <cell r="D485" t="str">
            <v>France</v>
          </cell>
          <cell r="E485" t="str">
            <v xml:space="preserve">A2       </v>
          </cell>
        </row>
        <row r="486">
          <cell r="C486" t="str">
            <v>Banco BISA S.A.</v>
          </cell>
          <cell r="D486" t="str">
            <v>Bolivia</v>
          </cell>
          <cell r="E486" t="str">
            <v xml:space="preserve">B1       </v>
          </cell>
        </row>
        <row r="487">
          <cell r="C487" t="str">
            <v>Caixa Economica Montepio Geral</v>
          </cell>
          <cell r="D487" t="str">
            <v>Portugal</v>
          </cell>
          <cell r="E487" t="str">
            <v xml:space="preserve">B2       </v>
          </cell>
        </row>
        <row r="488">
          <cell r="C488" t="str">
            <v>Attica Bank S.A.</v>
          </cell>
          <cell r="D488" t="str">
            <v>Greece</v>
          </cell>
          <cell r="E488" t="str">
            <v xml:space="preserve">Caa2     </v>
          </cell>
        </row>
        <row r="489">
          <cell r="C489" t="str">
            <v>WGZ Bank Ireland Plc</v>
          </cell>
          <cell r="D489" t="str">
            <v>Ireland</v>
          </cell>
          <cell r="E489" t="str">
            <v xml:space="preserve">A3       </v>
          </cell>
        </row>
        <row r="490">
          <cell r="C490" t="str">
            <v>Bank Mandiri (P.T.)</v>
          </cell>
          <cell r="D490" t="str">
            <v>Indonesia</v>
          </cell>
          <cell r="E490" t="str">
            <v xml:space="preserve">Baa3     </v>
          </cell>
        </row>
        <row r="491">
          <cell r="C491" t="str">
            <v>Credit Foncier de France</v>
          </cell>
          <cell r="D491" t="str">
            <v>France</v>
          </cell>
          <cell r="E491" t="str">
            <v xml:space="preserve">A2       </v>
          </cell>
        </row>
        <row r="492">
          <cell r="C492" t="str">
            <v>Associated Bank, N.A.</v>
          </cell>
          <cell r="D492" t="str">
            <v>United States</v>
          </cell>
          <cell r="E492" t="str">
            <v xml:space="preserve">A3       </v>
          </cell>
        </row>
        <row r="493">
          <cell r="C493" t="str">
            <v>Aktia Bank p.l.c.</v>
          </cell>
          <cell r="D493" t="str">
            <v>Finland</v>
          </cell>
          <cell r="E493" t="str">
            <v xml:space="preserve">A3       </v>
          </cell>
        </row>
        <row r="494">
          <cell r="C494" t="str">
            <v>China CITIC Bank International Limited</v>
          </cell>
          <cell r="D494" t="str">
            <v>Hong Kong</v>
          </cell>
          <cell r="E494" t="str">
            <v xml:space="preserve">Baa2     </v>
          </cell>
        </row>
        <row r="495">
          <cell r="C495" t="str">
            <v>Dah Sing Bank, Limited</v>
          </cell>
          <cell r="D495" t="str">
            <v>Hong Kong</v>
          </cell>
          <cell r="E495" t="str">
            <v xml:space="preserve">A3       </v>
          </cell>
        </row>
        <row r="496">
          <cell r="C496" t="str">
            <v>Bank Gospodarki Zywnosciowej S.A.</v>
          </cell>
          <cell r="D496" t="str">
            <v>Poland</v>
          </cell>
          <cell r="E496" t="str">
            <v xml:space="preserve">Baa3     </v>
          </cell>
        </row>
        <row r="497">
          <cell r="C497" t="str">
            <v>Deutsche Postbank AG</v>
          </cell>
          <cell r="D497" t="str">
            <v>Germany</v>
          </cell>
          <cell r="E497" t="str">
            <v xml:space="preserve">A3       </v>
          </cell>
        </row>
        <row r="498">
          <cell r="C498" t="str">
            <v>DVB Bank S.E.</v>
          </cell>
          <cell r="D498" t="str">
            <v>Germany</v>
          </cell>
          <cell r="E498" t="str">
            <v xml:space="preserve">Baa1     </v>
          </cell>
        </row>
        <row r="499">
          <cell r="C499" t="str">
            <v>American Savings Bank, FSB</v>
          </cell>
          <cell r="D499" t="str">
            <v>United States</v>
          </cell>
          <cell r="E499" t="str">
            <v xml:space="preserve">A3       </v>
          </cell>
        </row>
        <row r="500">
          <cell r="C500" t="str">
            <v>DekaBank Deutsche Girozentrale</v>
          </cell>
          <cell r="D500" t="str">
            <v>Germany</v>
          </cell>
          <cell r="E500" t="str">
            <v xml:space="preserve">Aaa      </v>
          </cell>
        </row>
        <row r="501">
          <cell r="C501" t="str">
            <v>Monogram Credit Card Bank of Georgia</v>
          </cell>
          <cell r="D501" t="str">
            <v>United States</v>
          </cell>
          <cell r="E501" t="str">
            <v xml:space="preserve">A1       </v>
          </cell>
        </row>
        <row r="502">
          <cell r="C502" t="str">
            <v>National Bank of Ras-Al-Khaimah</v>
          </cell>
          <cell r="D502" t="str">
            <v>United Arab Emirates</v>
          </cell>
          <cell r="E502" t="str">
            <v xml:space="preserve">Baa1     </v>
          </cell>
        </row>
        <row r="503">
          <cell r="C503" t="str">
            <v>State Bank of Mauritius Ltd.</v>
          </cell>
          <cell r="D503" t="str">
            <v>Mauritius</v>
          </cell>
          <cell r="E503" t="str">
            <v xml:space="preserve">Baa1     </v>
          </cell>
        </row>
        <row r="504">
          <cell r="C504" t="str">
            <v>Nova Kreditna banka Maribor d.d.</v>
          </cell>
          <cell r="D504" t="str">
            <v>Slovenia</v>
          </cell>
          <cell r="E504" t="str">
            <v xml:space="preserve">Caa1     </v>
          </cell>
        </row>
        <row r="505">
          <cell r="C505" t="str">
            <v>Banque Populaire de la Cote d'Azur</v>
          </cell>
          <cell r="D505" t="str">
            <v>France</v>
          </cell>
          <cell r="E505" t="str">
            <v xml:space="preserve">A2       </v>
          </cell>
        </row>
        <row r="506">
          <cell r="C506" t="str">
            <v>SpareBank 1 Nord-Norge</v>
          </cell>
          <cell r="D506" t="str">
            <v>Norway</v>
          </cell>
          <cell r="E506" t="str">
            <v xml:space="preserve">A2       </v>
          </cell>
        </row>
        <row r="507">
          <cell r="C507" t="str">
            <v>Sparebanken Vest</v>
          </cell>
          <cell r="D507" t="str">
            <v>Norway</v>
          </cell>
          <cell r="E507" t="str">
            <v xml:space="preserve">A2       </v>
          </cell>
        </row>
        <row r="508">
          <cell r="C508" t="str">
            <v>Sydbank A/S</v>
          </cell>
          <cell r="D508" t="str">
            <v>Denmark</v>
          </cell>
          <cell r="E508" t="str">
            <v xml:space="preserve">Baa1     </v>
          </cell>
        </row>
        <row r="509">
          <cell r="C509" t="str">
            <v>KBC Bank Ireland PLC</v>
          </cell>
          <cell r="D509" t="str">
            <v>Ireland</v>
          </cell>
          <cell r="E509" t="str">
            <v xml:space="preserve">Ba1      </v>
          </cell>
        </row>
        <row r="510">
          <cell r="C510" t="str">
            <v>Volkswagen Bank GmbH</v>
          </cell>
          <cell r="D510" t="str">
            <v>Germany</v>
          </cell>
          <cell r="E510" t="str">
            <v xml:space="preserve">A3       </v>
          </cell>
        </row>
        <row r="511">
          <cell r="C511" t="str">
            <v>Hewlett-Packard International Bank Plc</v>
          </cell>
          <cell r="D511" t="str">
            <v>Ireland</v>
          </cell>
          <cell r="E511" t="str">
            <v xml:space="preserve">Baa1     </v>
          </cell>
        </row>
        <row r="512">
          <cell r="C512" t="str">
            <v>Cassa di Risp.di Bolzano-Sudtiroler Sparkasse</v>
          </cell>
          <cell r="D512" t="str">
            <v>Italy</v>
          </cell>
          <cell r="E512" t="str">
            <v xml:space="preserve">Ba2      </v>
          </cell>
        </row>
        <row r="513">
          <cell r="C513" t="str">
            <v>Standard Chartered Bank (Thai) Public Co Ltd</v>
          </cell>
          <cell r="D513" t="str">
            <v>Thailand</v>
          </cell>
          <cell r="E513" t="str">
            <v xml:space="preserve">Baa1     </v>
          </cell>
        </row>
        <row r="514">
          <cell r="C514" t="str">
            <v>Banca Sella Holding</v>
          </cell>
          <cell r="D514" t="str">
            <v>Italy</v>
          </cell>
          <cell r="E514" t="str">
            <v xml:space="preserve">Ba1      </v>
          </cell>
        </row>
        <row r="515">
          <cell r="C515" t="str">
            <v>Valiant Bank AG</v>
          </cell>
          <cell r="D515" t="str">
            <v>Switzerland</v>
          </cell>
          <cell r="E515" t="str">
            <v xml:space="preserve">A3       </v>
          </cell>
        </row>
        <row r="516">
          <cell r="C516" t="str">
            <v>Sumitomo Mitsui Banking Corporation</v>
          </cell>
          <cell r="D516" t="str">
            <v>Japan</v>
          </cell>
          <cell r="E516" t="str">
            <v xml:space="preserve">Aa3      </v>
          </cell>
        </row>
        <row r="517">
          <cell r="C517" t="str">
            <v>CRCAM de la Touraine et du Poitou</v>
          </cell>
          <cell r="D517" t="str">
            <v>France</v>
          </cell>
          <cell r="E517" t="str">
            <v xml:space="preserve">A2       </v>
          </cell>
        </row>
        <row r="518">
          <cell r="C518" t="str">
            <v>VTB Capital plc</v>
          </cell>
          <cell r="D518" t="str">
            <v>United Kingdom</v>
          </cell>
          <cell r="E518" t="str">
            <v xml:space="preserve">Baa3     </v>
          </cell>
        </row>
        <row r="519">
          <cell r="C519" t="str">
            <v>Citibank Europe plc</v>
          </cell>
          <cell r="D519" t="str">
            <v>Ireland</v>
          </cell>
          <cell r="E519" t="str">
            <v xml:space="preserve">A2       </v>
          </cell>
        </row>
        <row r="520">
          <cell r="C520" t="str">
            <v>Deutsche Hypothekenbank AG</v>
          </cell>
          <cell r="D520" t="str">
            <v>Germany</v>
          </cell>
          <cell r="E520" t="str">
            <v xml:space="preserve">Baa1     </v>
          </cell>
        </row>
        <row r="521">
          <cell r="C521" t="str">
            <v>Morgan Stanley Bank, N.A.</v>
          </cell>
          <cell r="D521" t="str">
            <v>United States</v>
          </cell>
          <cell r="E521" t="str">
            <v xml:space="preserve">A3       </v>
          </cell>
        </row>
        <row r="522">
          <cell r="C522" t="str">
            <v>Trust &amp; Custody Services Bank, Ltd.</v>
          </cell>
          <cell r="D522" t="str">
            <v>Japan</v>
          </cell>
          <cell r="E522" t="str">
            <v xml:space="preserve">A1       </v>
          </cell>
        </row>
        <row r="523">
          <cell r="C523" t="str">
            <v>GE Capital Interbanca S.p.A</v>
          </cell>
          <cell r="D523" t="str">
            <v>Italy</v>
          </cell>
          <cell r="E523" t="str">
            <v xml:space="preserve">B2       </v>
          </cell>
        </row>
        <row r="524">
          <cell r="C524" t="str">
            <v>Bank Zachodni WBK S.A.</v>
          </cell>
          <cell r="D524" t="str">
            <v>Poland</v>
          </cell>
          <cell r="E524" t="str">
            <v xml:space="preserve">Baa1     </v>
          </cell>
        </row>
        <row r="525">
          <cell r="C525" t="str">
            <v>Iccrea BancaImpresa S.p.a.</v>
          </cell>
          <cell r="D525" t="str">
            <v>Italy</v>
          </cell>
          <cell r="E525" t="str">
            <v xml:space="preserve">Ba2      </v>
          </cell>
        </row>
        <row r="526">
          <cell r="C526" t="str">
            <v>JSB Rosbank</v>
          </cell>
          <cell r="D526" t="str">
            <v>Russia</v>
          </cell>
          <cell r="E526" t="str">
            <v xml:space="preserve">Baa3     </v>
          </cell>
        </row>
        <row r="527">
          <cell r="C527" t="str">
            <v>Deutsche Pfandbriefbank AG</v>
          </cell>
          <cell r="D527" t="str">
            <v>Germany</v>
          </cell>
          <cell r="E527" t="str">
            <v xml:space="preserve">Baa2     </v>
          </cell>
        </row>
        <row r="528">
          <cell r="C528" t="str">
            <v>Friesland Bank N.V.</v>
          </cell>
          <cell r="D528" t="str">
            <v>Netherlands</v>
          </cell>
          <cell r="E528" t="str">
            <v xml:space="preserve">Aa2      </v>
          </cell>
        </row>
        <row r="529">
          <cell r="C529" t="str">
            <v>Raiffeisenlandesbank Oberoesterreich AG</v>
          </cell>
          <cell r="D529" t="str">
            <v>Austria</v>
          </cell>
          <cell r="E529" t="str">
            <v xml:space="preserve">A3       </v>
          </cell>
        </row>
        <row r="530">
          <cell r="C530" t="str">
            <v>Sparebanken Oest</v>
          </cell>
          <cell r="D530" t="str">
            <v>Norway</v>
          </cell>
          <cell r="E530" t="str">
            <v xml:space="preserve">Baa1     </v>
          </cell>
        </row>
        <row r="531">
          <cell r="C531" t="str">
            <v>Storebrand Bank</v>
          </cell>
          <cell r="D531" t="str">
            <v>Norway</v>
          </cell>
          <cell r="E531" t="str">
            <v xml:space="preserve">Baa1     </v>
          </cell>
        </row>
        <row r="532">
          <cell r="C532" t="str">
            <v>Citizens Bank of Pennsylvania</v>
          </cell>
          <cell r="D532" t="str">
            <v>United States</v>
          </cell>
          <cell r="E532" t="str">
            <v xml:space="preserve">A3       </v>
          </cell>
        </row>
        <row r="533">
          <cell r="C533" t="str">
            <v>Bank of China (Hong Kong) Limited</v>
          </cell>
          <cell r="D533" t="str">
            <v>Hong Kong</v>
          </cell>
          <cell r="E533" t="str">
            <v xml:space="preserve">Aa3      </v>
          </cell>
        </row>
        <row r="534">
          <cell r="C534" t="str">
            <v>Credito Valtellinese</v>
          </cell>
          <cell r="D534" t="str">
            <v>Italy</v>
          </cell>
          <cell r="E534" t="str">
            <v xml:space="preserve">Ba3      </v>
          </cell>
        </row>
        <row r="535">
          <cell r="C535" t="str">
            <v>Fulton Bank</v>
          </cell>
          <cell r="D535" t="str">
            <v>United States</v>
          </cell>
          <cell r="E535" t="str">
            <v xml:space="preserve">A3       </v>
          </cell>
        </row>
        <row r="536">
          <cell r="C536" t="str">
            <v>First Republic Bank</v>
          </cell>
          <cell r="D536" t="str">
            <v>United States</v>
          </cell>
          <cell r="E536" t="str">
            <v xml:space="preserve">A3       </v>
          </cell>
        </row>
        <row r="537">
          <cell r="C537" t="str">
            <v>Silicon Valley Bank</v>
          </cell>
          <cell r="D537" t="str">
            <v>United States</v>
          </cell>
          <cell r="E537" t="str">
            <v xml:space="preserve">A2       </v>
          </cell>
        </row>
        <row r="538">
          <cell r="C538" t="str">
            <v>Mizuho Bank, Ltd.</v>
          </cell>
          <cell r="D538" t="str">
            <v>Japan</v>
          </cell>
          <cell r="E538" t="str">
            <v xml:space="preserve">A1       </v>
          </cell>
        </row>
        <row r="539">
          <cell r="C539" t="str">
            <v>Banco Itau BBA S.A.</v>
          </cell>
          <cell r="D539" t="str">
            <v>Brazil</v>
          </cell>
          <cell r="E539" t="str">
            <v xml:space="preserve">Baa2     </v>
          </cell>
        </row>
        <row r="540">
          <cell r="C540" t="str">
            <v>RCI Banque</v>
          </cell>
          <cell r="D540" t="str">
            <v>France</v>
          </cell>
          <cell r="E540" t="str">
            <v xml:space="preserve">Baa3     </v>
          </cell>
        </row>
        <row r="541">
          <cell r="C541" t="str">
            <v>Trustmark National Bank</v>
          </cell>
          <cell r="D541" t="str">
            <v>United States</v>
          </cell>
          <cell r="E541" t="str">
            <v xml:space="preserve">A3       </v>
          </cell>
        </row>
        <row r="542">
          <cell r="C542" t="str">
            <v>Banco Santander, S.A. (Uruguay)</v>
          </cell>
          <cell r="D542" t="str">
            <v>Uruguay</v>
          </cell>
          <cell r="E542" t="str">
            <v xml:space="preserve">Baa3     </v>
          </cell>
        </row>
        <row r="543">
          <cell r="C543" t="str">
            <v>Banque Heritage (Uruguay) S.A.</v>
          </cell>
          <cell r="D543" t="str">
            <v>Uruguay</v>
          </cell>
          <cell r="E543" t="str">
            <v xml:space="preserve">B3       </v>
          </cell>
        </row>
        <row r="544">
          <cell r="C544" t="str">
            <v>Banco Itau Uruguay S.A.</v>
          </cell>
          <cell r="D544" t="str">
            <v>Uruguay</v>
          </cell>
          <cell r="E544" t="str">
            <v xml:space="preserve">Baa2     </v>
          </cell>
        </row>
        <row r="545">
          <cell r="C545" t="str">
            <v>Banco Fibra S.A.</v>
          </cell>
          <cell r="D545" t="str">
            <v>Brazil</v>
          </cell>
          <cell r="E545" t="str">
            <v xml:space="preserve">B1       </v>
          </cell>
        </row>
        <row r="546">
          <cell r="C546" t="str">
            <v>Caixa Economica Federal (CAIXA)</v>
          </cell>
          <cell r="D546" t="str">
            <v>Brazil</v>
          </cell>
          <cell r="E546" t="str">
            <v xml:space="preserve">Baa2     </v>
          </cell>
        </row>
        <row r="547">
          <cell r="C547" t="str">
            <v>ICICI Bank Limited</v>
          </cell>
          <cell r="D547" t="str">
            <v>India</v>
          </cell>
          <cell r="E547" t="str">
            <v xml:space="preserve">Baa3     </v>
          </cell>
        </row>
        <row r="548">
          <cell r="C548" t="str">
            <v>Banque PSA Finance</v>
          </cell>
          <cell r="D548" t="str">
            <v>France</v>
          </cell>
          <cell r="E548" t="str">
            <v xml:space="preserve">Ba1      </v>
          </cell>
        </row>
        <row r="549">
          <cell r="C549" t="str">
            <v>New York Community Bank</v>
          </cell>
          <cell r="D549" t="str">
            <v>United States</v>
          </cell>
          <cell r="E549" t="str">
            <v xml:space="preserve">A3       </v>
          </cell>
        </row>
        <row r="550">
          <cell r="C550" t="str">
            <v>Nedbank Private Wealth Limited</v>
          </cell>
          <cell r="D550" t="str">
            <v>Isle of Man</v>
          </cell>
          <cell r="E550" t="str">
            <v xml:space="preserve">Baa2     </v>
          </cell>
        </row>
        <row r="551">
          <cell r="C551" t="str">
            <v>Webster Bank N.A.</v>
          </cell>
          <cell r="D551" t="str">
            <v>United States</v>
          </cell>
          <cell r="E551" t="str">
            <v xml:space="preserve">A3       </v>
          </cell>
        </row>
        <row r="552">
          <cell r="C552" t="str">
            <v>DEPFA Bank plc</v>
          </cell>
          <cell r="D552" t="str">
            <v>Ireland</v>
          </cell>
          <cell r="E552" t="str">
            <v xml:space="preserve">Baa3     </v>
          </cell>
        </row>
        <row r="553">
          <cell r="C553" t="str">
            <v>MPS Capital Services</v>
          </cell>
          <cell r="D553" t="str">
            <v>Italy</v>
          </cell>
          <cell r="E553" t="str">
            <v xml:space="preserve">B1       </v>
          </cell>
        </row>
        <row r="554">
          <cell r="C554" t="str">
            <v>FHB Mortgage Bank Co. Plc.</v>
          </cell>
          <cell r="D554" t="str">
            <v>Hungary</v>
          </cell>
          <cell r="E554" t="str">
            <v xml:space="preserve">B3       </v>
          </cell>
        </row>
        <row r="555">
          <cell r="C555" t="str">
            <v>RCB Bank Ltd.</v>
          </cell>
          <cell r="D555" t="str">
            <v>Cyprus</v>
          </cell>
          <cell r="E555" t="str">
            <v xml:space="preserve">Caa2     </v>
          </cell>
        </row>
        <row r="556">
          <cell r="C556" t="str">
            <v>DSK Bank PLC</v>
          </cell>
          <cell r="D556" t="str">
            <v>Bulgaria</v>
          </cell>
          <cell r="E556" t="str">
            <v xml:space="preserve">Ba1      </v>
          </cell>
        </row>
        <row r="557">
          <cell r="C557" t="str">
            <v>ATF Bank</v>
          </cell>
          <cell r="D557" t="str">
            <v>Kazakhstan</v>
          </cell>
          <cell r="E557" t="str">
            <v xml:space="preserve">Caa1     </v>
          </cell>
        </row>
        <row r="558">
          <cell r="C558" t="str">
            <v>Zenit Bank</v>
          </cell>
          <cell r="D558" t="str">
            <v>Russia</v>
          </cell>
          <cell r="E558" t="str">
            <v xml:space="preserve">Ba3      </v>
          </cell>
        </row>
        <row r="559">
          <cell r="C559" t="str">
            <v>Vorarlberger Landes- und Hypothekenbank AG</v>
          </cell>
          <cell r="D559" t="str">
            <v>Austria</v>
          </cell>
          <cell r="E559" t="str">
            <v xml:space="preserve">A2       </v>
          </cell>
        </row>
        <row r="560">
          <cell r="C560" t="str">
            <v>Vorarlberger Landes- und Hypothekenbank AG</v>
          </cell>
          <cell r="D560" t="str">
            <v>Austria</v>
          </cell>
          <cell r="E560" t="str">
            <v xml:space="preserve">A1       </v>
          </cell>
        </row>
        <row r="561">
          <cell r="C561" t="str">
            <v>Bank CenterCredit</v>
          </cell>
          <cell r="D561" t="str">
            <v>Kazakhstan</v>
          </cell>
          <cell r="E561" t="str">
            <v xml:space="preserve">B2       </v>
          </cell>
        </row>
        <row r="562">
          <cell r="C562" t="str">
            <v>Mediocredito Trentino-Alto Adige S.p.A.</v>
          </cell>
          <cell r="D562" t="str">
            <v>Italy</v>
          </cell>
          <cell r="E562" t="str">
            <v xml:space="preserve">Baa3     </v>
          </cell>
        </row>
        <row r="563">
          <cell r="C563" t="str">
            <v>BANIF-Banco Internacional do Funchal, S.A.</v>
          </cell>
          <cell r="D563" t="str">
            <v>Portugal</v>
          </cell>
          <cell r="E563" t="str">
            <v xml:space="preserve">Caa1     </v>
          </cell>
        </row>
        <row r="564">
          <cell r="C564" t="str">
            <v>DEPFA ACS BANK</v>
          </cell>
          <cell r="D564" t="str">
            <v>Ireland</v>
          </cell>
          <cell r="E564" t="str">
            <v xml:space="preserve">Baa3     </v>
          </cell>
        </row>
        <row r="565">
          <cell r="C565" t="str">
            <v>Taipei Fubon Commercial Bank Co Ltd</v>
          </cell>
          <cell r="D565" t="str">
            <v>Taiwan</v>
          </cell>
          <cell r="E565" t="str">
            <v xml:space="preserve">A2       </v>
          </cell>
        </row>
        <row r="566">
          <cell r="C566" t="str">
            <v>Banco Mercantil Santa Cruz S.A.</v>
          </cell>
          <cell r="D566" t="str">
            <v>Bolivia</v>
          </cell>
          <cell r="E566" t="str">
            <v xml:space="preserve">B1       </v>
          </cell>
        </row>
        <row r="567">
          <cell r="C567" t="str">
            <v>Banco Union S.A. (Bolivia)</v>
          </cell>
          <cell r="D567" t="str">
            <v>Bolivia</v>
          </cell>
          <cell r="E567" t="str">
            <v xml:space="preserve">B1       </v>
          </cell>
        </row>
        <row r="568">
          <cell r="C568" t="str">
            <v>Banco Ganadero S.A.</v>
          </cell>
          <cell r="D568" t="str">
            <v>Bolivia</v>
          </cell>
          <cell r="E568" t="str">
            <v xml:space="preserve">B1       </v>
          </cell>
        </row>
        <row r="569">
          <cell r="C569" t="str">
            <v>Banco FIE S.A.</v>
          </cell>
          <cell r="D569" t="str">
            <v>Bolivia</v>
          </cell>
          <cell r="E569" t="str">
            <v xml:space="preserve">B1       </v>
          </cell>
        </row>
        <row r="570">
          <cell r="C570" t="str">
            <v>Banco de la Nacion Argentina (Bolivia)</v>
          </cell>
          <cell r="D570" t="str">
            <v>Bolivia</v>
          </cell>
          <cell r="E570" t="str">
            <v xml:space="preserve">Caa1     </v>
          </cell>
        </row>
        <row r="571">
          <cell r="C571" t="str">
            <v>Banco Nacional de Bolivia S.A.</v>
          </cell>
          <cell r="D571" t="str">
            <v>Bolivia</v>
          </cell>
          <cell r="E571" t="str">
            <v xml:space="preserve">B1       </v>
          </cell>
        </row>
        <row r="572">
          <cell r="C572" t="str">
            <v>Banco Interacciones, S.A.</v>
          </cell>
          <cell r="D572" t="str">
            <v>Mexico</v>
          </cell>
          <cell r="E572" t="str">
            <v xml:space="preserve">Ba2      </v>
          </cell>
        </row>
        <row r="573">
          <cell r="C573" t="str">
            <v>Saitama Resona Bank, Ltd.</v>
          </cell>
          <cell r="D573" t="str">
            <v>Japan</v>
          </cell>
          <cell r="E573" t="str">
            <v xml:space="preserve">A2       </v>
          </cell>
        </row>
        <row r="574">
          <cell r="C574" t="str">
            <v>Sumitomo Mitsui Banking Corporation Europe</v>
          </cell>
          <cell r="D574" t="str">
            <v>United Kingdom</v>
          </cell>
          <cell r="E574" t="str">
            <v xml:space="preserve">Aa3      </v>
          </cell>
        </row>
        <row r="575">
          <cell r="C575" t="str">
            <v>BOQ Specialist Bank Limited</v>
          </cell>
          <cell r="D575" t="str">
            <v>Australia</v>
          </cell>
          <cell r="E575" t="str">
            <v xml:space="preserve">A3       </v>
          </cell>
        </row>
        <row r="576">
          <cell r="C576" t="str">
            <v>DEPFA Bank Plc New York Branch</v>
          </cell>
          <cell r="D576" t="str">
            <v>United States</v>
          </cell>
          <cell r="E576" t="str">
            <v xml:space="preserve">Baa3     </v>
          </cell>
        </row>
        <row r="577">
          <cell r="C577" t="str">
            <v>DEPFA Bank Plc New York Branch</v>
          </cell>
          <cell r="D577" t="str">
            <v>United States</v>
          </cell>
          <cell r="E577" t="str">
            <v xml:space="preserve">Baa3     </v>
          </cell>
        </row>
        <row r="578">
          <cell r="C578" t="str">
            <v>SB Sberbank JSC</v>
          </cell>
          <cell r="D578" t="str">
            <v>Kazakhstan</v>
          </cell>
          <cell r="E578" t="str">
            <v xml:space="preserve">Ba2      </v>
          </cell>
        </row>
        <row r="579">
          <cell r="C579" t="str">
            <v>Kaspi Bank JSC</v>
          </cell>
          <cell r="D579" t="str">
            <v>Kazakhstan</v>
          </cell>
          <cell r="E579" t="str">
            <v xml:space="preserve">B1       </v>
          </cell>
        </row>
        <row r="580">
          <cell r="C580" t="str">
            <v>HSH Nordbank AG</v>
          </cell>
          <cell r="D580" t="str">
            <v>Germany</v>
          </cell>
          <cell r="E580" t="str">
            <v xml:space="preserve">Baa3     </v>
          </cell>
        </row>
        <row r="581">
          <cell r="C581" t="str">
            <v>MFB Hungarian Development Bank Ltd.</v>
          </cell>
          <cell r="D581" t="str">
            <v>Hungary</v>
          </cell>
          <cell r="E581" t="str">
            <v xml:space="preserve">Ba2      </v>
          </cell>
        </row>
        <row r="582">
          <cell r="C582" t="str">
            <v>Whitney Bank</v>
          </cell>
          <cell r="D582" t="str">
            <v>United States</v>
          </cell>
          <cell r="E582" t="str">
            <v xml:space="preserve">A3       </v>
          </cell>
        </row>
        <row r="583">
          <cell r="C583" t="str">
            <v>HSBC Bank Australia Ltd</v>
          </cell>
          <cell r="D583" t="str">
            <v>Australia</v>
          </cell>
          <cell r="E583" t="str">
            <v xml:space="preserve">A1       </v>
          </cell>
        </row>
        <row r="584">
          <cell r="C584" t="str">
            <v>EAA Covered Bond Bank plc</v>
          </cell>
          <cell r="D584" t="str">
            <v>Ireland</v>
          </cell>
          <cell r="E584" t="str">
            <v xml:space="preserve">Aa2      </v>
          </cell>
        </row>
        <row r="585">
          <cell r="C585" t="str">
            <v>Amegy Bank National Association</v>
          </cell>
          <cell r="D585" t="str">
            <v>United States</v>
          </cell>
          <cell r="E585" t="str">
            <v xml:space="preserve">Baa3     </v>
          </cell>
        </row>
        <row r="586">
          <cell r="C586" t="str">
            <v>Petrocommerce Bank (OJSC)</v>
          </cell>
          <cell r="D586" t="str">
            <v>Russia</v>
          </cell>
          <cell r="E586" t="str">
            <v xml:space="preserve">B2       </v>
          </cell>
        </row>
        <row r="587">
          <cell r="C587" t="str">
            <v>Eurasian Bank</v>
          </cell>
          <cell r="D587" t="str">
            <v>Kazakhstan</v>
          </cell>
          <cell r="E587" t="str">
            <v xml:space="preserve">B1       </v>
          </cell>
        </row>
        <row r="588">
          <cell r="C588" t="str">
            <v>HSBC Bank Plc Sydney Branch</v>
          </cell>
          <cell r="D588" t="str">
            <v>Australia</v>
          </cell>
          <cell r="E588" t="str">
            <v xml:space="preserve">Aa3      </v>
          </cell>
        </row>
        <row r="589">
          <cell r="C589" t="str">
            <v>Industrial &amp; Comm'l Bank of China (Asia) Ltd.</v>
          </cell>
          <cell r="D589" t="str">
            <v>Hong Kong</v>
          </cell>
          <cell r="E589" t="str">
            <v xml:space="preserve">A2       </v>
          </cell>
        </row>
        <row r="590">
          <cell r="C590" t="str">
            <v>BDO UNIBANK, INC</v>
          </cell>
          <cell r="D590" t="str">
            <v>Philippines</v>
          </cell>
          <cell r="E590" t="str">
            <v xml:space="preserve">Baa3     </v>
          </cell>
        </row>
        <row r="591">
          <cell r="C591" t="str">
            <v>OTP Jelzalogbank Rt (OTP Mtge Bk)</v>
          </cell>
          <cell r="D591" t="str">
            <v>Hungary</v>
          </cell>
          <cell r="E591" t="str">
            <v xml:space="preserve">Ba2      </v>
          </cell>
        </row>
        <row r="592">
          <cell r="C592" t="str">
            <v>First Midwest Bank</v>
          </cell>
          <cell r="D592" t="str">
            <v>United States</v>
          </cell>
          <cell r="E592" t="str">
            <v xml:space="preserve">Baa1     </v>
          </cell>
        </row>
        <row r="593">
          <cell r="C593" t="str">
            <v>Volvofinans Bank AB</v>
          </cell>
          <cell r="D593" t="str">
            <v>Sweden</v>
          </cell>
          <cell r="E593" t="str">
            <v xml:space="preserve">Baa2     </v>
          </cell>
        </row>
        <row r="594">
          <cell r="C594" t="str">
            <v>CREDIT BANK OF MOSCOW</v>
          </cell>
          <cell r="D594" t="str">
            <v>Russia</v>
          </cell>
          <cell r="E594" t="str">
            <v xml:space="preserve">B1       </v>
          </cell>
        </row>
        <row r="595">
          <cell r="C595" t="str">
            <v>Banco de Credito de Bolivia S.A.</v>
          </cell>
          <cell r="D595" t="str">
            <v>Bolivia</v>
          </cell>
          <cell r="E595" t="str">
            <v xml:space="preserve">B1       </v>
          </cell>
        </row>
        <row r="596">
          <cell r="C596" t="str">
            <v>Alliance Bank</v>
          </cell>
          <cell r="D596" t="str">
            <v>Kazakhstan</v>
          </cell>
          <cell r="E596" t="str">
            <v xml:space="preserve">Caa2     </v>
          </cell>
        </row>
        <row r="597">
          <cell r="C597" t="str">
            <v>CRCAM Ille-et-vilaine</v>
          </cell>
          <cell r="D597" t="str">
            <v>France</v>
          </cell>
          <cell r="E597" t="str">
            <v xml:space="preserve">A2       </v>
          </cell>
        </row>
        <row r="598">
          <cell r="C598" t="str">
            <v>CRCAM Aquitaine</v>
          </cell>
          <cell r="D598" t="str">
            <v>France</v>
          </cell>
          <cell r="E598" t="str">
            <v xml:space="preserve">A2       </v>
          </cell>
        </row>
        <row r="599">
          <cell r="C599" t="str">
            <v>Investec Bank Plc</v>
          </cell>
          <cell r="D599" t="str">
            <v>United Kingdom</v>
          </cell>
          <cell r="E599" t="str">
            <v xml:space="preserve">Baa3     </v>
          </cell>
        </row>
        <row r="600">
          <cell r="C600" t="str">
            <v>Banca IMI Spa</v>
          </cell>
          <cell r="D600" t="str">
            <v>Italy</v>
          </cell>
          <cell r="E600" t="str">
            <v xml:space="preserve">Baa2     </v>
          </cell>
        </row>
        <row r="601">
          <cell r="C601" t="str">
            <v>Banco Cooperativo Espanol, S.A.</v>
          </cell>
          <cell r="D601" t="str">
            <v>Spain</v>
          </cell>
          <cell r="E601" t="str">
            <v xml:space="preserve">Ba2      </v>
          </cell>
        </row>
        <row r="602">
          <cell r="C602" t="str">
            <v>Sberbank</v>
          </cell>
          <cell r="D602" t="str">
            <v>Russia</v>
          </cell>
          <cell r="E602" t="str">
            <v xml:space="preserve">Baa1     </v>
          </cell>
        </row>
        <row r="603">
          <cell r="C603" t="str">
            <v>Bank Otkritie Financial Corporation OJSC</v>
          </cell>
          <cell r="D603" t="str">
            <v>Russia</v>
          </cell>
          <cell r="E603" t="str">
            <v xml:space="preserve">Ba3      </v>
          </cell>
        </row>
        <row r="604">
          <cell r="C604" t="str">
            <v>ASB Bank Limited</v>
          </cell>
          <cell r="D604" t="str">
            <v>New Zealand</v>
          </cell>
          <cell r="E604" t="str">
            <v xml:space="preserve">Aa3      </v>
          </cell>
        </row>
        <row r="605">
          <cell r="C605" t="str">
            <v>Banca Intesa (Russia)</v>
          </cell>
          <cell r="D605" t="str">
            <v>Russia</v>
          </cell>
          <cell r="E605" t="str">
            <v xml:space="preserve">Ba1      </v>
          </cell>
        </row>
        <row r="606">
          <cell r="C606" t="str">
            <v>BES Investimento do Brasil S.A.</v>
          </cell>
          <cell r="D606" t="str">
            <v>Brazil</v>
          </cell>
          <cell r="E606" t="str">
            <v xml:space="preserve">B2       </v>
          </cell>
        </row>
        <row r="607">
          <cell r="C607" t="str">
            <v>INTRUST Bank, N.A.</v>
          </cell>
          <cell r="D607" t="str">
            <v>United States</v>
          </cell>
          <cell r="E607" t="str">
            <v xml:space="preserve">Baa1     </v>
          </cell>
        </row>
        <row r="608">
          <cell r="C608" t="str">
            <v>Standard Chartered Bank (Hong Kong) Ltd</v>
          </cell>
          <cell r="D608" t="str">
            <v>Hong Kong</v>
          </cell>
          <cell r="E608" t="str">
            <v xml:space="preserve">Aa3      </v>
          </cell>
        </row>
        <row r="609">
          <cell r="C609" t="str">
            <v>VAB Bank</v>
          </cell>
          <cell r="D609" t="str">
            <v>Ukraine</v>
          </cell>
          <cell r="E609" t="str">
            <v xml:space="preserve">Ca       </v>
          </cell>
        </row>
        <row r="610">
          <cell r="C610" t="str">
            <v>Rosevrobank</v>
          </cell>
          <cell r="D610" t="str">
            <v>Russia</v>
          </cell>
          <cell r="E610" t="str">
            <v xml:space="preserve">B1       </v>
          </cell>
        </row>
        <row r="611">
          <cell r="C611" t="str">
            <v>Bausparkasse Mainz AG</v>
          </cell>
          <cell r="D611" t="str">
            <v>Germany</v>
          </cell>
          <cell r="E611" t="str">
            <v xml:space="preserve">Baa1     </v>
          </cell>
        </row>
        <row r="612">
          <cell r="C612" t="str">
            <v>SME Bank</v>
          </cell>
          <cell r="D612" t="str">
            <v>Russia</v>
          </cell>
          <cell r="E612" t="str">
            <v xml:space="preserve">Baa2     </v>
          </cell>
        </row>
        <row r="613">
          <cell r="C613" t="str">
            <v>Citigroup Global Mkts Deutsch. AG&amp;Co</v>
          </cell>
          <cell r="D613" t="str">
            <v>Germany</v>
          </cell>
          <cell r="E613" t="str">
            <v xml:space="preserve">A2       </v>
          </cell>
        </row>
        <row r="614">
          <cell r="C614" t="str">
            <v>Nordea Bank AB</v>
          </cell>
          <cell r="D614" t="str">
            <v>Sweden</v>
          </cell>
          <cell r="E614" t="str">
            <v xml:space="preserve">Aa3      </v>
          </cell>
        </row>
        <row r="615">
          <cell r="C615" t="str">
            <v>Deutsche Bank AG, New York Branch</v>
          </cell>
          <cell r="D615" t="str">
            <v>United States</v>
          </cell>
          <cell r="E615" t="str">
            <v xml:space="preserve">A3       </v>
          </cell>
        </row>
        <row r="616">
          <cell r="C616" t="str">
            <v>American Express Bank, FSB</v>
          </cell>
          <cell r="D616" t="str">
            <v>United States</v>
          </cell>
          <cell r="E616" t="str">
            <v xml:space="preserve">A2       </v>
          </cell>
        </row>
        <row r="617">
          <cell r="C617" t="str">
            <v>Russian Standard Bank</v>
          </cell>
          <cell r="D617" t="str">
            <v>Russia</v>
          </cell>
          <cell r="E617" t="str">
            <v xml:space="preserve">B2       </v>
          </cell>
        </row>
        <row r="618">
          <cell r="C618" t="str">
            <v>Banco Hipotecario del Uruguay</v>
          </cell>
          <cell r="D618" t="str">
            <v>Uruguay</v>
          </cell>
          <cell r="E618" t="str">
            <v xml:space="preserve">Baa2     </v>
          </cell>
        </row>
        <row r="619">
          <cell r="C619" t="str">
            <v>BNP Paribas, New York Branch</v>
          </cell>
          <cell r="D619" t="str">
            <v>United States</v>
          </cell>
          <cell r="E619" t="str">
            <v xml:space="preserve">A1       </v>
          </cell>
        </row>
        <row r="620">
          <cell r="C620" t="str">
            <v>Export-Import Bank of India</v>
          </cell>
          <cell r="D620" t="str">
            <v>India</v>
          </cell>
          <cell r="E620" t="str">
            <v xml:space="preserve">Baa3     </v>
          </cell>
        </row>
        <row r="621">
          <cell r="C621" t="str">
            <v>Lansforsakringar Bank AB (publ)</v>
          </cell>
          <cell r="D621" t="str">
            <v>Sweden</v>
          </cell>
          <cell r="E621" t="str">
            <v xml:space="preserve">A3       </v>
          </cell>
        </row>
        <row r="622">
          <cell r="C622" t="str">
            <v>Ukreximbank</v>
          </cell>
          <cell r="D622" t="str">
            <v>Ukraine</v>
          </cell>
          <cell r="E622" t="str">
            <v xml:space="preserve">Ca       </v>
          </cell>
        </row>
        <row r="623">
          <cell r="C623" t="str">
            <v>Bank of Moscow</v>
          </cell>
          <cell r="D623" t="str">
            <v>Russia</v>
          </cell>
          <cell r="E623" t="str">
            <v xml:space="preserve">Ba1      </v>
          </cell>
        </row>
        <row r="624">
          <cell r="C624" t="str">
            <v>E*TRADE Bank</v>
          </cell>
          <cell r="D624" t="str">
            <v>United States</v>
          </cell>
          <cell r="E624" t="str">
            <v xml:space="preserve">Ba2      </v>
          </cell>
        </row>
        <row r="625">
          <cell r="C625" t="str">
            <v>Promsvyazbank</v>
          </cell>
          <cell r="D625" t="str">
            <v>Russia</v>
          </cell>
          <cell r="E625" t="str">
            <v xml:space="preserve">Ba3      </v>
          </cell>
        </row>
        <row r="626">
          <cell r="C626" t="str">
            <v>Banco Indusval S.A. (BI&amp;P)</v>
          </cell>
          <cell r="D626" t="str">
            <v>Brazil</v>
          </cell>
          <cell r="E626" t="str">
            <v xml:space="preserve">Ba3      </v>
          </cell>
        </row>
        <row r="627">
          <cell r="C627" t="str">
            <v>United Bank, Inc.</v>
          </cell>
          <cell r="D627" t="str">
            <v>United States</v>
          </cell>
          <cell r="E627" t="str">
            <v xml:space="preserve">A3       </v>
          </cell>
        </row>
        <row r="628">
          <cell r="C628" t="str">
            <v>United Bank</v>
          </cell>
          <cell r="D628" t="str">
            <v>United States</v>
          </cell>
          <cell r="E628" t="str">
            <v xml:space="preserve">A3       </v>
          </cell>
        </row>
        <row r="629">
          <cell r="C629" t="str">
            <v>Banco Comafi S.A.</v>
          </cell>
          <cell r="D629" t="str">
            <v>Argentina</v>
          </cell>
          <cell r="E629" t="str">
            <v xml:space="preserve">Caa2     </v>
          </cell>
        </row>
        <row r="630">
          <cell r="C630" t="str">
            <v>Banco Itau Argentina S.A.</v>
          </cell>
          <cell r="D630" t="str">
            <v>Argentina</v>
          </cell>
          <cell r="E630" t="str">
            <v xml:space="preserve">Caa2     </v>
          </cell>
        </row>
        <row r="631">
          <cell r="C631" t="str">
            <v>Banco Patagonia S.A.</v>
          </cell>
          <cell r="D631" t="str">
            <v>Argentina</v>
          </cell>
          <cell r="E631" t="str">
            <v xml:space="preserve">Caa2     </v>
          </cell>
        </row>
        <row r="632">
          <cell r="C632" t="str">
            <v>Banco del Tucuman S.A.</v>
          </cell>
          <cell r="D632" t="str">
            <v>Argentina</v>
          </cell>
          <cell r="E632" t="str">
            <v xml:space="preserve">Caa2     </v>
          </cell>
        </row>
        <row r="633">
          <cell r="C633" t="str">
            <v>Banco de Valores S.A.</v>
          </cell>
          <cell r="D633" t="str">
            <v>Argentina</v>
          </cell>
          <cell r="E633" t="str">
            <v xml:space="preserve">Caa2     </v>
          </cell>
        </row>
        <row r="634">
          <cell r="C634" t="str">
            <v>Landesbank Saar</v>
          </cell>
          <cell r="D634" t="str">
            <v>Germany</v>
          </cell>
          <cell r="E634" t="str">
            <v xml:space="preserve">A3       </v>
          </cell>
        </row>
        <row r="635">
          <cell r="C635" t="str">
            <v>Suhyup Bank</v>
          </cell>
          <cell r="D635" t="str">
            <v>Korea</v>
          </cell>
          <cell r="E635" t="str">
            <v xml:space="preserve">A2       </v>
          </cell>
        </row>
        <row r="636">
          <cell r="C636" t="str">
            <v>Banca Italease S.p.A.</v>
          </cell>
          <cell r="D636" t="str">
            <v>Italy</v>
          </cell>
          <cell r="E636" t="str">
            <v xml:space="preserve">Ba3      </v>
          </cell>
        </row>
        <row r="637">
          <cell r="C637" t="str">
            <v>Kreissparkasse Koeln</v>
          </cell>
          <cell r="D637" t="str">
            <v>Germany</v>
          </cell>
          <cell r="E637" t="str">
            <v xml:space="preserve">Aa3      </v>
          </cell>
        </row>
        <row r="638">
          <cell r="C638" t="str">
            <v>ANZ BANK NEW ZEALAND LIMITED</v>
          </cell>
          <cell r="D638" t="str">
            <v>New Zealand</v>
          </cell>
          <cell r="E638" t="str">
            <v xml:space="preserve">Aa3      </v>
          </cell>
        </row>
        <row r="639">
          <cell r="C639" t="str">
            <v>First Citizens Bank Limited</v>
          </cell>
          <cell r="D639" t="str">
            <v>Trinidad &amp; Tobago</v>
          </cell>
          <cell r="E639" t="str">
            <v xml:space="preserve">Baa1     </v>
          </cell>
        </row>
        <row r="640">
          <cell r="C640" t="str">
            <v>Bank Morgan Stanley AG</v>
          </cell>
          <cell r="D640" t="str">
            <v>Switzerland</v>
          </cell>
          <cell r="E640" t="str">
            <v xml:space="preserve">Baa2     </v>
          </cell>
        </row>
        <row r="641">
          <cell r="C641" t="str">
            <v>Unipol Banca</v>
          </cell>
          <cell r="D641" t="str">
            <v>Italy</v>
          </cell>
          <cell r="E641" t="str">
            <v xml:space="preserve">Ba2      </v>
          </cell>
        </row>
        <row r="642">
          <cell r="C642" t="str">
            <v>Vozrozhdenie Bank</v>
          </cell>
          <cell r="D642" t="str">
            <v>Russia</v>
          </cell>
          <cell r="E642" t="str">
            <v xml:space="preserve">Ba3      </v>
          </cell>
        </row>
        <row r="643">
          <cell r="C643" t="str">
            <v>EFG Bank</v>
          </cell>
          <cell r="D643" t="str">
            <v>Switzerland</v>
          </cell>
          <cell r="E643" t="str">
            <v xml:space="preserve">A2       </v>
          </cell>
        </row>
        <row r="644">
          <cell r="C644" t="str">
            <v>Denizbank A.S.</v>
          </cell>
          <cell r="D644" t="str">
            <v>Turkey</v>
          </cell>
          <cell r="E644" t="str">
            <v xml:space="preserve">Ba1      </v>
          </cell>
        </row>
        <row r="645">
          <cell r="C645" t="str">
            <v>HSBC Bank A.S. (Turkey)</v>
          </cell>
          <cell r="D645" t="str">
            <v>Turkey</v>
          </cell>
          <cell r="E645" t="str">
            <v xml:space="preserve">Baa3     </v>
          </cell>
        </row>
        <row r="646">
          <cell r="C646" t="str">
            <v>Russian Regional Development Bank</v>
          </cell>
          <cell r="D646" t="str">
            <v>Russia</v>
          </cell>
          <cell r="E646" t="str">
            <v xml:space="preserve">Ba2      </v>
          </cell>
        </row>
        <row r="647">
          <cell r="C647" t="str">
            <v>Close Brothers Ltd.</v>
          </cell>
          <cell r="D647" t="str">
            <v>United Kingdom</v>
          </cell>
          <cell r="E647" t="str">
            <v xml:space="preserve">A3       </v>
          </cell>
        </row>
        <row r="648">
          <cell r="C648" t="str">
            <v>Erste Bank Hungary Rt</v>
          </cell>
          <cell r="D648" t="str">
            <v>Hungary</v>
          </cell>
          <cell r="E648" t="str">
            <v xml:space="preserve">B3       </v>
          </cell>
        </row>
        <row r="649">
          <cell r="C649" t="str">
            <v>West Bromwich Building Society</v>
          </cell>
          <cell r="D649" t="str">
            <v>United Kingdom</v>
          </cell>
          <cell r="E649" t="str">
            <v xml:space="preserve">B2       </v>
          </cell>
        </row>
        <row r="650">
          <cell r="C650" t="str">
            <v>Banca March S.A.</v>
          </cell>
          <cell r="D650" t="str">
            <v>Spain</v>
          </cell>
          <cell r="E650" t="str">
            <v xml:space="preserve">Baa3     </v>
          </cell>
        </row>
        <row r="651">
          <cell r="C651" t="str">
            <v>Cassa Di Risparmio Di Parma E Piacenza S.P.A.</v>
          </cell>
          <cell r="D651" t="str">
            <v>Italy</v>
          </cell>
          <cell r="E651" t="str">
            <v xml:space="preserve">Baa2     </v>
          </cell>
        </row>
        <row r="652">
          <cell r="C652" t="str">
            <v>Banco Industrial S.A.</v>
          </cell>
          <cell r="D652" t="str">
            <v>Guatemala</v>
          </cell>
          <cell r="E652" t="str">
            <v xml:space="preserve">Ba2      </v>
          </cell>
        </row>
        <row r="653">
          <cell r="C653" t="str">
            <v>ZAO Raiffeisenbank</v>
          </cell>
          <cell r="D653" t="str">
            <v>Russia</v>
          </cell>
          <cell r="E653" t="str">
            <v xml:space="preserve">Baa3     </v>
          </cell>
        </row>
        <row r="654">
          <cell r="C654" t="str">
            <v>Home Credit &amp; Finance Bank</v>
          </cell>
          <cell r="D654" t="str">
            <v>Russia</v>
          </cell>
          <cell r="E654" t="str">
            <v xml:space="preserve">Ba3      </v>
          </cell>
        </row>
        <row r="655">
          <cell r="C655" t="str">
            <v>MTS Bank, Open Joint Stock Company</v>
          </cell>
          <cell r="D655" t="str">
            <v>Russia</v>
          </cell>
          <cell r="E655" t="str">
            <v xml:space="preserve">B1       </v>
          </cell>
        </row>
        <row r="656">
          <cell r="C656" t="str">
            <v>Socram Banque</v>
          </cell>
          <cell r="D656" t="str">
            <v>France</v>
          </cell>
          <cell r="E656" t="str">
            <v xml:space="preserve">Baa1     </v>
          </cell>
        </row>
        <row r="657">
          <cell r="C657" t="str">
            <v>Metallinvestbank JSCB</v>
          </cell>
          <cell r="D657" t="str">
            <v>Russia</v>
          </cell>
          <cell r="E657" t="str">
            <v xml:space="preserve">B2       </v>
          </cell>
        </row>
        <row r="658">
          <cell r="C658" t="str">
            <v>Bank Saint-Petersburg OJSC</v>
          </cell>
          <cell r="D658" t="str">
            <v>Russia</v>
          </cell>
          <cell r="E658" t="str">
            <v xml:space="preserve">Ba3      </v>
          </cell>
        </row>
        <row r="659">
          <cell r="C659" t="str">
            <v>PT Bank CIMB Niaga Tbk</v>
          </cell>
          <cell r="D659" t="str">
            <v>Indonesia</v>
          </cell>
          <cell r="E659" t="str">
            <v xml:space="preserve">Baa3     </v>
          </cell>
        </row>
        <row r="660">
          <cell r="C660" t="str">
            <v>Deutsche Bank Mexico, S.A.</v>
          </cell>
          <cell r="D660" t="str">
            <v>Mexico</v>
          </cell>
          <cell r="E660" t="str">
            <v xml:space="preserve">Baa3     </v>
          </cell>
        </row>
        <row r="661">
          <cell r="C661" t="str">
            <v>SME Development  Bank of Thailand</v>
          </cell>
          <cell r="D661" t="str">
            <v>Thailand</v>
          </cell>
          <cell r="E661" t="str">
            <v xml:space="preserve">Baa2     </v>
          </cell>
        </row>
        <row r="662">
          <cell r="C662" t="str">
            <v>Nevada State Bank</v>
          </cell>
          <cell r="D662" t="str">
            <v>United States</v>
          </cell>
          <cell r="E662" t="str">
            <v xml:space="preserve">Baa3     </v>
          </cell>
        </row>
        <row r="663">
          <cell r="C663" t="str">
            <v>MDM Bank</v>
          </cell>
          <cell r="D663" t="str">
            <v>Russia</v>
          </cell>
          <cell r="E663" t="str">
            <v xml:space="preserve">B2       </v>
          </cell>
        </row>
        <row r="664">
          <cell r="C664" t="str">
            <v>Banco Supervielle S.A.</v>
          </cell>
          <cell r="D664" t="str">
            <v>Argentina</v>
          </cell>
          <cell r="E664" t="str">
            <v xml:space="preserve">Caa2     </v>
          </cell>
        </row>
        <row r="665">
          <cell r="C665" t="str">
            <v>Banco del Bajio, S.A.</v>
          </cell>
          <cell r="D665" t="str">
            <v>Mexico</v>
          </cell>
          <cell r="E665" t="str">
            <v xml:space="preserve">Baa3     </v>
          </cell>
        </row>
        <row r="666">
          <cell r="C666" t="str">
            <v>Banco Industrial e Comercial S.A. (Bicbanco)</v>
          </cell>
          <cell r="D666" t="str">
            <v>Brazil</v>
          </cell>
          <cell r="E666" t="str">
            <v xml:space="preserve">Ba1      </v>
          </cell>
        </row>
        <row r="667">
          <cell r="C667" t="str">
            <v>Privatbank</v>
          </cell>
          <cell r="D667" t="str">
            <v>Ukraine</v>
          </cell>
          <cell r="E667" t="str">
            <v xml:space="preserve">Ca       </v>
          </cell>
        </row>
        <row r="668">
          <cell r="C668" t="str">
            <v>Raiffeisen Bank Aval</v>
          </cell>
          <cell r="D668" t="str">
            <v>Ukraine</v>
          </cell>
          <cell r="E668" t="str">
            <v xml:space="preserve">Ca       </v>
          </cell>
        </row>
        <row r="669">
          <cell r="C669" t="str">
            <v>Absolut Bank</v>
          </cell>
          <cell r="D669" t="str">
            <v>Russia</v>
          </cell>
          <cell r="E669" t="str">
            <v xml:space="preserve">B1       </v>
          </cell>
        </row>
        <row r="670">
          <cell r="C670" t="str">
            <v>Union National Bank PJSC</v>
          </cell>
          <cell r="D670" t="str">
            <v>United Arab Emirates</v>
          </cell>
          <cell r="E670" t="str">
            <v xml:space="preserve">A1       </v>
          </cell>
        </row>
        <row r="671">
          <cell r="C671" t="str">
            <v>Clientis AG</v>
          </cell>
          <cell r="D671" t="str">
            <v>Switzerland</v>
          </cell>
          <cell r="E671" t="str">
            <v xml:space="preserve">A3       </v>
          </cell>
        </row>
        <row r="672">
          <cell r="C672" t="str">
            <v>HSBC Bank Middle East Limited</v>
          </cell>
          <cell r="D672" t="str">
            <v>Jersey</v>
          </cell>
          <cell r="E672" t="str">
            <v xml:space="preserve">A2       </v>
          </cell>
        </row>
        <row r="673">
          <cell r="C673" t="str">
            <v>HSBC Bank Middle East Limited (UAE Branch)</v>
          </cell>
          <cell r="D673" t="str">
            <v>United Arab Emirates</v>
          </cell>
          <cell r="E673" t="str">
            <v xml:space="preserve">A2       </v>
          </cell>
        </row>
        <row r="674">
          <cell r="C674" t="str">
            <v>Banco BMG S.A.</v>
          </cell>
          <cell r="D674" t="str">
            <v>Brazil</v>
          </cell>
          <cell r="E674" t="str">
            <v xml:space="preserve">B1       </v>
          </cell>
        </row>
        <row r="675">
          <cell r="C675" t="str">
            <v>Citizens Bank, N.A.</v>
          </cell>
          <cell r="D675" t="str">
            <v>United States</v>
          </cell>
          <cell r="E675" t="str">
            <v xml:space="preserve">A3       </v>
          </cell>
        </row>
        <row r="676">
          <cell r="C676" t="str">
            <v>Credit Europe Bank N.V.</v>
          </cell>
          <cell r="D676" t="str">
            <v>Netherlands</v>
          </cell>
          <cell r="E676" t="str">
            <v xml:space="preserve">Ba3      </v>
          </cell>
        </row>
        <row r="677">
          <cell r="C677" t="str">
            <v>Sekerbank T.A.S.</v>
          </cell>
          <cell r="D677" t="str">
            <v>Turkey</v>
          </cell>
          <cell r="E677" t="str">
            <v xml:space="preserve">Ba2      </v>
          </cell>
        </row>
        <row r="678">
          <cell r="C678" t="str">
            <v>Subsidiary Bank Sberbank of Russia</v>
          </cell>
          <cell r="D678" t="str">
            <v>Ukraine</v>
          </cell>
          <cell r="E678" t="str">
            <v xml:space="preserve">Ca       </v>
          </cell>
        </row>
        <row r="679">
          <cell r="C679" t="str">
            <v>Ulster Bank Ireland Limited</v>
          </cell>
          <cell r="D679" t="str">
            <v>Ireland</v>
          </cell>
          <cell r="E679" t="str">
            <v xml:space="preserve">Baa3     </v>
          </cell>
        </row>
        <row r="680">
          <cell r="C680" t="str">
            <v>Axis Bank Ltd</v>
          </cell>
          <cell r="D680" t="str">
            <v>India</v>
          </cell>
          <cell r="E680" t="str">
            <v xml:space="preserve">Baa3     </v>
          </cell>
        </row>
        <row r="681">
          <cell r="C681" t="str">
            <v>Standard Bank Plc</v>
          </cell>
          <cell r="D681" t="str">
            <v>United Kingdom</v>
          </cell>
          <cell r="E681" t="str">
            <v xml:space="preserve">Baa2     </v>
          </cell>
        </row>
        <row r="682">
          <cell r="C682" t="str">
            <v>Royal Bank of Scotland N.V., Chicago Branch</v>
          </cell>
          <cell r="D682" t="str">
            <v>United States</v>
          </cell>
          <cell r="E682" t="str">
            <v xml:space="preserve">Baa1     </v>
          </cell>
        </row>
        <row r="683">
          <cell r="C683" t="str">
            <v>AIB North America, Inc.</v>
          </cell>
          <cell r="D683" t="str">
            <v>United States</v>
          </cell>
          <cell r="E683" t="str">
            <v xml:space="preserve">Ba3      </v>
          </cell>
        </row>
        <row r="684">
          <cell r="C684" t="str">
            <v>Banco Bilbao Vizcaya Argentaria,SA, New York</v>
          </cell>
          <cell r="D684" t="str">
            <v>United States</v>
          </cell>
          <cell r="E684" t="str">
            <v xml:space="preserve">Baa2     </v>
          </cell>
        </row>
        <row r="685">
          <cell r="C685" t="str">
            <v>Banco Bilbao Vizcaya Argentaria,SA, New York</v>
          </cell>
          <cell r="D685" t="str">
            <v>United States</v>
          </cell>
          <cell r="E685" t="str">
            <v xml:space="preserve">Baa2     </v>
          </cell>
        </row>
        <row r="686">
          <cell r="C686" t="str">
            <v>Rosdorbank</v>
          </cell>
          <cell r="D686" t="str">
            <v>Russia</v>
          </cell>
          <cell r="E686" t="str">
            <v xml:space="preserve">B3       </v>
          </cell>
        </row>
        <row r="687">
          <cell r="C687" t="str">
            <v>Bayerische Landesbank, (New York Branch)</v>
          </cell>
          <cell r="D687" t="str">
            <v>United States</v>
          </cell>
          <cell r="E687" t="str">
            <v xml:space="preserve">A3       </v>
          </cell>
        </row>
        <row r="688">
          <cell r="C688" t="str">
            <v>Caixa Geral de Depositos/New York</v>
          </cell>
          <cell r="D688" t="str">
            <v>United States</v>
          </cell>
          <cell r="E688" t="str">
            <v xml:space="preserve">Ba3      </v>
          </cell>
        </row>
        <row r="689">
          <cell r="C689" t="str">
            <v>Hong Leong Bank Berhad</v>
          </cell>
          <cell r="D689" t="str">
            <v>Malaysia</v>
          </cell>
          <cell r="E689" t="str">
            <v xml:space="preserve">A3       </v>
          </cell>
        </row>
        <row r="690">
          <cell r="C690" t="str">
            <v>Commonwealth Bank of Australia-New York</v>
          </cell>
          <cell r="D690" t="str">
            <v>United States</v>
          </cell>
          <cell r="E690" t="str">
            <v xml:space="preserve">Aa2      </v>
          </cell>
        </row>
        <row r="691">
          <cell r="C691" t="str">
            <v>Credit Suisse AG (New York) Branch</v>
          </cell>
          <cell r="D691" t="str">
            <v>United States</v>
          </cell>
          <cell r="E691" t="str">
            <v xml:space="preserve">A1       </v>
          </cell>
        </row>
        <row r="692">
          <cell r="C692" t="str">
            <v>Erste Bank, New York</v>
          </cell>
          <cell r="D692" t="str">
            <v>United States</v>
          </cell>
          <cell r="E692" t="str">
            <v xml:space="preserve">Baa1     </v>
          </cell>
        </row>
        <row r="693">
          <cell r="C693" t="str">
            <v>Fortis Bank, New York</v>
          </cell>
          <cell r="D693" t="str">
            <v>United States</v>
          </cell>
          <cell r="E693" t="str">
            <v xml:space="preserve">A2       </v>
          </cell>
        </row>
        <row r="694">
          <cell r="C694" t="str">
            <v>HSH Nordbank, New York Branch</v>
          </cell>
          <cell r="D694" t="str">
            <v>United States</v>
          </cell>
          <cell r="E694" t="str">
            <v xml:space="preserve">Baa3     </v>
          </cell>
        </row>
        <row r="695">
          <cell r="C695" t="str">
            <v>Royal Bank of Canada (New York)</v>
          </cell>
          <cell r="D695" t="str">
            <v>United States</v>
          </cell>
          <cell r="E695" t="str">
            <v xml:space="preserve">Aa3      </v>
          </cell>
        </row>
        <row r="696">
          <cell r="C696" t="str">
            <v>Royal Bank of Scotland plc, New York Branch</v>
          </cell>
          <cell r="D696" t="str">
            <v>United States</v>
          </cell>
          <cell r="E696" t="str">
            <v xml:space="preserve">Baa1     </v>
          </cell>
        </row>
        <row r="697">
          <cell r="C697" t="str">
            <v>Svenska Handelsbanken, New York Branch</v>
          </cell>
          <cell r="D697" t="str">
            <v>United States</v>
          </cell>
          <cell r="E697" t="str">
            <v xml:space="preserve">Aa3      </v>
          </cell>
        </row>
        <row r="698">
          <cell r="C698" t="str">
            <v>Unicredito SpA, New York Branch</v>
          </cell>
          <cell r="D698" t="str">
            <v>United States</v>
          </cell>
          <cell r="E698" t="str">
            <v xml:space="preserve">Baa2     </v>
          </cell>
        </row>
        <row r="699">
          <cell r="C699" t="str">
            <v>Nordea Bank Finland Plc, NY Branch</v>
          </cell>
          <cell r="D699" t="str">
            <v>United States</v>
          </cell>
          <cell r="E699" t="str">
            <v xml:space="preserve">Aa3      </v>
          </cell>
        </row>
        <row r="700">
          <cell r="C700" t="str">
            <v>Rabobank Nederland, New York Branch</v>
          </cell>
          <cell r="D700" t="str">
            <v>United States</v>
          </cell>
          <cell r="E700" t="str">
            <v xml:space="preserve">Aa2      </v>
          </cell>
        </row>
        <row r="701">
          <cell r="C701" t="str">
            <v>Toronto-Dominion Bank, New York Branch</v>
          </cell>
          <cell r="D701" t="str">
            <v>United States</v>
          </cell>
          <cell r="E701" t="str">
            <v xml:space="preserve">Aa1      </v>
          </cell>
        </row>
        <row r="702">
          <cell r="C702" t="str">
            <v>Evrofinance Mosnarbank</v>
          </cell>
          <cell r="D702" t="str">
            <v>Russia</v>
          </cell>
          <cell r="E702" t="str">
            <v xml:space="preserve">B1       </v>
          </cell>
        </row>
        <row r="703">
          <cell r="C703" t="str">
            <v>Bayerische Landesbank</v>
          </cell>
          <cell r="D703" t="str">
            <v>Germany</v>
          </cell>
          <cell r="E703" t="str">
            <v xml:space="preserve">A3       </v>
          </cell>
        </row>
        <row r="704">
          <cell r="C704" t="str">
            <v>Bremer Landesbank Kreditanstalt Oldenburg GZ</v>
          </cell>
          <cell r="D704" t="str">
            <v>Germany</v>
          </cell>
          <cell r="E704" t="str">
            <v xml:space="preserve">Baa2     </v>
          </cell>
        </row>
        <row r="705">
          <cell r="C705" t="str">
            <v>Landesbank Baden-Wuerttemberg</v>
          </cell>
          <cell r="D705" t="str">
            <v>Germany</v>
          </cell>
          <cell r="E705" t="str">
            <v xml:space="preserve">A2       </v>
          </cell>
        </row>
        <row r="706">
          <cell r="C706" t="str">
            <v>Landesbank Hessen-Thueringen GZ</v>
          </cell>
          <cell r="D706" t="str">
            <v>Germany</v>
          </cell>
          <cell r="E706" t="str">
            <v xml:space="preserve">A2       </v>
          </cell>
        </row>
        <row r="707">
          <cell r="C707" t="str">
            <v>Landesbank Hessen-Thueringen GZ</v>
          </cell>
          <cell r="D707" t="str">
            <v>Germany</v>
          </cell>
          <cell r="E707" t="str">
            <v xml:space="preserve">Aa1      </v>
          </cell>
        </row>
        <row r="708">
          <cell r="C708" t="str">
            <v>Landesbank Berlin AG</v>
          </cell>
          <cell r="D708" t="str">
            <v>Germany</v>
          </cell>
          <cell r="E708" t="str">
            <v xml:space="preserve">A1       </v>
          </cell>
        </row>
        <row r="709">
          <cell r="C709" t="str">
            <v>Norddeutsche Landesbank GZ</v>
          </cell>
          <cell r="D709" t="str">
            <v>Germany</v>
          </cell>
          <cell r="E709" t="str">
            <v xml:space="preserve">A3       </v>
          </cell>
        </row>
        <row r="710">
          <cell r="C710" t="str">
            <v>DekaBank Deutsche Girozentrale</v>
          </cell>
          <cell r="D710" t="str">
            <v>Germany</v>
          </cell>
          <cell r="E710" t="str">
            <v xml:space="preserve">A1       </v>
          </cell>
        </row>
        <row r="711">
          <cell r="C711" t="str">
            <v>HSH Nordbank AG</v>
          </cell>
          <cell r="D711" t="str">
            <v>Germany</v>
          </cell>
          <cell r="E711" t="str">
            <v xml:space="preserve">Aa1      </v>
          </cell>
        </row>
        <row r="712">
          <cell r="C712" t="str">
            <v>Landesbank Saar</v>
          </cell>
          <cell r="D712" t="str">
            <v>Germany</v>
          </cell>
          <cell r="E712" t="str">
            <v xml:space="preserve">Aa1      </v>
          </cell>
        </row>
        <row r="713">
          <cell r="C713" t="str">
            <v>Sachsen LB Europe PLC</v>
          </cell>
          <cell r="D713" t="str">
            <v>Ireland</v>
          </cell>
          <cell r="E713" t="str">
            <v xml:space="preserve">Aaa      </v>
          </cell>
        </row>
        <row r="714">
          <cell r="C714" t="str">
            <v>Norddeutsche Landesbank Luxembourg S.A.</v>
          </cell>
          <cell r="D714" t="str">
            <v>Luxembourg</v>
          </cell>
          <cell r="E714" t="str">
            <v xml:space="preserve">Aa1      </v>
          </cell>
        </row>
        <row r="715">
          <cell r="C715" t="str">
            <v>Burgan Bank A.S.</v>
          </cell>
          <cell r="D715" t="str">
            <v>Turkey</v>
          </cell>
          <cell r="E715" t="str">
            <v xml:space="preserve">Ba2      </v>
          </cell>
        </row>
        <row r="716">
          <cell r="C716" t="str">
            <v>Bank Vontobel AG</v>
          </cell>
          <cell r="D716" t="str">
            <v>Switzerland</v>
          </cell>
          <cell r="E716" t="str">
            <v xml:space="preserve">A2       </v>
          </cell>
        </row>
        <row r="717">
          <cell r="C717" t="str">
            <v>DeltaCredit Bank</v>
          </cell>
          <cell r="D717" t="str">
            <v>Russia</v>
          </cell>
          <cell r="E717" t="str">
            <v xml:space="preserve">Baa3     </v>
          </cell>
        </row>
        <row r="718">
          <cell r="C718" t="str">
            <v>Investment Trade Bank</v>
          </cell>
          <cell r="D718" t="str">
            <v>Russia</v>
          </cell>
          <cell r="E718" t="str">
            <v xml:space="preserve">B3       </v>
          </cell>
        </row>
        <row r="719">
          <cell r="C719" t="str">
            <v>TranscapitalBank JSC Bank</v>
          </cell>
          <cell r="D719" t="str">
            <v>Russia</v>
          </cell>
          <cell r="E719" t="str">
            <v xml:space="preserve">B1       </v>
          </cell>
        </row>
        <row r="720">
          <cell r="C720" t="str">
            <v>Russian Agricultural Bank</v>
          </cell>
          <cell r="D720" t="str">
            <v>Russia</v>
          </cell>
          <cell r="E720" t="str">
            <v xml:space="preserve">Baa3     </v>
          </cell>
        </row>
        <row r="721">
          <cell r="C721" t="str">
            <v>Banco Industrial do Brasil S.A.</v>
          </cell>
          <cell r="D721" t="str">
            <v>Brazil</v>
          </cell>
          <cell r="E721" t="str">
            <v xml:space="preserve">Ba2      </v>
          </cell>
        </row>
        <row r="722">
          <cell r="C722" t="str">
            <v>Banco GMAC S.A.</v>
          </cell>
          <cell r="D722" t="str">
            <v>Brazil</v>
          </cell>
          <cell r="E722" t="str">
            <v xml:space="preserve">Ba3      </v>
          </cell>
        </row>
        <row r="723">
          <cell r="C723" t="str">
            <v>First Czech Russian Bank</v>
          </cell>
          <cell r="D723" t="str">
            <v>Russia</v>
          </cell>
          <cell r="E723" t="str">
            <v xml:space="preserve">B3       </v>
          </cell>
        </row>
        <row r="724">
          <cell r="C724" t="str">
            <v>Rosgosstrakh Bank OJSC</v>
          </cell>
          <cell r="D724" t="str">
            <v>Russia</v>
          </cell>
          <cell r="E724" t="str">
            <v xml:space="preserve">B2       </v>
          </cell>
        </row>
        <row r="725">
          <cell r="C725" t="str">
            <v>BMW Bank of North America</v>
          </cell>
          <cell r="D725" t="str">
            <v>United States</v>
          </cell>
          <cell r="E725" t="str">
            <v xml:space="preserve">A2       </v>
          </cell>
        </row>
        <row r="726">
          <cell r="C726" t="str">
            <v>Bank Finance and Credit JSC</v>
          </cell>
          <cell r="D726" t="str">
            <v>Ukraine</v>
          </cell>
          <cell r="E726" t="str">
            <v xml:space="preserve">Ca       </v>
          </cell>
        </row>
        <row r="727">
          <cell r="C727" t="str">
            <v>Ak Bars Bank</v>
          </cell>
          <cell r="D727" t="str">
            <v>Russia</v>
          </cell>
          <cell r="E727" t="str">
            <v xml:space="preserve">B1       </v>
          </cell>
        </row>
        <row r="728">
          <cell r="C728" t="str">
            <v>Tatfondbank</v>
          </cell>
          <cell r="D728" t="str">
            <v>Russia</v>
          </cell>
          <cell r="E728" t="str">
            <v xml:space="preserve">B2       </v>
          </cell>
        </row>
        <row r="729">
          <cell r="C729" t="str">
            <v>Gazbank JSCB</v>
          </cell>
          <cell r="D729" t="str">
            <v>Russia</v>
          </cell>
          <cell r="E729" t="str">
            <v xml:space="preserve">B3       </v>
          </cell>
        </row>
        <row r="730">
          <cell r="C730" t="str">
            <v>AmBank (M) Berhad</v>
          </cell>
          <cell r="D730" t="str">
            <v>Malaysia</v>
          </cell>
          <cell r="E730" t="str">
            <v xml:space="preserve">Baa1     </v>
          </cell>
        </row>
        <row r="731">
          <cell r="C731" t="str">
            <v>Dexia Credit Local, New York Branch</v>
          </cell>
          <cell r="D731" t="str">
            <v>United States</v>
          </cell>
          <cell r="E731" t="str">
            <v xml:space="preserve">Baa2     </v>
          </cell>
        </row>
        <row r="732">
          <cell r="C732" t="str">
            <v>Dexia Credit Local, New York Branch</v>
          </cell>
          <cell r="D732" t="str">
            <v>United States</v>
          </cell>
          <cell r="E732" t="str">
            <v xml:space="preserve">Baa2     </v>
          </cell>
        </row>
        <row r="733">
          <cell r="C733" t="str">
            <v>GarantiBank International N.V.</v>
          </cell>
          <cell r="D733" t="str">
            <v>Netherlands</v>
          </cell>
          <cell r="E733" t="str">
            <v xml:space="preserve">Baa2     </v>
          </cell>
        </row>
        <row r="734">
          <cell r="C734" t="str">
            <v>Landesbank Baden-Wuerttemberg, New York</v>
          </cell>
          <cell r="D734" t="str">
            <v>United States</v>
          </cell>
          <cell r="E734" t="str">
            <v xml:space="preserve">A2       </v>
          </cell>
        </row>
        <row r="735">
          <cell r="C735" t="str">
            <v>Landesbank Hessen-Thueringen GZ, NY Branch</v>
          </cell>
          <cell r="D735" t="str">
            <v>United States</v>
          </cell>
          <cell r="E735" t="str">
            <v xml:space="preserve">A2       </v>
          </cell>
        </row>
        <row r="736">
          <cell r="C736" t="str">
            <v>Heritage Bank Limited</v>
          </cell>
          <cell r="D736" t="str">
            <v>Australia</v>
          </cell>
          <cell r="E736" t="str">
            <v xml:space="preserve">A3       </v>
          </cell>
        </row>
        <row r="737">
          <cell r="C737" t="str">
            <v>Credit Europe Bank Ltd.</v>
          </cell>
          <cell r="D737" t="str">
            <v>Russia</v>
          </cell>
          <cell r="E737" t="str">
            <v xml:space="preserve">Ba3      </v>
          </cell>
        </row>
        <row r="738">
          <cell r="C738" t="str">
            <v>Banco de Santiago del Estero S.A.</v>
          </cell>
          <cell r="D738" t="str">
            <v>Argentina</v>
          </cell>
          <cell r="E738" t="str">
            <v xml:space="preserve">Caa2     </v>
          </cell>
        </row>
        <row r="739">
          <cell r="C739" t="str">
            <v>Nuevo Banco de La Rioja S.A.</v>
          </cell>
          <cell r="D739" t="str">
            <v>Argentina</v>
          </cell>
          <cell r="E739" t="str">
            <v xml:space="preserve">Caa2     </v>
          </cell>
        </row>
        <row r="740">
          <cell r="C740" t="str">
            <v>Bank Uralsib</v>
          </cell>
          <cell r="D740" t="str">
            <v>Russia</v>
          </cell>
          <cell r="E740" t="str">
            <v xml:space="preserve">B2       </v>
          </cell>
        </row>
        <row r="741">
          <cell r="C741" t="str">
            <v>Credit Agricole Bank Polska S.A.</v>
          </cell>
          <cell r="D741" t="str">
            <v>Poland</v>
          </cell>
          <cell r="E741" t="str">
            <v xml:space="preserve">Baa3     </v>
          </cell>
        </row>
        <row r="742">
          <cell r="C742" t="str">
            <v>Capitec Bank Limited</v>
          </cell>
          <cell r="D742" t="str">
            <v>South Africa</v>
          </cell>
          <cell r="E742" t="str">
            <v xml:space="preserve">Ba2      </v>
          </cell>
        </row>
        <row r="743">
          <cell r="C743" t="str">
            <v>BAC International Bank, Inc</v>
          </cell>
          <cell r="D743" t="str">
            <v>Panama</v>
          </cell>
          <cell r="E743" t="str">
            <v xml:space="preserve">Baa3     </v>
          </cell>
        </row>
        <row r="744">
          <cell r="C744" t="str">
            <v>SB Bank</v>
          </cell>
          <cell r="D744" t="str">
            <v>Russia</v>
          </cell>
          <cell r="E744" t="str">
            <v xml:space="preserve">B3       </v>
          </cell>
        </row>
        <row r="745">
          <cell r="C745" t="str">
            <v>BMI Bank B.S.C.</v>
          </cell>
          <cell r="D745" t="str">
            <v>Bahrain</v>
          </cell>
          <cell r="E745" t="str">
            <v xml:space="preserve">Ba1      </v>
          </cell>
        </row>
        <row r="746">
          <cell r="C746" t="str">
            <v>Tatra banka, a.s.</v>
          </cell>
          <cell r="D746" t="str">
            <v>Slovak Republic</v>
          </cell>
          <cell r="E746" t="str">
            <v xml:space="preserve">A3       </v>
          </cell>
        </row>
        <row r="747">
          <cell r="C747" t="str">
            <v>Banco Piano S.A.</v>
          </cell>
          <cell r="D747" t="str">
            <v>Argentina</v>
          </cell>
          <cell r="E747" t="str">
            <v xml:space="preserve">Caa2     </v>
          </cell>
        </row>
        <row r="748">
          <cell r="C748" t="str">
            <v>Moscow Mortgage Agency</v>
          </cell>
          <cell r="D748" t="str">
            <v>Russia</v>
          </cell>
          <cell r="E748" t="str">
            <v xml:space="preserve">Ba2      </v>
          </cell>
        </row>
        <row r="749">
          <cell r="C749" t="str">
            <v>Raiffeisen Schweiz</v>
          </cell>
          <cell r="D749" t="str">
            <v>Switzerland</v>
          </cell>
          <cell r="E749" t="str">
            <v xml:space="preserve">Aa3      </v>
          </cell>
        </row>
        <row r="750">
          <cell r="C750" t="str">
            <v>IDBI Bank Ltd</v>
          </cell>
          <cell r="D750" t="str">
            <v>India</v>
          </cell>
          <cell r="E750" t="str">
            <v xml:space="preserve">Baa3     </v>
          </cell>
        </row>
        <row r="751">
          <cell r="C751" t="str">
            <v>Deutsche Bank S.A. (Argentina)</v>
          </cell>
          <cell r="D751" t="str">
            <v>Argentina</v>
          </cell>
          <cell r="E751" t="str">
            <v xml:space="preserve">Caa2     </v>
          </cell>
        </row>
        <row r="752">
          <cell r="C752" t="str">
            <v>Kinki Osaka Bank, Ltd. (The)</v>
          </cell>
          <cell r="D752" t="str">
            <v>Japan</v>
          </cell>
          <cell r="E752" t="str">
            <v xml:space="preserve">A2       </v>
          </cell>
        </row>
        <row r="753">
          <cell r="C753" t="str">
            <v>Goldman Sachs Bank USA</v>
          </cell>
          <cell r="D753" t="str">
            <v>United States</v>
          </cell>
          <cell r="E753" t="str">
            <v xml:space="preserve">A2       </v>
          </cell>
        </row>
        <row r="754">
          <cell r="C754" t="str">
            <v>CRCAM Franche-Comte</v>
          </cell>
          <cell r="D754" t="str">
            <v>France</v>
          </cell>
          <cell r="E754" t="str">
            <v xml:space="preserve">A2       </v>
          </cell>
        </row>
        <row r="755">
          <cell r="C755" t="str">
            <v>Demir-Halk Bank (Nederland) N.V.</v>
          </cell>
          <cell r="D755" t="str">
            <v>Netherlands</v>
          </cell>
          <cell r="E755" t="str">
            <v xml:space="preserve">Ba2      </v>
          </cell>
        </row>
        <row r="756">
          <cell r="C756" t="str">
            <v>Bank for Investment &amp; Development of Vietnam</v>
          </cell>
          <cell r="D756" t="str">
            <v>Vietnam</v>
          </cell>
          <cell r="E756" t="str">
            <v xml:space="preserve">B2       </v>
          </cell>
        </row>
        <row r="757">
          <cell r="C757" t="str">
            <v>Bank of Georgia</v>
          </cell>
          <cell r="D757" t="str">
            <v>Georgia</v>
          </cell>
          <cell r="E757" t="str">
            <v xml:space="preserve">B1       </v>
          </cell>
        </row>
        <row r="758">
          <cell r="C758" t="str">
            <v>Banco Bonsucesso S.A.</v>
          </cell>
          <cell r="D758" t="str">
            <v>Brazil</v>
          </cell>
          <cell r="E758" t="str">
            <v xml:space="preserve">B2       </v>
          </cell>
        </row>
        <row r="759">
          <cell r="C759" t="str">
            <v>Credit Cooperatif</v>
          </cell>
          <cell r="D759" t="str">
            <v>France</v>
          </cell>
          <cell r="E759" t="str">
            <v xml:space="preserve">A2       </v>
          </cell>
        </row>
        <row r="760">
          <cell r="C760" t="str">
            <v>CRCAM d'Alpes Provence</v>
          </cell>
          <cell r="D760" t="str">
            <v>France</v>
          </cell>
          <cell r="E760" t="str">
            <v xml:space="preserve">A2       </v>
          </cell>
        </row>
        <row r="761">
          <cell r="C761" t="str">
            <v>CRCAM de Normandie</v>
          </cell>
          <cell r="D761" t="str">
            <v>France</v>
          </cell>
          <cell r="E761" t="str">
            <v xml:space="preserve">A2       </v>
          </cell>
        </row>
        <row r="762">
          <cell r="C762" t="str">
            <v>Banco Mercantil do Brasil S.A.</v>
          </cell>
          <cell r="D762" t="str">
            <v>Brazil</v>
          </cell>
          <cell r="E762" t="str">
            <v xml:space="preserve">B1       </v>
          </cell>
        </row>
        <row r="763">
          <cell r="C763" t="str">
            <v>Banco Pan S.A.</v>
          </cell>
          <cell r="D763" t="str">
            <v>Brazil</v>
          </cell>
          <cell r="E763" t="str">
            <v xml:space="preserve">Ba2      </v>
          </cell>
        </row>
        <row r="764">
          <cell r="C764" t="str">
            <v>Banco Cetelem Argentina S.A.</v>
          </cell>
          <cell r="D764" t="str">
            <v>Argentina</v>
          </cell>
          <cell r="E764" t="str">
            <v xml:space="preserve">Caa2     </v>
          </cell>
        </row>
        <row r="765">
          <cell r="C765" t="str">
            <v>Indian Overseas Bank</v>
          </cell>
          <cell r="D765" t="str">
            <v>India</v>
          </cell>
          <cell r="E765" t="str">
            <v xml:space="preserve">Baa3     </v>
          </cell>
        </row>
        <row r="766">
          <cell r="C766" t="str">
            <v>Banque Populaire du Massif Central</v>
          </cell>
          <cell r="D766" t="str">
            <v>France</v>
          </cell>
          <cell r="E766" t="str">
            <v xml:space="preserve">A2       </v>
          </cell>
        </row>
        <row r="767">
          <cell r="C767" t="str">
            <v>Siauliu Bankas, AB</v>
          </cell>
          <cell r="D767" t="str">
            <v>Lithuania</v>
          </cell>
          <cell r="E767" t="str">
            <v xml:space="preserve">B1       </v>
          </cell>
        </row>
        <row r="768">
          <cell r="C768" t="str">
            <v>Banque SYZ &amp; Co. S.A.</v>
          </cell>
          <cell r="D768" t="str">
            <v>Switzerland</v>
          </cell>
          <cell r="E768" t="str">
            <v xml:space="preserve">Baa2     </v>
          </cell>
        </row>
        <row r="769">
          <cell r="C769" t="str">
            <v>SEB AG</v>
          </cell>
          <cell r="D769" t="str">
            <v>Germany</v>
          </cell>
          <cell r="E769" t="str">
            <v xml:space="preserve">Baa1     </v>
          </cell>
        </row>
        <row r="770">
          <cell r="C770" t="str">
            <v>Pivdennyi Bank, JSCB</v>
          </cell>
          <cell r="D770" t="str">
            <v>Ukraine</v>
          </cell>
          <cell r="E770" t="str">
            <v xml:space="preserve">Ca       </v>
          </cell>
        </row>
        <row r="771">
          <cell r="C771" t="str">
            <v>Credit Agricole CIB, New York Branch</v>
          </cell>
          <cell r="D771" t="str">
            <v>United States</v>
          </cell>
          <cell r="E771" t="str">
            <v xml:space="preserve">A2       </v>
          </cell>
        </row>
        <row r="772">
          <cell r="C772" t="str">
            <v>VTB24</v>
          </cell>
          <cell r="D772" t="str">
            <v>Russia</v>
          </cell>
          <cell r="E772" t="str">
            <v xml:space="preserve">Baa2     </v>
          </cell>
        </row>
        <row r="773">
          <cell r="C773" t="str">
            <v>Banco BBM S.A.</v>
          </cell>
          <cell r="D773" t="str">
            <v>Brazil</v>
          </cell>
          <cell r="E773" t="str">
            <v xml:space="preserve">Ba1      </v>
          </cell>
        </row>
        <row r="774">
          <cell r="C774" t="str">
            <v>Akibank</v>
          </cell>
          <cell r="D774" t="str">
            <v>Russia</v>
          </cell>
          <cell r="E774" t="str">
            <v xml:space="preserve">B3       </v>
          </cell>
        </row>
        <row r="775">
          <cell r="C775" t="str">
            <v>Hypo Tirol Bank AG</v>
          </cell>
          <cell r="D775" t="str">
            <v>Austria</v>
          </cell>
          <cell r="E775" t="str">
            <v xml:space="preserve">Baa3     </v>
          </cell>
        </row>
        <row r="776">
          <cell r="C776" t="str">
            <v>Hypo Tirol Bank AG</v>
          </cell>
          <cell r="D776" t="str">
            <v>Austria</v>
          </cell>
          <cell r="E776" t="str">
            <v xml:space="preserve">Baa2     </v>
          </cell>
        </row>
        <row r="777">
          <cell r="C777" t="str">
            <v>Vietnam Technological and Comm'l JSB</v>
          </cell>
          <cell r="D777" t="str">
            <v>Vietnam</v>
          </cell>
          <cell r="E777" t="str">
            <v xml:space="preserve">B3       </v>
          </cell>
        </row>
        <row r="778">
          <cell r="C778" t="str">
            <v>Kansai Urban Banking Corporation</v>
          </cell>
          <cell r="D778" t="str">
            <v>Japan</v>
          </cell>
          <cell r="E778" t="str">
            <v xml:space="preserve">A3       </v>
          </cell>
        </row>
        <row r="779">
          <cell r="C779" t="str">
            <v>Hongkong &amp; Shanghai Bank.Corp. (Sydney)</v>
          </cell>
          <cell r="D779" t="str">
            <v>Australia</v>
          </cell>
          <cell r="E779" t="str">
            <v xml:space="preserve">Aa3      </v>
          </cell>
        </row>
        <row r="780">
          <cell r="C780" t="str">
            <v>Interprombank, JSCB</v>
          </cell>
          <cell r="D780" t="str">
            <v>Russia</v>
          </cell>
          <cell r="E780" t="str">
            <v xml:space="preserve">B3       </v>
          </cell>
        </row>
        <row r="781">
          <cell r="C781" t="str">
            <v>Far Eastern Bank</v>
          </cell>
          <cell r="D781" t="str">
            <v>Russia</v>
          </cell>
          <cell r="E781" t="str">
            <v xml:space="preserve">Ba3      </v>
          </cell>
        </row>
        <row r="782">
          <cell r="C782" t="str">
            <v>NK Bank</v>
          </cell>
          <cell r="D782" t="str">
            <v>Russia</v>
          </cell>
          <cell r="E782" t="str">
            <v xml:space="preserve">B3       </v>
          </cell>
        </row>
        <row r="783">
          <cell r="C783" t="str">
            <v>CRCAM Lorraine</v>
          </cell>
          <cell r="D783" t="str">
            <v>France</v>
          </cell>
          <cell r="E783" t="str">
            <v xml:space="preserve">A2       </v>
          </cell>
        </row>
        <row r="784">
          <cell r="C784" t="str">
            <v>Kedr Bank</v>
          </cell>
          <cell r="D784" t="str">
            <v>Russia</v>
          </cell>
          <cell r="E784" t="str">
            <v xml:space="preserve">B3       </v>
          </cell>
        </row>
        <row r="785">
          <cell r="C785" t="str">
            <v>Center-Invest Bank</v>
          </cell>
          <cell r="D785" t="str">
            <v>Russia</v>
          </cell>
          <cell r="E785" t="str">
            <v xml:space="preserve">Ba3      </v>
          </cell>
        </row>
        <row r="786">
          <cell r="C786" t="str">
            <v>ICBC (Argentina) S.A.</v>
          </cell>
          <cell r="D786" t="str">
            <v>Argentina</v>
          </cell>
          <cell r="E786" t="str">
            <v xml:space="preserve">Caa2     </v>
          </cell>
        </row>
        <row r="787">
          <cell r="C787" t="str">
            <v>Westpac New Zealand Limited</v>
          </cell>
          <cell r="D787" t="str">
            <v>New Zealand</v>
          </cell>
          <cell r="E787" t="str">
            <v xml:space="preserve">Aa3      </v>
          </cell>
        </row>
        <row r="788">
          <cell r="C788" t="str">
            <v>Banco Pine S.A.</v>
          </cell>
          <cell r="D788" t="str">
            <v>Brazil</v>
          </cell>
          <cell r="E788" t="str">
            <v xml:space="preserve">Ba1      </v>
          </cell>
        </row>
        <row r="789">
          <cell r="C789" t="str">
            <v>Abanka Vipa d.d.</v>
          </cell>
          <cell r="D789" t="str">
            <v>Slovenia</v>
          </cell>
          <cell r="E789" t="str">
            <v xml:space="preserve">Caa2     </v>
          </cell>
        </row>
        <row r="790">
          <cell r="C790" t="str">
            <v>ICICI Bank UK Plc.</v>
          </cell>
          <cell r="D790" t="str">
            <v>United Kingdom</v>
          </cell>
          <cell r="E790" t="str">
            <v xml:space="preserve">Baa3     </v>
          </cell>
        </row>
        <row r="791">
          <cell r="C791" t="str">
            <v>HDFC Bank Limited</v>
          </cell>
          <cell r="D791" t="str">
            <v>India</v>
          </cell>
          <cell r="E791" t="str">
            <v xml:space="preserve">Baa3     </v>
          </cell>
        </row>
        <row r="792">
          <cell r="C792" t="str">
            <v>ING Bank N.V. - Sao Paulo</v>
          </cell>
          <cell r="D792" t="str">
            <v>Brazil</v>
          </cell>
          <cell r="E792" t="str">
            <v xml:space="preserve">Baa2     </v>
          </cell>
        </row>
        <row r="793">
          <cell r="C793" t="str">
            <v>TBC Bank</v>
          </cell>
          <cell r="D793" t="str">
            <v>Georgia</v>
          </cell>
          <cell r="E793" t="str">
            <v xml:space="preserve">B1       </v>
          </cell>
        </row>
        <row r="794">
          <cell r="C794" t="str">
            <v>Morgan Stanley Bank International Limited</v>
          </cell>
          <cell r="D794" t="str">
            <v>United Kingdom</v>
          </cell>
          <cell r="E794" t="str">
            <v xml:space="preserve">A3       </v>
          </cell>
        </row>
        <row r="795">
          <cell r="C795" t="str">
            <v>Vneshprombank</v>
          </cell>
          <cell r="D795" t="str">
            <v>Russia</v>
          </cell>
          <cell r="E795" t="str">
            <v xml:space="preserve">B2       </v>
          </cell>
        </row>
        <row r="796">
          <cell r="C796" t="str">
            <v>VTB Bank (Austria) AG</v>
          </cell>
          <cell r="D796" t="str">
            <v>Austria</v>
          </cell>
          <cell r="E796" t="str">
            <v xml:space="preserve">Baa3     </v>
          </cell>
        </row>
        <row r="797">
          <cell r="C797" t="str">
            <v>Newcastle Permanent Building Society</v>
          </cell>
          <cell r="D797" t="str">
            <v>Australia</v>
          </cell>
          <cell r="E797" t="str">
            <v xml:space="preserve">A2       </v>
          </cell>
        </row>
        <row r="798">
          <cell r="C798" t="str">
            <v>Amarillo National Bank</v>
          </cell>
          <cell r="D798" t="str">
            <v>United States</v>
          </cell>
          <cell r="E798" t="str">
            <v xml:space="preserve">A3       </v>
          </cell>
        </row>
        <row r="799">
          <cell r="C799" t="str">
            <v>Chong Hing Bank Limited</v>
          </cell>
          <cell r="D799" t="str">
            <v>Hong Kong</v>
          </cell>
          <cell r="E799" t="str">
            <v xml:space="preserve">Baa2     </v>
          </cell>
        </row>
        <row r="800">
          <cell r="C800" t="str">
            <v>Trade and Development Bank of Mongolia LLC</v>
          </cell>
          <cell r="D800" t="str">
            <v>Mongolia</v>
          </cell>
          <cell r="E800" t="str">
            <v xml:space="preserve">B3       </v>
          </cell>
        </row>
        <row r="801">
          <cell r="C801" t="str">
            <v>XacBank LLC</v>
          </cell>
          <cell r="D801" t="str">
            <v>Mongolia</v>
          </cell>
          <cell r="E801" t="str">
            <v xml:space="preserve">B3       </v>
          </cell>
        </row>
        <row r="802">
          <cell r="C802" t="str">
            <v>Russian International Bank</v>
          </cell>
          <cell r="D802" t="str">
            <v>Russia</v>
          </cell>
          <cell r="E802" t="str">
            <v xml:space="preserve">B3       </v>
          </cell>
        </row>
        <row r="803">
          <cell r="C803" t="str">
            <v>Zuercher Kantonalbank</v>
          </cell>
          <cell r="D803" t="str">
            <v>Switzerland</v>
          </cell>
          <cell r="E803" t="str">
            <v xml:space="preserve">Aaa      </v>
          </cell>
        </row>
        <row r="804">
          <cell r="C804" t="str">
            <v>Arab Bank Plc (Dubai Branch)</v>
          </cell>
          <cell r="D804" t="str">
            <v>United Arab Emirates</v>
          </cell>
          <cell r="E804" t="str">
            <v xml:space="preserve">Ba2      </v>
          </cell>
        </row>
        <row r="805">
          <cell r="C805" t="str">
            <v>International Bank of Azerbaijan</v>
          </cell>
          <cell r="D805" t="str">
            <v>Azerbaijan</v>
          </cell>
          <cell r="E805" t="str">
            <v xml:space="preserve">Ba3      </v>
          </cell>
        </row>
        <row r="806">
          <cell r="C806" t="str">
            <v>Joint Stock Commercal Bank Respublika</v>
          </cell>
          <cell r="D806" t="str">
            <v>Azerbaijan</v>
          </cell>
          <cell r="E806" t="str">
            <v xml:space="preserve">B2       </v>
          </cell>
        </row>
        <row r="807">
          <cell r="C807" t="str">
            <v>Kapital Bank OJSC</v>
          </cell>
          <cell r="D807" t="str">
            <v>Azerbaijan</v>
          </cell>
          <cell r="E807" t="str">
            <v xml:space="preserve">B1       </v>
          </cell>
        </row>
        <row r="808">
          <cell r="C808" t="str">
            <v>CB Renaissance Credit LLC</v>
          </cell>
          <cell r="D808" t="str">
            <v>Russia</v>
          </cell>
          <cell r="E808" t="str">
            <v xml:space="preserve">B2       </v>
          </cell>
        </row>
        <row r="809">
          <cell r="C809" t="str">
            <v>Berlin Hyp AG</v>
          </cell>
          <cell r="D809" t="str">
            <v>Germany</v>
          </cell>
          <cell r="E809" t="str">
            <v xml:space="preserve">A2       </v>
          </cell>
        </row>
        <row r="810">
          <cell r="C810" t="str">
            <v>Barclays Bank Mexico, S.A.</v>
          </cell>
          <cell r="D810" t="str">
            <v>Mexico</v>
          </cell>
          <cell r="E810" t="str">
            <v xml:space="preserve">Baa3     </v>
          </cell>
        </row>
        <row r="811">
          <cell r="C811" t="str">
            <v>CRCAM Brie Picardie</v>
          </cell>
          <cell r="D811" t="str">
            <v>France</v>
          </cell>
          <cell r="E811" t="str">
            <v xml:space="preserve">A2       </v>
          </cell>
        </row>
        <row r="812">
          <cell r="C812" t="str">
            <v>JPMorgan Chase Bank, N.A., Singapore Br</v>
          </cell>
          <cell r="D812" t="str">
            <v>Singapore</v>
          </cell>
          <cell r="E812" t="str">
            <v xml:space="preserve">Aa3      </v>
          </cell>
        </row>
        <row r="813">
          <cell r="C813" t="str">
            <v>JPMorgan Chase Bank, N.A., Toronto</v>
          </cell>
          <cell r="D813" t="str">
            <v>Canada</v>
          </cell>
          <cell r="E813" t="str">
            <v xml:space="preserve">Aa3      </v>
          </cell>
        </row>
        <row r="814">
          <cell r="C814" t="str">
            <v>J.P. Morgan Bank Canada</v>
          </cell>
          <cell r="D814" t="str">
            <v>Canada</v>
          </cell>
          <cell r="E814" t="str">
            <v xml:space="preserve">Aa3      </v>
          </cell>
        </row>
        <row r="815">
          <cell r="C815" t="str">
            <v>SKB-Bank</v>
          </cell>
          <cell r="D815" t="str">
            <v>Russia</v>
          </cell>
          <cell r="E815" t="str">
            <v xml:space="preserve">B2       </v>
          </cell>
        </row>
        <row r="816">
          <cell r="C816" t="str">
            <v>Banco Solidario S.A. (Bolivia)</v>
          </cell>
          <cell r="D816" t="str">
            <v>Bolivia</v>
          </cell>
          <cell r="E816" t="str">
            <v xml:space="preserve">B1       </v>
          </cell>
        </row>
        <row r="817">
          <cell r="C817" t="str">
            <v>Banco Economico S.A. (Bolivia)</v>
          </cell>
          <cell r="D817" t="str">
            <v>Bolivia</v>
          </cell>
          <cell r="E817" t="str">
            <v xml:space="preserve">B1       </v>
          </cell>
        </row>
        <row r="818">
          <cell r="C818" t="str">
            <v>Locko-bank</v>
          </cell>
          <cell r="D818" t="str">
            <v>Russia</v>
          </cell>
          <cell r="E818" t="str">
            <v xml:space="preserve">B2       </v>
          </cell>
        </row>
        <row r="819">
          <cell r="C819" t="str">
            <v>First Ukrainian International Bank, PJSC</v>
          </cell>
          <cell r="D819" t="str">
            <v>Ukraine</v>
          </cell>
          <cell r="E819" t="str">
            <v xml:space="preserve">Ca       </v>
          </cell>
        </row>
        <row r="820">
          <cell r="C820" t="str">
            <v>Vostochny Express Bank</v>
          </cell>
          <cell r="D820" t="str">
            <v>Russia</v>
          </cell>
          <cell r="E820" t="str">
            <v xml:space="preserve">B1       </v>
          </cell>
        </row>
        <row r="821">
          <cell r="C821" t="str">
            <v>Minato Bank, Ltd (The)</v>
          </cell>
          <cell r="D821" t="str">
            <v>Japan</v>
          </cell>
          <cell r="E821" t="str">
            <v xml:space="preserve">A2       </v>
          </cell>
        </row>
        <row r="822">
          <cell r="C822" t="str">
            <v>Armeconombank (Armenian Economy Devt Bank)</v>
          </cell>
          <cell r="D822" t="str">
            <v>Armenia</v>
          </cell>
          <cell r="E822" t="str">
            <v xml:space="preserve">B1       </v>
          </cell>
        </row>
        <row r="823">
          <cell r="C823" t="str">
            <v>Banque Populaire Aquitaine Centre Atlantique</v>
          </cell>
          <cell r="D823" t="str">
            <v>France</v>
          </cell>
          <cell r="E823" t="str">
            <v xml:space="preserve">A2       </v>
          </cell>
        </row>
        <row r="824">
          <cell r="C824" t="str">
            <v>Ringkjobing Landbobank A/s</v>
          </cell>
          <cell r="D824" t="str">
            <v>Denmark</v>
          </cell>
          <cell r="E824" t="str">
            <v xml:space="preserve">Baa1     </v>
          </cell>
        </row>
        <row r="825">
          <cell r="C825" t="str">
            <v>Nykredit Bank A/S</v>
          </cell>
          <cell r="D825" t="str">
            <v>Denmark</v>
          </cell>
          <cell r="E825" t="str">
            <v xml:space="preserve">Baa2     </v>
          </cell>
        </row>
        <row r="826">
          <cell r="C826" t="str">
            <v>HSBC Bank (China) Company Limited</v>
          </cell>
          <cell r="D826" t="str">
            <v>China</v>
          </cell>
          <cell r="E826" t="str">
            <v xml:space="preserve">A2       </v>
          </cell>
        </row>
        <row r="827">
          <cell r="C827" t="str">
            <v>Bank of Tokyo-Mitsubishi UFJ (Mexico), S.A.</v>
          </cell>
          <cell r="D827" t="str">
            <v>Mexico</v>
          </cell>
          <cell r="E827" t="str">
            <v xml:space="preserve">Baa2     </v>
          </cell>
        </row>
        <row r="828">
          <cell r="C828" t="str">
            <v>Raiffeisenbank (Bulgaria) EAD</v>
          </cell>
          <cell r="D828" t="str">
            <v>Bulgaria</v>
          </cell>
          <cell r="E828" t="str">
            <v xml:space="preserve">Ba2      </v>
          </cell>
        </row>
        <row r="829">
          <cell r="C829" t="str">
            <v>CRCAM de Charente-Perigord</v>
          </cell>
          <cell r="D829" t="str">
            <v>France</v>
          </cell>
          <cell r="E829" t="str">
            <v xml:space="preserve">A2       </v>
          </cell>
        </row>
        <row r="830">
          <cell r="C830" t="str">
            <v>GCB Bank Limited</v>
          </cell>
          <cell r="D830" t="str">
            <v>Ghana</v>
          </cell>
          <cell r="E830" t="str">
            <v xml:space="preserve">B3       </v>
          </cell>
        </row>
        <row r="831">
          <cell r="C831" t="str">
            <v>Bank Dhofar SAOG</v>
          </cell>
          <cell r="D831" t="str">
            <v>Oman</v>
          </cell>
          <cell r="E831" t="str">
            <v xml:space="preserve">A3       </v>
          </cell>
        </row>
        <row r="832">
          <cell r="C832" t="str">
            <v>Banco Cetelem S.A.</v>
          </cell>
          <cell r="D832" t="str">
            <v>Brazil</v>
          </cell>
          <cell r="E832" t="str">
            <v xml:space="preserve">Ba1      </v>
          </cell>
        </row>
        <row r="833">
          <cell r="C833" t="str">
            <v>Bank of New York (Luxembourg) S.A. (The)</v>
          </cell>
          <cell r="D833" t="str">
            <v>Luxembourg</v>
          </cell>
          <cell r="E833" t="str">
            <v xml:space="preserve">Aa2      </v>
          </cell>
        </row>
        <row r="834">
          <cell r="C834" t="str">
            <v>Bank of New York (Lux.) SA, Italian Br.</v>
          </cell>
          <cell r="D834" t="str">
            <v>Italy</v>
          </cell>
          <cell r="E834" t="str">
            <v xml:space="preserve">A2       </v>
          </cell>
        </row>
        <row r="835">
          <cell r="C835" t="str">
            <v>Banco Estado, New York Branch</v>
          </cell>
          <cell r="D835" t="str">
            <v>United States</v>
          </cell>
          <cell r="E835" t="str">
            <v xml:space="preserve">Aa3      </v>
          </cell>
        </row>
        <row r="836">
          <cell r="C836" t="str">
            <v>CRCAM de Sud-Mediterranee</v>
          </cell>
          <cell r="D836" t="str">
            <v>France</v>
          </cell>
          <cell r="E836" t="str">
            <v xml:space="preserve">A2       </v>
          </cell>
        </row>
        <row r="837">
          <cell r="C837" t="str">
            <v>Banco Bandes Uruguay S.A.</v>
          </cell>
          <cell r="D837" t="str">
            <v>Uruguay</v>
          </cell>
          <cell r="E837" t="str">
            <v xml:space="preserve">B3       </v>
          </cell>
        </row>
        <row r="838">
          <cell r="C838" t="str">
            <v>First Gulf Bank</v>
          </cell>
          <cell r="D838" t="str">
            <v>United Arab Emirates</v>
          </cell>
          <cell r="E838" t="str">
            <v xml:space="preserve">A2       </v>
          </cell>
        </row>
        <row r="839">
          <cell r="C839" t="str">
            <v>Banco Azteca, S.A.</v>
          </cell>
          <cell r="D839" t="str">
            <v>Mexico</v>
          </cell>
          <cell r="E839" t="str">
            <v xml:space="preserve">Ba1      </v>
          </cell>
        </row>
        <row r="840">
          <cell r="C840" t="str">
            <v>Bank Central Asia Tbk (P.T.)</v>
          </cell>
          <cell r="D840" t="str">
            <v>Indonesia</v>
          </cell>
          <cell r="E840" t="str">
            <v xml:space="preserve">Baa3     </v>
          </cell>
        </row>
        <row r="841">
          <cell r="C841" t="str">
            <v>Citibank Japan Ltd.</v>
          </cell>
          <cell r="D841" t="str">
            <v>Japan</v>
          </cell>
          <cell r="E841" t="str">
            <v xml:space="preserve">A3       </v>
          </cell>
        </row>
        <row r="842">
          <cell r="C842" t="str">
            <v>UniBank Commercial Bank</v>
          </cell>
          <cell r="D842" t="str">
            <v>Azerbaijan</v>
          </cell>
          <cell r="E842" t="str">
            <v xml:space="preserve">B2       </v>
          </cell>
        </row>
        <row r="843">
          <cell r="C843" t="str">
            <v>Savings Bank of Ukraine</v>
          </cell>
          <cell r="D843" t="str">
            <v>Ukraine</v>
          </cell>
          <cell r="E843" t="str">
            <v xml:space="preserve">Ca       </v>
          </cell>
        </row>
        <row r="844">
          <cell r="C844" t="str">
            <v>BPS-Sberbank</v>
          </cell>
          <cell r="D844" t="str">
            <v>Belarus</v>
          </cell>
          <cell r="E844" t="str">
            <v xml:space="preserve">Caa1     </v>
          </cell>
        </row>
        <row r="845">
          <cell r="C845" t="str">
            <v>Metkombank</v>
          </cell>
          <cell r="D845" t="str">
            <v>Russia</v>
          </cell>
          <cell r="E845" t="str">
            <v xml:space="preserve">B3       </v>
          </cell>
        </row>
        <row r="846">
          <cell r="C846" t="str">
            <v>Banque Cantonale Vaudoise</v>
          </cell>
          <cell r="D846" t="str">
            <v>Switzerland</v>
          </cell>
          <cell r="E846" t="str">
            <v xml:space="preserve">A1       </v>
          </cell>
        </row>
        <row r="847">
          <cell r="C847" t="str">
            <v>CRCAM de la Reunion</v>
          </cell>
          <cell r="D847" t="str">
            <v>France</v>
          </cell>
          <cell r="E847" t="str">
            <v xml:space="preserve">A2       </v>
          </cell>
        </row>
        <row r="848">
          <cell r="C848" t="str">
            <v>CRCAM de Charente-Maritime Deux Sevres</v>
          </cell>
          <cell r="D848" t="str">
            <v>France</v>
          </cell>
          <cell r="E848" t="str">
            <v xml:space="preserve">A2       </v>
          </cell>
        </row>
        <row r="849">
          <cell r="C849" t="str">
            <v>Rusfinance Bank</v>
          </cell>
          <cell r="D849" t="str">
            <v>Russia</v>
          </cell>
          <cell r="E849" t="str">
            <v xml:space="preserve">Ba1      </v>
          </cell>
        </row>
        <row r="850">
          <cell r="C850" t="str">
            <v>Boubyan Bank</v>
          </cell>
          <cell r="D850" t="str">
            <v>Kuwait</v>
          </cell>
          <cell r="E850" t="str">
            <v xml:space="preserve">Baa1     </v>
          </cell>
        </row>
        <row r="851">
          <cell r="C851" t="str">
            <v>Asya Katilim Bankasi A.S.</v>
          </cell>
          <cell r="D851" t="str">
            <v>Turkey</v>
          </cell>
          <cell r="E851" t="str">
            <v xml:space="preserve">Caa1     </v>
          </cell>
        </row>
        <row r="852">
          <cell r="C852" t="str">
            <v>Credit Suisse AG (London) Branch</v>
          </cell>
          <cell r="D852" t="str">
            <v>United Kingdom</v>
          </cell>
          <cell r="E852" t="str">
            <v xml:space="preserve">A1       </v>
          </cell>
        </row>
        <row r="853">
          <cell r="C853" t="str">
            <v>Asia Commercial Bank</v>
          </cell>
          <cell r="D853" t="str">
            <v>Vietnam</v>
          </cell>
          <cell r="E853" t="str">
            <v xml:space="preserve">B3       </v>
          </cell>
        </row>
        <row r="854">
          <cell r="C854" t="str">
            <v>Khan Bank LLC</v>
          </cell>
          <cell r="D854" t="str">
            <v>Mongolia</v>
          </cell>
          <cell r="E854" t="str">
            <v xml:space="preserve">B3       </v>
          </cell>
        </row>
        <row r="855">
          <cell r="C855" t="str">
            <v>Hang Seng Bank (China) Limited</v>
          </cell>
          <cell r="D855" t="str">
            <v>China</v>
          </cell>
          <cell r="E855" t="str">
            <v xml:space="preserve">A3       </v>
          </cell>
        </row>
        <row r="856">
          <cell r="C856" t="str">
            <v>Prominvestbank</v>
          </cell>
          <cell r="D856" t="str">
            <v>Ukraine</v>
          </cell>
          <cell r="E856" t="str">
            <v xml:space="preserve">Ca       </v>
          </cell>
        </row>
        <row r="857">
          <cell r="C857" t="str">
            <v>Credit Agricole CIB, Tokyo Branch</v>
          </cell>
          <cell r="D857" t="str">
            <v>Japan</v>
          </cell>
          <cell r="E857" t="str">
            <v xml:space="preserve">A2       </v>
          </cell>
        </row>
        <row r="858">
          <cell r="C858" t="str">
            <v>Banco Bilbao Vizcaya Argentaria, SA London Br</v>
          </cell>
          <cell r="D858" t="str">
            <v>United Kingdom</v>
          </cell>
          <cell r="E858" t="str">
            <v xml:space="preserve">Baa2     </v>
          </cell>
        </row>
        <row r="859">
          <cell r="C859" t="str">
            <v>Banco Sofisa S.A.</v>
          </cell>
          <cell r="D859" t="str">
            <v>Brazil</v>
          </cell>
          <cell r="E859" t="str">
            <v xml:space="preserve">Ba2      </v>
          </cell>
        </row>
        <row r="860">
          <cell r="C860" t="str">
            <v>Belarusbank</v>
          </cell>
          <cell r="D860" t="str">
            <v>Belarus</v>
          </cell>
          <cell r="E860" t="str">
            <v xml:space="preserve">Caa1     </v>
          </cell>
        </row>
        <row r="861">
          <cell r="C861" t="str">
            <v>Pervobank JSC</v>
          </cell>
          <cell r="D861" t="str">
            <v>Russia</v>
          </cell>
          <cell r="E861" t="str">
            <v xml:space="preserve">B3       </v>
          </cell>
        </row>
        <row r="862">
          <cell r="C862" t="str">
            <v>National Standard Bank</v>
          </cell>
          <cell r="D862" t="str">
            <v>Russia</v>
          </cell>
          <cell r="E862" t="str">
            <v xml:space="preserve">B3       </v>
          </cell>
        </row>
        <row r="863">
          <cell r="C863" t="str">
            <v>Kazinvestbank</v>
          </cell>
          <cell r="D863" t="str">
            <v>Kazakhstan</v>
          </cell>
          <cell r="E863" t="str">
            <v xml:space="preserve">B3       </v>
          </cell>
        </row>
        <row r="864">
          <cell r="C864" t="str">
            <v>ProbusinessBank</v>
          </cell>
          <cell r="D864" t="str">
            <v>Russia</v>
          </cell>
          <cell r="E864" t="str">
            <v xml:space="preserve">B3       </v>
          </cell>
        </row>
        <row r="865">
          <cell r="C865" t="str">
            <v>Bank Uralsky Financial House</v>
          </cell>
          <cell r="D865" t="str">
            <v>Russia</v>
          </cell>
          <cell r="E865" t="str">
            <v xml:space="preserve">B3       </v>
          </cell>
        </row>
        <row r="866">
          <cell r="C866" t="str">
            <v>National Bank of Uzbekistan</v>
          </cell>
          <cell r="D866" t="str">
            <v>Uzbekistan</v>
          </cell>
          <cell r="E866" t="str">
            <v xml:space="preserve">B2       </v>
          </cell>
        </row>
        <row r="867">
          <cell r="C867" t="str">
            <v>Bank Technique OJSC</v>
          </cell>
          <cell r="D867" t="str">
            <v>Azerbaijan</v>
          </cell>
          <cell r="E867" t="str">
            <v xml:space="preserve">Caa2     </v>
          </cell>
        </row>
        <row r="868">
          <cell r="C868" t="str">
            <v>Banco Modal S.A.</v>
          </cell>
          <cell r="D868" t="str">
            <v>Brazil</v>
          </cell>
          <cell r="E868" t="str">
            <v xml:space="preserve">Ba3      </v>
          </cell>
        </row>
        <row r="869">
          <cell r="C869" t="str">
            <v>National Factoring Company</v>
          </cell>
          <cell r="D869" t="str">
            <v>Russia</v>
          </cell>
          <cell r="E869" t="str">
            <v xml:space="preserve">B3       </v>
          </cell>
        </row>
        <row r="870">
          <cell r="C870" t="str">
            <v>Baltinvestbank</v>
          </cell>
          <cell r="D870" t="str">
            <v>Russia</v>
          </cell>
          <cell r="E870" t="str">
            <v xml:space="preserve">B3       </v>
          </cell>
        </row>
        <row r="871">
          <cell r="C871" t="str">
            <v>BNP Paribas (Argentina)</v>
          </cell>
          <cell r="D871" t="str">
            <v>Argentina</v>
          </cell>
          <cell r="E871" t="str">
            <v xml:space="preserve">Caa2     </v>
          </cell>
        </row>
        <row r="872">
          <cell r="C872" t="str">
            <v>ICS Building Society</v>
          </cell>
          <cell r="D872" t="str">
            <v>Ireland</v>
          </cell>
          <cell r="E872" t="str">
            <v xml:space="preserve">Ba2      </v>
          </cell>
        </row>
        <row r="873">
          <cell r="C873" t="str">
            <v>KfW IPEX-Bank GmbH</v>
          </cell>
          <cell r="D873" t="str">
            <v>Germany</v>
          </cell>
          <cell r="E873" t="str">
            <v xml:space="preserve">Aa3      </v>
          </cell>
        </row>
        <row r="874">
          <cell r="C874" t="str">
            <v>Russlavbank</v>
          </cell>
          <cell r="D874" t="str">
            <v>Russia</v>
          </cell>
          <cell r="E874" t="str">
            <v xml:space="preserve">B3       </v>
          </cell>
        </row>
        <row r="875">
          <cell r="C875" t="str">
            <v>Syndicate Bank</v>
          </cell>
          <cell r="D875" t="str">
            <v>India</v>
          </cell>
          <cell r="E875" t="str">
            <v xml:space="preserve">Baa3     </v>
          </cell>
        </row>
        <row r="876">
          <cell r="C876" t="str">
            <v>Belagroprombank JSC</v>
          </cell>
          <cell r="D876" t="str">
            <v>Belarus</v>
          </cell>
          <cell r="E876" t="str">
            <v xml:space="preserve">Caa1     </v>
          </cell>
        </row>
        <row r="877">
          <cell r="C877" t="str">
            <v>Ceskoslovenska obchodna banka (Slovakia)</v>
          </cell>
          <cell r="D877" t="str">
            <v>Slovak Republic</v>
          </cell>
          <cell r="E877" t="str">
            <v xml:space="preserve">Baa2     </v>
          </cell>
        </row>
        <row r="878">
          <cell r="C878" t="str">
            <v>OTP Bank (Ukraine)</v>
          </cell>
          <cell r="D878" t="str">
            <v>Ukraine</v>
          </cell>
          <cell r="E878" t="str">
            <v xml:space="preserve">Ca       </v>
          </cell>
        </row>
        <row r="879">
          <cell r="C879" t="str">
            <v>Banco Fassil S.A.</v>
          </cell>
          <cell r="D879" t="str">
            <v>Bolivia</v>
          </cell>
          <cell r="E879" t="str">
            <v xml:space="preserve">B2       </v>
          </cell>
        </row>
        <row r="880">
          <cell r="C880" t="str">
            <v>Vietnam International Bank</v>
          </cell>
          <cell r="D880" t="str">
            <v>Vietnam</v>
          </cell>
          <cell r="E880" t="str">
            <v xml:space="preserve">B3       </v>
          </cell>
        </row>
        <row r="881">
          <cell r="C881" t="str">
            <v>Banco ABC Brasil S.A.</v>
          </cell>
          <cell r="D881" t="str">
            <v>Brazil</v>
          </cell>
          <cell r="E881" t="str">
            <v xml:space="preserve">Baa3     </v>
          </cell>
        </row>
        <row r="882">
          <cell r="C882" t="str">
            <v>Bendigo and Adelaide Bank Limited</v>
          </cell>
          <cell r="D882" t="str">
            <v>Australia</v>
          </cell>
          <cell r="E882" t="str">
            <v xml:space="preserve">A2       </v>
          </cell>
        </row>
        <row r="883">
          <cell r="C883" t="str">
            <v>Qishloq Qurilish Bank</v>
          </cell>
          <cell r="D883" t="str">
            <v>Uzbekistan</v>
          </cell>
          <cell r="E883" t="str">
            <v xml:space="preserve">B2       </v>
          </cell>
        </row>
        <row r="884">
          <cell r="C884" t="str">
            <v>NBD Bank</v>
          </cell>
          <cell r="D884" t="str">
            <v>Russia</v>
          </cell>
          <cell r="E884" t="str">
            <v xml:space="preserve">B1       </v>
          </cell>
        </row>
        <row r="885">
          <cell r="C885" t="str">
            <v>ING Bank N.V., Tokyo Branch</v>
          </cell>
          <cell r="D885" t="str">
            <v>Japan</v>
          </cell>
          <cell r="E885" t="str">
            <v xml:space="preserve">A2       </v>
          </cell>
        </row>
        <row r="886">
          <cell r="C886" t="str">
            <v>CRCAM Alsace Vosges</v>
          </cell>
          <cell r="D886" t="str">
            <v>France</v>
          </cell>
          <cell r="E886" t="str">
            <v xml:space="preserve">A2       </v>
          </cell>
        </row>
        <row r="887">
          <cell r="C887" t="str">
            <v>Nottingham Building Society</v>
          </cell>
          <cell r="D887" t="str">
            <v>United Kingdom</v>
          </cell>
          <cell r="E887" t="str">
            <v xml:space="preserve">Baa2     </v>
          </cell>
        </row>
        <row r="888">
          <cell r="C888" t="str">
            <v>Belinvestbank</v>
          </cell>
          <cell r="D888" t="str">
            <v>Belarus</v>
          </cell>
          <cell r="E888" t="str">
            <v xml:space="preserve">Caa1     </v>
          </cell>
        </row>
        <row r="889">
          <cell r="C889" t="str">
            <v>Banco Finansur S.A.</v>
          </cell>
          <cell r="D889" t="str">
            <v>Argentina</v>
          </cell>
          <cell r="E889" t="str">
            <v xml:space="preserve">Caa2     </v>
          </cell>
        </row>
        <row r="890">
          <cell r="C890" t="str">
            <v>DNB Bank ASA, New York Branch</v>
          </cell>
          <cell r="D890" t="str">
            <v>United States</v>
          </cell>
          <cell r="E890" t="str">
            <v xml:space="preserve">A1       </v>
          </cell>
        </row>
        <row r="891">
          <cell r="C891" t="str">
            <v>Commercial Bank Agropromcredit (LLC)</v>
          </cell>
          <cell r="D891" t="str">
            <v>Russia</v>
          </cell>
          <cell r="E891" t="str">
            <v xml:space="preserve">B2       </v>
          </cell>
        </row>
        <row r="892">
          <cell r="C892" t="str">
            <v>Public Bank (Hong Kong) Limited</v>
          </cell>
          <cell r="D892" t="str">
            <v>Hong Kong</v>
          </cell>
          <cell r="E892" t="str">
            <v xml:space="preserve">A3       </v>
          </cell>
        </row>
        <row r="893">
          <cell r="C893" t="str">
            <v>CRCAM Provence Cote d'Azur</v>
          </cell>
          <cell r="D893" t="str">
            <v>France</v>
          </cell>
          <cell r="E893" t="str">
            <v xml:space="preserve">A2       </v>
          </cell>
        </row>
        <row r="894">
          <cell r="C894" t="str">
            <v>Banco Paulista S.A.</v>
          </cell>
          <cell r="D894" t="str">
            <v>Brazil</v>
          </cell>
          <cell r="E894" t="str">
            <v xml:space="preserve">B2       </v>
          </cell>
        </row>
        <row r="895">
          <cell r="C895" t="str">
            <v>Banco Internacional de Costa Rica, S.A.</v>
          </cell>
          <cell r="D895" t="str">
            <v>Panama</v>
          </cell>
          <cell r="E895" t="str">
            <v xml:space="preserve">Ba1      </v>
          </cell>
        </row>
        <row r="896">
          <cell r="C896" t="str">
            <v>Banco Nacional de Costa Rica</v>
          </cell>
          <cell r="D896" t="str">
            <v>Costa Rica</v>
          </cell>
          <cell r="E896" t="str">
            <v xml:space="preserve">Baa3     </v>
          </cell>
        </row>
        <row r="897">
          <cell r="C897" t="str">
            <v>Banco de Costa Rica</v>
          </cell>
          <cell r="D897" t="str">
            <v>Costa Rica</v>
          </cell>
          <cell r="E897" t="str">
            <v xml:space="preserve">Baa3     </v>
          </cell>
        </row>
        <row r="898">
          <cell r="C898" t="str">
            <v>Trasta Komercbanka</v>
          </cell>
          <cell r="D898" t="str">
            <v>Latvia</v>
          </cell>
          <cell r="E898" t="str">
            <v xml:space="preserve">B3       </v>
          </cell>
        </row>
        <row r="899">
          <cell r="C899" t="str">
            <v>Raiffeisenlandesbank Niederoesterreich-Wien</v>
          </cell>
          <cell r="D899" t="str">
            <v>Austria</v>
          </cell>
          <cell r="E899" t="str">
            <v xml:space="preserve">A3       </v>
          </cell>
        </row>
        <row r="900">
          <cell r="C900" t="str">
            <v>Commercial Bank of Dubai PSC</v>
          </cell>
          <cell r="D900" t="str">
            <v>United Arab Emirates</v>
          </cell>
          <cell r="E900" t="str">
            <v xml:space="preserve">Baa1     </v>
          </cell>
        </row>
        <row r="901">
          <cell r="C901" t="str">
            <v>Banco Regional de Monterrey, S.A.</v>
          </cell>
          <cell r="D901" t="str">
            <v>Mexico</v>
          </cell>
          <cell r="E901" t="str">
            <v xml:space="preserve">Baa2     </v>
          </cell>
        </row>
        <row r="902">
          <cell r="C902" t="str">
            <v>PSA Finance Argentina Comp.Fin.S.A.</v>
          </cell>
          <cell r="D902" t="str">
            <v>Argentina</v>
          </cell>
          <cell r="E902" t="str">
            <v xml:space="preserve">Caa2     </v>
          </cell>
        </row>
        <row r="903">
          <cell r="C903" t="str">
            <v>African Bank Limited</v>
          </cell>
          <cell r="D903" t="str">
            <v>South Africa</v>
          </cell>
          <cell r="E903" t="str">
            <v xml:space="preserve">Caa2     </v>
          </cell>
        </row>
        <row r="904">
          <cell r="C904" t="str">
            <v>Ardshininvestbank CJSC</v>
          </cell>
          <cell r="D904" t="str">
            <v>Armenia</v>
          </cell>
          <cell r="E904" t="str">
            <v xml:space="preserve">Ba3      </v>
          </cell>
        </row>
        <row r="905">
          <cell r="C905" t="str">
            <v>Vietnam Bank for Industry and Trade</v>
          </cell>
          <cell r="D905" t="str">
            <v>Vietnam</v>
          </cell>
          <cell r="E905" t="str">
            <v xml:space="preserve">B2       </v>
          </cell>
        </row>
        <row r="906">
          <cell r="C906" t="str">
            <v>Petersburg Social Commercial Bank</v>
          </cell>
          <cell r="D906" t="str">
            <v>Russia</v>
          </cell>
          <cell r="E906" t="str">
            <v xml:space="preserve">B2       </v>
          </cell>
        </row>
        <row r="907">
          <cell r="C907" t="str">
            <v>ING Bank Eurasia</v>
          </cell>
          <cell r="D907" t="str">
            <v>Russia</v>
          </cell>
          <cell r="E907" t="str">
            <v xml:space="preserve">Baa2     </v>
          </cell>
        </row>
        <row r="908">
          <cell r="C908" t="str">
            <v>Toyota Compania Financiera de Argentina S.A.</v>
          </cell>
          <cell r="D908" t="str">
            <v>Argentina</v>
          </cell>
          <cell r="E908" t="str">
            <v xml:space="preserve">Caa2     </v>
          </cell>
        </row>
        <row r="909">
          <cell r="C909" t="str">
            <v>Alokabank Joint-Stock Commercial Bank</v>
          </cell>
          <cell r="D909" t="str">
            <v>Uzbekistan</v>
          </cell>
          <cell r="E909" t="str">
            <v xml:space="preserve">B2       </v>
          </cell>
        </row>
        <row r="910">
          <cell r="C910" t="str">
            <v>Ipoteka Bank</v>
          </cell>
          <cell r="D910" t="str">
            <v>Uzbekistan</v>
          </cell>
          <cell r="E910" t="str">
            <v xml:space="preserve">B2       </v>
          </cell>
        </row>
        <row r="911">
          <cell r="C911" t="str">
            <v>Corporate Commercial Bank AD</v>
          </cell>
          <cell r="D911" t="str">
            <v>Bulgaria</v>
          </cell>
          <cell r="E911" t="str">
            <v xml:space="preserve">Caa1     </v>
          </cell>
        </row>
        <row r="912">
          <cell r="C912" t="str">
            <v>Joint Stock Commercial Bank Avangard</v>
          </cell>
          <cell r="D912" t="str">
            <v>Russia</v>
          </cell>
          <cell r="E912" t="str">
            <v xml:space="preserve">B2       </v>
          </cell>
        </row>
        <row r="913">
          <cell r="C913" t="str">
            <v>Minsk Transit Bank</v>
          </cell>
          <cell r="D913" t="str">
            <v>Belarus</v>
          </cell>
          <cell r="E913" t="str">
            <v xml:space="preserve">Caa1     </v>
          </cell>
        </row>
        <row r="914">
          <cell r="C914" t="str">
            <v>Credins Bank Sh.a.</v>
          </cell>
          <cell r="D914" t="str">
            <v>Albania</v>
          </cell>
          <cell r="E914" t="str">
            <v xml:space="preserve">B2       </v>
          </cell>
        </row>
        <row r="915">
          <cell r="C915" t="str">
            <v>Turkiye Halk Bankasi A.S.</v>
          </cell>
          <cell r="D915" t="str">
            <v>Turkey</v>
          </cell>
          <cell r="E915" t="str">
            <v xml:space="preserve">Baa3     </v>
          </cell>
        </row>
        <row r="916">
          <cell r="C916" t="str">
            <v>Asian - Pacific Bank</v>
          </cell>
          <cell r="D916" t="str">
            <v>Russia</v>
          </cell>
          <cell r="E916" t="str">
            <v xml:space="preserve">B2       </v>
          </cell>
        </row>
        <row r="917">
          <cell r="C917" t="str">
            <v>Banco Pyme Ecofuturo S.A.</v>
          </cell>
          <cell r="D917" t="str">
            <v>Bolivia</v>
          </cell>
          <cell r="E917" t="str">
            <v xml:space="preserve">B2       </v>
          </cell>
        </row>
        <row r="918">
          <cell r="C918" t="str">
            <v>Banque Pictet &amp; Cie SA</v>
          </cell>
          <cell r="D918" t="str">
            <v>Switzerland</v>
          </cell>
          <cell r="E918" t="str">
            <v xml:space="preserve">Aa3      </v>
          </cell>
        </row>
        <row r="919">
          <cell r="C919" t="str">
            <v>Deutsche Kreditbank AG</v>
          </cell>
          <cell r="D919" t="str">
            <v>Germany</v>
          </cell>
          <cell r="E919" t="str">
            <v xml:space="preserve">Baa1     </v>
          </cell>
        </row>
        <row r="920">
          <cell r="C920" t="str">
            <v>Natixis Bank (ZAO)</v>
          </cell>
          <cell r="D920" t="str">
            <v>Russia</v>
          </cell>
          <cell r="E920" t="str">
            <v xml:space="preserve">Ba3      </v>
          </cell>
        </row>
        <row r="921">
          <cell r="C921" t="str">
            <v>Metallurgical Commercial Bank</v>
          </cell>
          <cell r="D921" t="str">
            <v>Russia</v>
          </cell>
          <cell r="E921" t="str">
            <v xml:space="preserve">B2       </v>
          </cell>
        </row>
        <row r="922">
          <cell r="C922" t="str">
            <v>CRCAM du Languedoc</v>
          </cell>
          <cell r="D922" t="str">
            <v>France</v>
          </cell>
          <cell r="E922" t="str">
            <v xml:space="preserve">A2       </v>
          </cell>
        </row>
        <row r="923">
          <cell r="C923" t="str">
            <v>CIBC Mellon Trust Company</v>
          </cell>
          <cell r="D923" t="str">
            <v>Canada</v>
          </cell>
          <cell r="E923" t="str">
            <v xml:space="preserve">A1       </v>
          </cell>
        </row>
        <row r="924">
          <cell r="C924" t="str">
            <v>Asaka Bank</v>
          </cell>
          <cell r="D924" t="str">
            <v>Uzbekistan</v>
          </cell>
          <cell r="E924" t="str">
            <v xml:space="preserve">B2       </v>
          </cell>
        </row>
        <row r="925">
          <cell r="C925" t="str">
            <v>Banco do Estado de Sergipe S.A.</v>
          </cell>
          <cell r="D925" t="str">
            <v>Brazil</v>
          </cell>
          <cell r="E925" t="str">
            <v xml:space="preserve">Ba2      </v>
          </cell>
        </row>
        <row r="926">
          <cell r="C926" t="str">
            <v>CRCAM Loire Haute-Loire</v>
          </cell>
          <cell r="D926" t="str">
            <v>France</v>
          </cell>
          <cell r="E926" t="str">
            <v xml:space="preserve">A2       </v>
          </cell>
        </row>
        <row r="927">
          <cell r="C927" t="str">
            <v>CRCAM de Guadeloupe</v>
          </cell>
          <cell r="D927" t="str">
            <v>France</v>
          </cell>
          <cell r="E927" t="str">
            <v xml:space="preserve">A2       </v>
          </cell>
        </row>
        <row r="928">
          <cell r="C928" t="str">
            <v>CRCAM de la Martinique et de la Guyane</v>
          </cell>
          <cell r="D928" t="str">
            <v>France</v>
          </cell>
          <cell r="E928" t="str">
            <v xml:space="preserve">A2       </v>
          </cell>
        </row>
        <row r="929">
          <cell r="C929" t="str">
            <v>CRCAM des Savoie</v>
          </cell>
          <cell r="D929" t="str">
            <v>France</v>
          </cell>
          <cell r="E929" t="str">
            <v xml:space="preserve">A2       </v>
          </cell>
        </row>
        <row r="930">
          <cell r="C930" t="str">
            <v>BPCE</v>
          </cell>
          <cell r="D930" t="str">
            <v>France</v>
          </cell>
          <cell r="E930" t="str">
            <v xml:space="preserve">A2       </v>
          </cell>
        </row>
        <row r="931">
          <cell r="C931" t="str">
            <v>Groupe BPCE</v>
          </cell>
          <cell r="D931" t="str">
            <v>France</v>
          </cell>
          <cell r="E931" t="str">
            <v xml:space="preserve">A2       </v>
          </cell>
        </row>
        <row r="932">
          <cell r="C932" t="str">
            <v>CRCAM du Centre-Ouest</v>
          </cell>
          <cell r="D932" t="str">
            <v>France</v>
          </cell>
          <cell r="E932" t="str">
            <v xml:space="preserve">A2       </v>
          </cell>
        </row>
        <row r="933">
          <cell r="C933" t="str">
            <v>CRCAM de Champagne Bourgogne</v>
          </cell>
          <cell r="D933" t="str">
            <v>France</v>
          </cell>
          <cell r="E933" t="str">
            <v xml:space="preserve">A2       </v>
          </cell>
        </row>
        <row r="934">
          <cell r="C934" t="str">
            <v>Banco Ve por Mas, S.A.</v>
          </cell>
          <cell r="D934" t="str">
            <v>Mexico</v>
          </cell>
          <cell r="E934" t="str">
            <v xml:space="preserve">Ba3      </v>
          </cell>
        </row>
        <row r="935">
          <cell r="C935" t="str">
            <v>Bank of Khanty-Mansiysk, JSC</v>
          </cell>
          <cell r="D935" t="str">
            <v>Russia</v>
          </cell>
          <cell r="E935" t="str">
            <v xml:space="preserve">Ba3      </v>
          </cell>
        </row>
        <row r="936">
          <cell r="C936" t="str">
            <v>Deutsche Bank SpA</v>
          </cell>
          <cell r="D936" t="str">
            <v>Italy</v>
          </cell>
          <cell r="E936" t="str">
            <v xml:space="preserve">Baa3     </v>
          </cell>
        </row>
        <row r="937">
          <cell r="C937" t="str">
            <v>Banco de la Provincia de Cordoba S.A.</v>
          </cell>
          <cell r="D937" t="str">
            <v>Argentina</v>
          </cell>
          <cell r="E937" t="str">
            <v xml:space="preserve">Caa2     </v>
          </cell>
        </row>
        <row r="938">
          <cell r="C938" t="str">
            <v>Sparebanken More</v>
          </cell>
          <cell r="D938" t="str">
            <v>Norway</v>
          </cell>
          <cell r="E938" t="str">
            <v xml:space="preserve">A3       </v>
          </cell>
        </row>
        <row r="939">
          <cell r="C939" t="str">
            <v>Bank of New York Mellon SA/NV (The)</v>
          </cell>
          <cell r="D939" t="str">
            <v>Belgium</v>
          </cell>
          <cell r="E939" t="str">
            <v xml:space="preserve">Aa2      </v>
          </cell>
        </row>
        <row r="940">
          <cell r="C940" t="str">
            <v>Emirates NBD PJSC</v>
          </cell>
          <cell r="D940" t="str">
            <v>United Arab Emirates</v>
          </cell>
          <cell r="E940" t="str">
            <v xml:space="preserve">Baa1     </v>
          </cell>
        </row>
        <row r="941">
          <cell r="C941" t="str">
            <v>Kommunalkredit Austria AG</v>
          </cell>
          <cell r="D941" t="str">
            <v>Austria</v>
          </cell>
          <cell r="E941" t="str">
            <v xml:space="preserve">Ba1      </v>
          </cell>
        </row>
        <row r="942">
          <cell r="C942" t="str">
            <v>OTP Bank (Russia), OJSC</v>
          </cell>
          <cell r="D942" t="str">
            <v>Russia</v>
          </cell>
          <cell r="E942" t="str">
            <v xml:space="preserve">Ba2      </v>
          </cell>
        </row>
        <row r="943">
          <cell r="C943" t="str">
            <v>First Niagara Bank, N.A.</v>
          </cell>
          <cell r="D943" t="str">
            <v>United States</v>
          </cell>
          <cell r="E943" t="str">
            <v xml:space="preserve">Baa3     </v>
          </cell>
        </row>
        <row r="944">
          <cell r="C944" t="str">
            <v>ABN AMRO Bank N.V.</v>
          </cell>
          <cell r="D944" t="str">
            <v>Netherlands</v>
          </cell>
          <cell r="E944" t="str">
            <v xml:space="preserve">A2       </v>
          </cell>
        </row>
        <row r="945">
          <cell r="C945" t="str">
            <v>Novikombank JSC Bank</v>
          </cell>
          <cell r="D945" t="str">
            <v>Russia</v>
          </cell>
          <cell r="E945" t="str">
            <v xml:space="preserve">B2       </v>
          </cell>
        </row>
        <row r="946">
          <cell r="C946" t="str">
            <v>HSBC Bank Canada</v>
          </cell>
          <cell r="D946" t="str">
            <v>Canada</v>
          </cell>
          <cell r="E946" t="str">
            <v xml:space="preserve">A1       </v>
          </cell>
        </row>
        <row r="947">
          <cell r="C947" t="str">
            <v>Allied Bank Limited</v>
          </cell>
          <cell r="D947" t="str">
            <v>Pakistan</v>
          </cell>
          <cell r="E947" t="str">
            <v xml:space="preserve">Caa2     </v>
          </cell>
        </row>
        <row r="948">
          <cell r="C948" t="str">
            <v>Bank of Singapore Limited</v>
          </cell>
          <cell r="D948" t="str">
            <v>Singapore</v>
          </cell>
          <cell r="E948" t="str">
            <v xml:space="preserve">Aa1      </v>
          </cell>
        </row>
        <row r="949">
          <cell r="C949" t="str">
            <v>Unibank CJSC</v>
          </cell>
          <cell r="D949" t="str">
            <v>Armenia</v>
          </cell>
          <cell r="E949" t="str">
            <v xml:space="preserve">B1       </v>
          </cell>
        </row>
        <row r="950">
          <cell r="C950" t="str">
            <v>BRB-Banco de Brasilia S.A.</v>
          </cell>
          <cell r="D950" t="str">
            <v>Brazil</v>
          </cell>
          <cell r="E950" t="str">
            <v xml:space="preserve">Ba3      </v>
          </cell>
        </row>
        <row r="951">
          <cell r="C951" t="str">
            <v>Saigon - Hanoi Commercial Joint Stock Bank</v>
          </cell>
          <cell r="D951" t="str">
            <v>Vietnam</v>
          </cell>
          <cell r="E951" t="str">
            <v xml:space="preserve">B3       </v>
          </cell>
        </row>
        <row r="952">
          <cell r="C952" t="str">
            <v>Getin Noble Bank S.A.</v>
          </cell>
          <cell r="D952" t="str">
            <v>Poland</v>
          </cell>
          <cell r="E952" t="str">
            <v xml:space="preserve">Ba2      </v>
          </cell>
        </row>
        <row r="953">
          <cell r="C953" t="str">
            <v>Tinkoff.Credit Systems</v>
          </cell>
          <cell r="D953" t="str">
            <v>Russia</v>
          </cell>
          <cell r="E953" t="str">
            <v xml:space="preserve">B2       </v>
          </cell>
        </row>
        <row r="954">
          <cell r="C954" t="str">
            <v>ING DiBa AG</v>
          </cell>
          <cell r="D954" t="str">
            <v>Germany</v>
          </cell>
          <cell r="E954" t="str">
            <v xml:space="preserve">A2       </v>
          </cell>
        </row>
        <row r="955">
          <cell r="C955" t="str">
            <v>Military Commercial Joint Stock Bank</v>
          </cell>
          <cell r="D955" t="str">
            <v>Vietnam</v>
          </cell>
          <cell r="E955" t="str">
            <v xml:space="preserve">B3       </v>
          </cell>
        </row>
        <row r="956">
          <cell r="C956" t="str">
            <v>Cooperativa Jesus Nazareno LTDA</v>
          </cell>
          <cell r="D956" t="str">
            <v>Bolivia</v>
          </cell>
          <cell r="E956" t="str">
            <v xml:space="preserve">B2       </v>
          </cell>
        </row>
        <row r="957">
          <cell r="C957" t="str">
            <v>Banco Pyme Los Andes Procredit. S.A.</v>
          </cell>
          <cell r="D957" t="str">
            <v>Bolivia</v>
          </cell>
          <cell r="E957" t="str">
            <v xml:space="preserve">B1       </v>
          </cell>
        </row>
        <row r="958">
          <cell r="C958" t="str">
            <v>Agrobank</v>
          </cell>
          <cell r="D958" t="str">
            <v>Uzbekistan</v>
          </cell>
          <cell r="E958" t="str">
            <v xml:space="preserve">Caa1     </v>
          </cell>
        </row>
        <row r="959">
          <cell r="C959" t="str">
            <v>NS Bank</v>
          </cell>
          <cell r="D959" t="str">
            <v>Russia</v>
          </cell>
          <cell r="E959" t="str">
            <v xml:space="preserve">B3       </v>
          </cell>
        </row>
        <row r="960">
          <cell r="C960" t="str">
            <v>Credito Emiliano SpA</v>
          </cell>
          <cell r="D960" t="str">
            <v>Italy</v>
          </cell>
          <cell r="E960" t="str">
            <v xml:space="preserve">Baa3     </v>
          </cell>
        </row>
        <row r="961">
          <cell r="C961" t="str">
            <v>Industrial &amp; Comm'l Bank of China (Macau) Ltd</v>
          </cell>
          <cell r="D961" t="str">
            <v>Macau</v>
          </cell>
          <cell r="E961" t="str">
            <v xml:space="preserve">A2       </v>
          </cell>
        </row>
        <row r="962">
          <cell r="C962" t="str">
            <v>Banco Alfa de Investimento S.A.</v>
          </cell>
          <cell r="D962" t="str">
            <v>Brazil</v>
          </cell>
          <cell r="E962" t="str">
            <v xml:space="preserve">Baa2     </v>
          </cell>
        </row>
        <row r="963">
          <cell r="C963" t="str">
            <v>Cassa Centrale Banca-Credito Coop d Nord Est</v>
          </cell>
          <cell r="D963" t="str">
            <v>Italy</v>
          </cell>
          <cell r="E963" t="str">
            <v xml:space="preserve">Baa3     </v>
          </cell>
        </row>
        <row r="964">
          <cell r="C964" t="str">
            <v>Cassa Centrale Raiffeisen dell'Alto Adige</v>
          </cell>
          <cell r="D964" t="str">
            <v>Italy</v>
          </cell>
          <cell r="E964" t="str">
            <v xml:space="preserve">Baa3     </v>
          </cell>
        </row>
        <row r="965">
          <cell r="C965" t="str">
            <v>Bankoa, S.A</v>
          </cell>
          <cell r="D965" t="str">
            <v>Spain</v>
          </cell>
          <cell r="E965" t="str">
            <v xml:space="preserve">Ba1      </v>
          </cell>
        </row>
        <row r="966">
          <cell r="C966" t="str">
            <v>United Arab Bank PJSC</v>
          </cell>
          <cell r="D966" t="str">
            <v>United Arab Emirates</v>
          </cell>
          <cell r="E966" t="str">
            <v xml:space="preserve">Baa1     </v>
          </cell>
        </row>
        <row r="967">
          <cell r="C967" t="str">
            <v>Bayerische Landesbank, (London Branch)</v>
          </cell>
          <cell r="D967" t="str">
            <v>United Kingdom</v>
          </cell>
          <cell r="E967" t="str">
            <v xml:space="preserve">A3       </v>
          </cell>
        </row>
        <row r="968">
          <cell r="C968" t="str">
            <v>SC Citadele Banka</v>
          </cell>
          <cell r="D968" t="str">
            <v>Latvia</v>
          </cell>
          <cell r="E968" t="str">
            <v xml:space="preserve">B2       </v>
          </cell>
        </row>
        <row r="969">
          <cell r="C969" t="str">
            <v>KLP Banken A/S</v>
          </cell>
          <cell r="D969" t="str">
            <v>Norway</v>
          </cell>
          <cell r="E969" t="str">
            <v xml:space="preserve">Baa1     </v>
          </cell>
        </row>
        <row r="970">
          <cell r="C970" t="str">
            <v>NOTA BANK</v>
          </cell>
          <cell r="D970" t="str">
            <v>Russia</v>
          </cell>
          <cell r="E970" t="str">
            <v xml:space="preserve">B2       </v>
          </cell>
        </row>
        <row r="971">
          <cell r="C971" t="str">
            <v>Banco do Brasil S.A. (Bolivia)</v>
          </cell>
          <cell r="D971" t="str">
            <v>Bolivia</v>
          </cell>
          <cell r="E971" t="str">
            <v xml:space="preserve">B1       </v>
          </cell>
        </row>
        <row r="972">
          <cell r="C972" t="str">
            <v>Kyongnam Bank</v>
          </cell>
          <cell r="D972" t="str">
            <v>Korea</v>
          </cell>
          <cell r="E972" t="str">
            <v xml:space="preserve">A3       </v>
          </cell>
        </row>
        <row r="973">
          <cell r="C973" t="str">
            <v>IBL Banca</v>
          </cell>
          <cell r="D973" t="str">
            <v>Italy</v>
          </cell>
          <cell r="E973" t="str">
            <v xml:space="preserve">B1       </v>
          </cell>
        </row>
        <row r="974">
          <cell r="C974" t="str">
            <v>Banco del Chubut S.A.</v>
          </cell>
          <cell r="D974" t="str">
            <v>Argentina</v>
          </cell>
          <cell r="E974" t="str">
            <v xml:space="preserve">Caa2     </v>
          </cell>
        </row>
        <row r="975">
          <cell r="C975" t="str">
            <v>Raiffeisen Bank International AG</v>
          </cell>
          <cell r="D975" t="str">
            <v>Austria</v>
          </cell>
          <cell r="E975" t="str">
            <v xml:space="preserve">A3       </v>
          </cell>
        </row>
        <row r="976">
          <cell r="C976" t="str">
            <v>Yes Bank Limited</v>
          </cell>
          <cell r="D976" t="str">
            <v>India</v>
          </cell>
          <cell r="E976" t="str">
            <v xml:space="preserve">Baa3     </v>
          </cell>
        </row>
        <row r="977">
          <cell r="C977" t="str">
            <v>Banca Popolare di Vicenza S.c.p.a.</v>
          </cell>
          <cell r="D977" t="str">
            <v>Italy</v>
          </cell>
          <cell r="E977" t="str">
            <v xml:space="preserve">Ba2      </v>
          </cell>
        </row>
        <row r="978">
          <cell r="C978" t="str">
            <v>Bank of Ireland (UK) Plc</v>
          </cell>
          <cell r="D978" t="str">
            <v>United Kingdom</v>
          </cell>
          <cell r="E978" t="str">
            <v xml:space="preserve">B1       </v>
          </cell>
        </row>
        <row r="979">
          <cell r="C979" t="str">
            <v>Raiffeisenbank, a.s.</v>
          </cell>
          <cell r="D979" t="str">
            <v>Czech Republic</v>
          </cell>
          <cell r="E979" t="str">
            <v xml:space="preserve">Baa3     </v>
          </cell>
        </row>
        <row r="980">
          <cell r="C980" t="str">
            <v>Banco Bilbao Vizcaya Argentaria Paraguay</v>
          </cell>
          <cell r="D980" t="str">
            <v>Paraguay</v>
          </cell>
          <cell r="E980" t="str">
            <v xml:space="preserve">Ba3      </v>
          </cell>
        </row>
        <row r="981">
          <cell r="C981" t="str">
            <v>Kiwibank Limited</v>
          </cell>
          <cell r="D981" t="str">
            <v>New Zealand</v>
          </cell>
          <cell r="E981" t="str">
            <v xml:space="preserve">Aa3      </v>
          </cell>
        </row>
        <row r="982">
          <cell r="C982" t="str">
            <v>CB Kuban Credit Ltd</v>
          </cell>
          <cell r="D982" t="str">
            <v>Russia</v>
          </cell>
          <cell r="E982" t="str">
            <v xml:space="preserve">B3       </v>
          </cell>
        </row>
        <row r="983">
          <cell r="C983" t="str">
            <v>OJSC Bank of Baku</v>
          </cell>
          <cell r="D983" t="str">
            <v>Azerbaijan</v>
          </cell>
          <cell r="E983" t="str">
            <v xml:space="preserve">B1       </v>
          </cell>
        </row>
        <row r="984">
          <cell r="C984" t="str">
            <v>Sparebanken Sor</v>
          </cell>
          <cell r="D984" t="str">
            <v>Norway</v>
          </cell>
          <cell r="E984" t="str">
            <v xml:space="preserve">A2       </v>
          </cell>
        </row>
        <row r="985">
          <cell r="C985" t="str">
            <v>OJSC XALQ BANK</v>
          </cell>
          <cell r="D985" t="str">
            <v>Azerbaijan</v>
          </cell>
          <cell r="E985" t="str">
            <v xml:space="preserve">B2       </v>
          </cell>
        </row>
        <row r="986">
          <cell r="C986" t="str">
            <v>Cordial Compania Financiera S.A.</v>
          </cell>
          <cell r="D986" t="str">
            <v>Argentina</v>
          </cell>
          <cell r="E986" t="str">
            <v xml:space="preserve">Caa2     </v>
          </cell>
        </row>
        <row r="987">
          <cell r="C987" t="str">
            <v>Banco de Servicios y Transacciones S.A.</v>
          </cell>
          <cell r="D987" t="str">
            <v>Argentina</v>
          </cell>
          <cell r="E987" t="str">
            <v xml:space="preserve">Caa2     </v>
          </cell>
        </row>
        <row r="988">
          <cell r="C988" t="str">
            <v>HYPO NOE Gruppe Bank AG</v>
          </cell>
          <cell r="D988" t="str">
            <v>Austria</v>
          </cell>
          <cell r="E988" t="str">
            <v xml:space="preserve">A3       </v>
          </cell>
        </row>
        <row r="989">
          <cell r="C989" t="str">
            <v>Compania Financiera Argentina S.A.</v>
          </cell>
          <cell r="D989" t="str">
            <v>Argentina</v>
          </cell>
          <cell r="E989" t="str">
            <v xml:space="preserve">Caa2     </v>
          </cell>
        </row>
        <row r="990">
          <cell r="C990" t="str">
            <v>Banco do Estado do Rio Grande do Sul S.A.</v>
          </cell>
          <cell r="D990" t="str">
            <v>Brazil</v>
          </cell>
          <cell r="E990" t="str">
            <v xml:space="preserve">Baa3     </v>
          </cell>
        </row>
        <row r="991">
          <cell r="C991" t="str">
            <v>Sparebanken Hedmark</v>
          </cell>
          <cell r="D991" t="str">
            <v>Norway</v>
          </cell>
          <cell r="E991" t="str">
            <v xml:space="preserve">A2       </v>
          </cell>
        </row>
        <row r="992">
          <cell r="C992" t="str">
            <v>Kwangju Bank Ltd.</v>
          </cell>
          <cell r="D992" t="str">
            <v>Korea</v>
          </cell>
          <cell r="E992" t="str">
            <v xml:space="preserve">A3       </v>
          </cell>
        </row>
        <row r="993">
          <cell r="C993" t="str">
            <v>Intesa Sanpaolo Spa, NY Branch</v>
          </cell>
          <cell r="D993" t="str">
            <v>United States</v>
          </cell>
          <cell r="E993" t="str">
            <v xml:space="preserve">Baa2     </v>
          </cell>
        </row>
        <row r="994">
          <cell r="C994" t="str">
            <v>Sasfin Bank Limited</v>
          </cell>
          <cell r="D994" t="str">
            <v>South Africa</v>
          </cell>
          <cell r="E994" t="str">
            <v xml:space="preserve">Ba3      </v>
          </cell>
        </row>
        <row r="995">
          <cell r="C995" t="str">
            <v>Rosenergobank</v>
          </cell>
          <cell r="D995" t="str">
            <v>Russia</v>
          </cell>
          <cell r="E995" t="str">
            <v xml:space="preserve">B3       </v>
          </cell>
        </row>
        <row r="996">
          <cell r="C996" t="str">
            <v>Banque Populaire des Alpes</v>
          </cell>
          <cell r="D996" t="str">
            <v>France</v>
          </cell>
          <cell r="E996" t="str">
            <v xml:space="preserve">A2       </v>
          </cell>
        </row>
        <row r="997">
          <cell r="C997" t="str">
            <v>Raiffeisen-Landesbank Steiermark AG</v>
          </cell>
          <cell r="D997" t="str">
            <v>Austria</v>
          </cell>
          <cell r="E997" t="str">
            <v xml:space="preserve">A3       </v>
          </cell>
        </row>
        <row r="998">
          <cell r="C998" t="str">
            <v>Banco Daycoval S.A.</v>
          </cell>
          <cell r="D998" t="str">
            <v>Brazil</v>
          </cell>
          <cell r="E998" t="str">
            <v xml:space="preserve">Baa3     </v>
          </cell>
        </row>
        <row r="999">
          <cell r="C999" t="str">
            <v>Bankia, S.A.</v>
          </cell>
          <cell r="D999" t="str">
            <v>Spain</v>
          </cell>
          <cell r="E999" t="str">
            <v xml:space="preserve">B1       </v>
          </cell>
        </row>
        <row r="1000">
          <cell r="C1000" t="str">
            <v>Sparebanken Sogn og Fjordane</v>
          </cell>
          <cell r="D1000" t="str">
            <v>Norway</v>
          </cell>
          <cell r="E1000" t="str">
            <v xml:space="preserve">A3       </v>
          </cell>
        </row>
        <row r="1001">
          <cell r="C1001" t="str">
            <v>Wilmington Trust, National Association</v>
          </cell>
          <cell r="D1001" t="str">
            <v>United States</v>
          </cell>
          <cell r="E1001" t="str">
            <v xml:space="preserve">A2       </v>
          </cell>
        </row>
        <row r="1002">
          <cell r="C1002" t="str">
            <v>Caixabank</v>
          </cell>
          <cell r="D1002" t="str">
            <v>Spain</v>
          </cell>
          <cell r="E1002" t="str">
            <v xml:space="preserve">Baa3     </v>
          </cell>
        </row>
        <row r="1003">
          <cell r="C1003" t="str">
            <v>InFinBank</v>
          </cell>
          <cell r="D1003" t="str">
            <v>Uzbekistan</v>
          </cell>
          <cell r="E1003" t="str">
            <v xml:space="preserve">B3       </v>
          </cell>
        </row>
        <row r="1004">
          <cell r="C1004" t="str">
            <v>Banca Popolare dell'Emilia Romagna s.c.a.r.l.</v>
          </cell>
          <cell r="D1004" t="str">
            <v>Italy</v>
          </cell>
          <cell r="E1004" t="str">
            <v xml:space="preserve">Ba3      </v>
          </cell>
        </row>
        <row r="1005">
          <cell r="C1005" t="str">
            <v>Royal Bank Of Scotland plc, Connecticut</v>
          </cell>
          <cell r="D1005" t="str">
            <v>United States</v>
          </cell>
          <cell r="E1005" t="str">
            <v xml:space="preserve">Baa1     </v>
          </cell>
        </row>
        <row r="1006">
          <cell r="C1006" t="str">
            <v>Royal Bank Of Scotland plc, Connecticut</v>
          </cell>
          <cell r="D1006" t="str">
            <v>United States</v>
          </cell>
          <cell r="E1006" t="str">
            <v xml:space="preserve">Baa1     </v>
          </cell>
        </row>
        <row r="1007">
          <cell r="C1007" t="str">
            <v>Maritime Bank</v>
          </cell>
          <cell r="D1007" t="str">
            <v>Russia</v>
          </cell>
          <cell r="E1007" t="str">
            <v xml:space="preserve">B3       </v>
          </cell>
        </row>
        <row r="1008">
          <cell r="C1008" t="str">
            <v>Raiffeisenlandesbank Vorarlberg</v>
          </cell>
          <cell r="D1008" t="str">
            <v>Austria</v>
          </cell>
          <cell r="E1008" t="str">
            <v xml:space="preserve">A3       </v>
          </cell>
        </row>
        <row r="1009">
          <cell r="C1009" t="str">
            <v>Groupe Credit Agricole</v>
          </cell>
          <cell r="D1009" t="str">
            <v>France</v>
          </cell>
          <cell r="E1009" t="str">
            <v xml:space="preserve">A2       </v>
          </cell>
        </row>
        <row r="1010">
          <cell r="C1010" t="str">
            <v>Liberbank</v>
          </cell>
          <cell r="D1010" t="str">
            <v>Spain</v>
          </cell>
          <cell r="E1010" t="str">
            <v xml:space="preserve">B1       </v>
          </cell>
        </row>
        <row r="1011">
          <cell r="C1011" t="str">
            <v>Debeka Bausparkasse AG</v>
          </cell>
          <cell r="D1011" t="str">
            <v>Germany</v>
          </cell>
          <cell r="E1011" t="str">
            <v xml:space="preserve">A3       </v>
          </cell>
        </row>
        <row r="1012">
          <cell r="C1012" t="str">
            <v>Catalunya Banc SA</v>
          </cell>
          <cell r="D1012" t="str">
            <v>Spain</v>
          </cell>
          <cell r="E1012" t="str">
            <v xml:space="preserve">B3       </v>
          </cell>
        </row>
        <row r="1013">
          <cell r="C1013" t="str">
            <v>NCG Banco S.A.</v>
          </cell>
          <cell r="D1013" t="str">
            <v>Spain</v>
          </cell>
          <cell r="E1013" t="str">
            <v xml:space="preserve">Caa1     </v>
          </cell>
        </row>
        <row r="1014">
          <cell r="C1014" t="str">
            <v>Ibercaja Banco SA</v>
          </cell>
          <cell r="D1014" t="str">
            <v>Spain</v>
          </cell>
          <cell r="E1014" t="str">
            <v xml:space="preserve">Ba3      </v>
          </cell>
        </row>
        <row r="1015">
          <cell r="C1015" t="str">
            <v>Volkswagen Bank, S.A.</v>
          </cell>
          <cell r="D1015" t="str">
            <v>Mexico</v>
          </cell>
          <cell r="E1015" t="str">
            <v xml:space="preserve">Ba2      </v>
          </cell>
        </row>
        <row r="1016">
          <cell r="C1016" t="str">
            <v>Banco Davivienda S.A.</v>
          </cell>
          <cell r="D1016" t="str">
            <v>Colombia</v>
          </cell>
          <cell r="E1016" t="str">
            <v xml:space="preserve">Baa3     </v>
          </cell>
        </row>
        <row r="1017">
          <cell r="C1017" t="str">
            <v>Hamkorbank</v>
          </cell>
          <cell r="D1017" t="str">
            <v>Uzbekistan</v>
          </cell>
          <cell r="E1017" t="str">
            <v xml:space="preserve">B2       </v>
          </cell>
        </row>
        <row r="1018">
          <cell r="C1018" t="str">
            <v>Asia Alliance Bank</v>
          </cell>
          <cell r="D1018" t="str">
            <v>Uzbekistan</v>
          </cell>
          <cell r="E1018" t="str">
            <v xml:space="preserve">B3       </v>
          </cell>
        </row>
        <row r="1019">
          <cell r="C1019" t="str">
            <v>SkandiaBanken AB</v>
          </cell>
          <cell r="D1019" t="str">
            <v>Sweden</v>
          </cell>
          <cell r="E1019" t="str">
            <v xml:space="preserve">A3       </v>
          </cell>
        </row>
        <row r="1020">
          <cell r="C1020" t="str">
            <v>Savdogar Bank</v>
          </cell>
          <cell r="D1020" t="str">
            <v>Uzbekistan</v>
          </cell>
          <cell r="E1020" t="str">
            <v xml:space="preserve">B2       </v>
          </cell>
        </row>
        <row r="1021">
          <cell r="C1021" t="str">
            <v>card complete Service Bank AG</v>
          </cell>
          <cell r="D1021" t="str">
            <v>Austria</v>
          </cell>
          <cell r="E1021" t="str">
            <v xml:space="preserve">Baa3     </v>
          </cell>
        </row>
        <row r="1022">
          <cell r="C1022" t="str">
            <v>IBA-Moscow</v>
          </cell>
          <cell r="D1022" t="str">
            <v>Russia</v>
          </cell>
          <cell r="E1022" t="str">
            <v xml:space="preserve">B3       </v>
          </cell>
        </row>
        <row r="1023">
          <cell r="C1023" t="str">
            <v>Bank AlBilad</v>
          </cell>
          <cell r="D1023" t="str">
            <v>Saudi Arabia</v>
          </cell>
          <cell r="E1023" t="str">
            <v xml:space="preserve">A2       </v>
          </cell>
        </row>
        <row r="1024">
          <cell r="C1024" t="str">
            <v>Axa Bank Europe</v>
          </cell>
          <cell r="D1024" t="str">
            <v>Belgium</v>
          </cell>
          <cell r="E1024" t="str">
            <v xml:space="preserve">A2       </v>
          </cell>
        </row>
        <row r="1025">
          <cell r="C1025" t="str">
            <v>Banco Psa Finance Brasil S.A.</v>
          </cell>
          <cell r="D1025" t="str">
            <v>Brazil</v>
          </cell>
          <cell r="E1025" t="str">
            <v xml:space="preserve">Ba2      </v>
          </cell>
        </row>
        <row r="1026">
          <cell r="C1026" t="str">
            <v>Banco CEISS</v>
          </cell>
          <cell r="D1026" t="str">
            <v>Spain</v>
          </cell>
          <cell r="E1026" t="str">
            <v xml:space="preserve">B2       </v>
          </cell>
        </row>
        <row r="1027">
          <cell r="C1027" t="str">
            <v>Unicaja Banco</v>
          </cell>
          <cell r="D1027" t="str">
            <v>Spain</v>
          </cell>
          <cell r="E1027" t="str">
            <v xml:space="preserve">Ba3      </v>
          </cell>
        </row>
        <row r="1028">
          <cell r="C1028" t="str">
            <v>StarBank</v>
          </cell>
          <cell r="D1028" t="str">
            <v>Russia</v>
          </cell>
          <cell r="E1028" t="str">
            <v xml:space="preserve">Caa3     </v>
          </cell>
        </row>
        <row r="1029">
          <cell r="C1029" t="str">
            <v>Banco Fortaleza S.A.</v>
          </cell>
          <cell r="D1029" t="str">
            <v>Bolivia</v>
          </cell>
          <cell r="E1029" t="str">
            <v xml:space="preserve">B2       </v>
          </cell>
        </row>
        <row r="1030">
          <cell r="C1030" t="str">
            <v>Banco Privado de Andorra</v>
          </cell>
          <cell r="D1030" t="str">
            <v>Andorra</v>
          </cell>
          <cell r="E1030" t="str">
            <v xml:space="preserve">Ba1      </v>
          </cell>
        </row>
        <row r="1031">
          <cell r="C1031" t="str">
            <v>Saigon Thuong Tin Commercial Joint-Stock Bank</v>
          </cell>
          <cell r="D1031" t="str">
            <v>Vietnam</v>
          </cell>
          <cell r="E1031" t="str">
            <v xml:space="preserve">B3       </v>
          </cell>
        </row>
        <row r="1032">
          <cell r="C1032" t="str">
            <v>Global Bank Corporation and Subsidiaries</v>
          </cell>
          <cell r="D1032" t="str">
            <v>Panama</v>
          </cell>
          <cell r="E1032" t="str">
            <v xml:space="preserve">Ba1      </v>
          </cell>
        </row>
        <row r="1033">
          <cell r="C1033" t="str">
            <v>iMoneyBank</v>
          </cell>
          <cell r="D1033" t="str">
            <v>Russia</v>
          </cell>
          <cell r="E1033" t="str">
            <v xml:space="preserve">B3       </v>
          </cell>
        </row>
        <row r="1034">
          <cell r="C1034" t="str">
            <v>NongHyup Bank</v>
          </cell>
          <cell r="D1034" t="str">
            <v>Korea</v>
          </cell>
          <cell r="E1034" t="str">
            <v xml:space="preserve">A1       </v>
          </cell>
        </row>
        <row r="1035">
          <cell r="C1035" t="str">
            <v>Hatton National Bank Ltd.</v>
          </cell>
          <cell r="D1035" t="str">
            <v>Sri Lanka</v>
          </cell>
          <cell r="E1035" t="str">
            <v xml:space="preserve">B2       </v>
          </cell>
        </row>
        <row r="1036">
          <cell r="C1036" t="str">
            <v>Bank of Ceylon</v>
          </cell>
          <cell r="D1036" t="str">
            <v>Sri Lanka</v>
          </cell>
          <cell r="E1036" t="str">
            <v xml:space="preserve">B2       </v>
          </cell>
        </row>
        <row r="1037">
          <cell r="C1037" t="str">
            <v>Derzhava</v>
          </cell>
          <cell r="D1037" t="str">
            <v>Russia</v>
          </cell>
          <cell r="E1037" t="str">
            <v xml:space="preserve">B3       </v>
          </cell>
        </row>
        <row r="1038">
          <cell r="C1038" t="str">
            <v>National Bank of Fujairah</v>
          </cell>
          <cell r="D1038" t="str">
            <v>United Arab Emirates</v>
          </cell>
          <cell r="E1038" t="str">
            <v xml:space="preserve">Baa1     </v>
          </cell>
        </row>
        <row r="1039">
          <cell r="C1039" t="str">
            <v>Banco Continental S.A.E.C.A.</v>
          </cell>
          <cell r="D1039" t="str">
            <v>Paraguay</v>
          </cell>
          <cell r="E1039" t="str">
            <v xml:space="preserve">Ba3      </v>
          </cell>
        </row>
        <row r="1040">
          <cell r="C1040" t="str">
            <v>Banco Original S.A.</v>
          </cell>
          <cell r="D1040" t="str">
            <v>Brazil</v>
          </cell>
          <cell r="E1040" t="str">
            <v xml:space="preserve">B1       </v>
          </cell>
        </row>
        <row r="1041">
          <cell r="C1041" t="str">
            <v>Banco Original do Agronegocio S.A.</v>
          </cell>
          <cell r="D1041" t="str">
            <v>Brazil</v>
          </cell>
          <cell r="E1041" t="str">
            <v xml:space="preserve">B1       </v>
          </cell>
        </row>
        <row r="1042">
          <cell r="C1042" t="str">
            <v>International Financial Club</v>
          </cell>
          <cell r="D1042" t="str">
            <v>Russia</v>
          </cell>
          <cell r="E1042" t="str">
            <v xml:space="preserve">B2       </v>
          </cell>
        </row>
        <row r="1043">
          <cell r="C1043" t="str">
            <v>Banco GNB Sudameris S.A.</v>
          </cell>
          <cell r="D1043" t="str">
            <v>Colombia</v>
          </cell>
          <cell r="E1043" t="str">
            <v xml:space="preserve">Ba1      </v>
          </cell>
        </row>
        <row r="1044">
          <cell r="C1044" t="str">
            <v>OJSC Bank Eskhata</v>
          </cell>
          <cell r="D1044" t="str">
            <v>Tajikistan</v>
          </cell>
          <cell r="E1044" t="str">
            <v xml:space="preserve">Caa2     </v>
          </cell>
        </row>
        <row r="1045">
          <cell r="C1045" t="str">
            <v>Helgeland Sparebank</v>
          </cell>
          <cell r="D1045" t="str">
            <v>Norway</v>
          </cell>
          <cell r="E1045" t="str">
            <v xml:space="preserve">Baa2     </v>
          </cell>
        </row>
        <row r="1046">
          <cell r="C1046" t="str">
            <v>UniCredit Bank Czech Republic and Slovakia</v>
          </cell>
          <cell r="D1046" t="str">
            <v>Czech Republic</v>
          </cell>
          <cell r="E1046" t="str">
            <v xml:space="preserve">Baa3     </v>
          </cell>
        </row>
        <row r="1047">
          <cell r="C1047" t="str">
            <v>Ipak Yuli Bank</v>
          </cell>
          <cell r="D1047" t="str">
            <v>Uzbekistan</v>
          </cell>
          <cell r="E1047" t="str">
            <v xml:space="preserve">B2       </v>
          </cell>
        </row>
        <row r="1048">
          <cell r="C1048" t="str">
            <v>Banco Amambay S.A.</v>
          </cell>
          <cell r="D1048" t="str">
            <v>Paraguay</v>
          </cell>
          <cell r="E1048" t="str">
            <v xml:space="preserve">B1       </v>
          </cell>
        </row>
        <row r="1049">
          <cell r="C1049" t="str">
            <v>Texas Capital Bank, National Association</v>
          </cell>
          <cell r="D1049" t="str">
            <v>United States</v>
          </cell>
          <cell r="E1049" t="str">
            <v xml:space="preserve">Baa2     </v>
          </cell>
        </row>
        <row r="1050">
          <cell r="C1050" t="str">
            <v>Uzbek-Turkish Bank</v>
          </cell>
          <cell r="D1050" t="str">
            <v>Uzbekistan</v>
          </cell>
          <cell r="E1050" t="str">
            <v xml:space="preserve">B2       </v>
          </cell>
        </row>
        <row r="1051">
          <cell r="C1051" t="str">
            <v>Jeju Bank</v>
          </cell>
          <cell r="D1051" t="str">
            <v>Korea</v>
          </cell>
          <cell r="E1051" t="str">
            <v xml:space="preserve">A3       </v>
          </cell>
        </row>
        <row r="1052">
          <cell r="C1052" t="str">
            <v>BankUnited, National Association</v>
          </cell>
          <cell r="D1052" t="str">
            <v>United States</v>
          </cell>
          <cell r="E1052" t="str">
            <v xml:space="preserve">Baa3     </v>
          </cell>
        </row>
        <row r="1053">
          <cell r="C1053" t="str">
            <v>Banque Edel SNC</v>
          </cell>
          <cell r="D1053" t="str">
            <v>France</v>
          </cell>
          <cell r="E1053" t="str">
            <v xml:space="preserve">A2       </v>
          </cell>
        </row>
        <row r="1054">
          <cell r="C1054" t="str">
            <v>CECABANK S.A.</v>
          </cell>
          <cell r="D1054" t="str">
            <v>Spain</v>
          </cell>
          <cell r="E1054" t="str">
            <v xml:space="preserve">Ba3      </v>
          </cell>
        </row>
        <row r="1055">
          <cell r="C1055" t="str">
            <v>Autotorgbank</v>
          </cell>
          <cell r="D1055" t="str">
            <v>Russia</v>
          </cell>
          <cell r="E1055" t="str">
            <v xml:space="preserve">B3       </v>
          </cell>
        </row>
        <row r="1056">
          <cell r="C1056" t="str">
            <v>Caja Rurales Unidas</v>
          </cell>
          <cell r="D1056" t="str">
            <v>Spain</v>
          </cell>
          <cell r="E1056" t="str">
            <v xml:space="preserve">Caa1     </v>
          </cell>
        </row>
        <row r="1057">
          <cell r="C1057" t="str">
            <v>Bank Hapoalim BM, New York Branch (uninsured)</v>
          </cell>
          <cell r="D1057" t="str">
            <v>United States</v>
          </cell>
          <cell r="E1057" t="str">
            <v xml:space="preserve">A2       </v>
          </cell>
        </row>
        <row r="1058">
          <cell r="C1058" t="str">
            <v>Banco de Reservas de la Republica Dominicana</v>
          </cell>
          <cell r="D1058" t="str">
            <v>Dominican Republic</v>
          </cell>
          <cell r="E1058" t="str">
            <v xml:space="preserve">B2       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 xml:space="preserve">A3       </v>
          </cell>
        </row>
        <row r="1060">
          <cell r="C1060" t="str">
            <v>Fana Sparebank</v>
          </cell>
          <cell r="D1060" t="str">
            <v>Norway</v>
          </cell>
          <cell r="E1060" t="str">
            <v xml:space="preserve">Baa2     </v>
          </cell>
        </row>
        <row r="1061">
          <cell r="C1061" t="str">
            <v>Finprombank</v>
          </cell>
          <cell r="D1061" t="str">
            <v>Russia</v>
          </cell>
          <cell r="E1061" t="str">
            <v xml:space="preserve">B3       </v>
          </cell>
        </row>
        <row r="1062">
          <cell r="C1062" t="str">
            <v>ING Bank A.S. (Turkey)</v>
          </cell>
          <cell r="D1062" t="str">
            <v>Turkey</v>
          </cell>
          <cell r="E1062" t="str">
            <v xml:space="preserve">Baa3     </v>
          </cell>
        </row>
        <row r="1063">
          <cell r="C1063" t="str">
            <v>Banco de Corrientes S.A.</v>
          </cell>
          <cell r="D1063" t="str">
            <v>Argentina</v>
          </cell>
          <cell r="E1063" t="str">
            <v xml:space="preserve">Caa2     </v>
          </cell>
        </row>
        <row r="1064">
          <cell r="C1064" t="str">
            <v>Banco de los Trabajadores</v>
          </cell>
          <cell r="D1064" t="str">
            <v>Guatemala</v>
          </cell>
          <cell r="E1064" t="str">
            <v xml:space="preserve">Ba3      </v>
          </cell>
        </row>
        <row r="1065">
          <cell r="C1065" t="str">
            <v>Banco Regional S.A.E.C.A.</v>
          </cell>
          <cell r="D1065" t="str">
            <v>Paraguay</v>
          </cell>
          <cell r="E1065" t="str">
            <v xml:space="preserve">Ba3      </v>
          </cell>
        </row>
        <row r="1066">
          <cell r="C1066" t="str">
            <v>Members Equity Bank Limited</v>
          </cell>
          <cell r="D1066" t="str">
            <v>Australia</v>
          </cell>
          <cell r="E1066" t="str">
            <v xml:space="preserve">A3       </v>
          </cell>
        </row>
        <row r="1067">
          <cell r="C1067" t="str">
            <v>Amsterdam Trade Bank N.V.</v>
          </cell>
          <cell r="D1067" t="str">
            <v>Netherlands</v>
          </cell>
          <cell r="E1067" t="str">
            <v xml:space="preserve">Ba2      </v>
          </cell>
        </row>
        <row r="1068">
          <cell r="C1068" t="str">
            <v>Victoria Teachers Mutual Bank</v>
          </cell>
          <cell r="D1068" t="str">
            <v>Australia</v>
          </cell>
          <cell r="E1068" t="str">
            <v xml:space="preserve">Baa1     </v>
          </cell>
        </row>
        <row r="1069">
          <cell r="C1069" t="str">
            <v>VTB Bank (Deutschland) AG</v>
          </cell>
          <cell r="D1069" t="str">
            <v>Germany</v>
          </cell>
          <cell r="E1069" t="str">
            <v xml:space="preserve">Ba1      </v>
          </cell>
        </row>
        <row r="1070">
          <cell r="C1070" t="str">
            <v>Bank of Shanghai Co., Ltd.</v>
          </cell>
          <cell r="D1070" t="str">
            <v>China</v>
          </cell>
          <cell r="E1070" t="str">
            <v xml:space="preserve">Baa3     </v>
          </cell>
        </row>
        <row r="1071">
          <cell r="C1071" t="str">
            <v>Vietnam Prosperity Jt. Stk. Commercial Bank</v>
          </cell>
          <cell r="D1071" t="str">
            <v>Vietnam</v>
          </cell>
          <cell r="E1071" t="str">
            <v xml:space="preserve">B3       </v>
          </cell>
        </row>
        <row r="1072">
          <cell r="C1072" t="str">
            <v>KDB Asia Ltd.</v>
          </cell>
          <cell r="D1072" t="str">
            <v>Hong Kong</v>
          </cell>
          <cell r="E1072" t="str">
            <v xml:space="preserve">Aa3      </v>
          </cell>
        </row>
        <row r="1073">
          <cell r="C1073" t="str">
            <v>First National Bank of Pennsylvania</v>
          </cell>
          <cell r="D1073" t="str">
            <v>United States</v>
          </cell>
          <cell r="E1073" t="str">
            <v xml:space="preserve">Baa2     </v>
          </cell>
        </row>
        <row r="1074">
          <cell r="C1074" t="str">
            <v>Banco do Estado do Para S.A.</v>
          </cell>
          <cell r="D1074" t="str">
            <v>Brazil</v>
          </cell>
          <cell r="E1074" t="str">
            <v xml:space="preserve">Ba3      </v>
          </cell>
        </row>
        <row r="1075">
          <cell r="C1075" t="str">
            <v>CIMB Islamic Bank Berhad</v>
          </cell>
          <cell r="D1075" t="str">
            <v>Malaysia</v>
          </cell>
          <cell r="E1075" t="str">
            <v xml:space="preserve">A3       </v>
          </cell>
        </row>
        <row r="1076">
          <cell r="C1076" t="str">
            <v>Banco Angolano de Investimentos, S.A.</v>
          </cell>
          <cell r="D1076" t="str">
            <v>Angola</v>
          </cell>
          <cell r="E1076" t="str">
            <v xml:space="preserve">Ba3      </v>
          </cell>
        </row>
        <row r="1077">
          <cell r="C1077" t="str">
            <v>CIMB Thai Bank Public Company Limited</v>
          </cell>
          <cell r="D1077" t="str">
            <v>Thailand</v>
          </cell>
          <cell r="E1077" t="str">
            <v xml:space="preserve">Baa2     </v>
          </cell>
        </row>
        <row r="1078">
          <cell r="C1078" t="str">
            <v>AS Expobank</v>
          </cell>
          <cell r="D1078" t="str">
            <v>Latvia</v>
          </cell>
          <cell r="E1078" t="str">
            <v xml:space="preserve">B1       </v>
          </cell>
        </row>
        <row r="1079">
          <cell r="C1079" t="str">
            <v>Berliner Sparkasse</v>
          </cell>
          <cell r="D1079" t="str">
            <v>Germany</v>
          </cell>
          <cell r="E1079" t="str">
            <v xml:space="preserve">A1       </v>
          </cell>
        </row>
        <row r="1080">
          <cell r="C1080" t="str">
            <v>Banco Mizuho do Brasil S.A.</v>
          </cell>
          <cell r="D1080" t="str">
            <v>Brazil</v>
          </cell>
          <cell r="E1080" t="str">
            <v xml:space="preserve">Baa2     </v>
          </cell>
        </row>
        <row r="1081">
          <cell r="C1081" t="str">
            <v>Goldman Sachs International Bank</v>
          </cell>
          <cell r="D1081" t="str">
            <v>United Kingdom</v>
          </cell>
          <cell r="E1081" t="str">
            <v xml:space="preserve">A2       </v>
          </cell>
        </row>
        <row r="1082">
          <cell r="C1082" t="str">
            <v>Banco Ford S.A.</v>
          </cell>
          <cell r="D1082" t="str">
            <v>Brazil</v>
          </cell>
          <cell r="E1082" t="str">
            <v xml:space="preserve">Ba2      </v>
          </cell>
        </row>
        <row r="1083">
          <cell r="C1083" t="str">
            <v>Rawbank</v>
          </cell>
          <cell r="D1083" t="str">
            <v>Democratic Republic of the Congo</v>
          </cell>
          <cell r="E1083" t="str">
            <v xml:space="preserve">Caa1     </v>
          </cell>
        </row>
        <row r="1084">
          <cell r="C1084" t="str">
            <v>Novo Banco, S.A.</v>
          </cell>
          <cell r="D1084" t="str">
            <v>Portugal</v>
          </cell>
          <cell r="E1084" t="str">
            <v xml:space="preserve">B2       </v>
          </cell>
        </row>
        <row r="1085">
          <cell r="C1085" t="str">
            <v>VTB Bank (Armenia)</v>
          </cell>
          <cell r="D1085" t="str">
            <v>Armenia</v>
          </cell>
          <cell r="E1085" t="str">
            <v xml:space="preserve">Ba3      </v>
          </cell>
        </row>
        <row r="1086">
          <cell r="C1086" t="str">
            <v>Novo Banco S.A., Luxembourg Branch</v>
          </cell>
          <cell r="D1086" t="str">
            <v>Luxembourg</v>
          </cell>
          <cell r="E1086" t="str">
            <v xml:space="preserve">B2       </v>
          </cell>
        </row>
        <row r="1087">
          <cell r="C1087" t="str">
            <v>Novo Banco, S.A., Madeira Branch</v>
          </cell>
          <cell r="D1087" t="str">
            <v>Portugal</v>
          </cell>
          <cell r="E1087" t="str">
            <v xml:space="preserve">B2       </v>
          </cell>
        </row>
      </sheetData>
      <sheetData sheetId="4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Banco de Servicios y Transacciones S.A.</v>
          </cell>
          <cell r="D2" t="str">
            <v>Argentina</v>
          </cell>
          <cell r="E2" t="str">
            <v>Caa1</v>
          </cell>
        </row>
        <row r="3">
          <cell r="C3" t="str">
            <v>PSA Finance Argentina Comp.Fin.S.A.</v>
          </cell>
          <cell r="D3" t="str">
            <v>Argentina</v>
          </cell>
          <cell r="E3" t="str">
            <v>B2</v>
          </cell>
        </row>
        <row r="4">
          <cell r="C4" t="str">
            <v>Deutsche Bank S.A. (Argentina)</v>
          </cell>
          <cell r="D4" t="str">
            <v>Argentina</v>
          </cell>
          <cell r="E4" t="str">
            <v>B1</v>
          </cell>
        </row>
        <row r="5">
          <cell r="C5" t="str">
            <v>Banco Macro S.A.</v>
          </cell>
          <cell r="D5" t="str">
            <v>Argentina</v>
          </cell>
          <cell r="E5" t="str">
            <v>Caa1</v>
          </cell>
        </row>
        <row r="6">
          <cell r="C6" t="str">
            <v>ICBC (Argentina) S.A.</v>
          </cell>
          <cell r="D6" t="str">
            <v>Argentina</v>
          </cell>
          <cell r="E6" t="str">
            <v>B1</v>
          </cell>
        </row>
        <row r="7">
          <cell r="C7" t="str">
            <v>Banco de Valores S.A.</v>
          </cell>
          <cell r="D7" t="str">
            <v>Argentina</v>
          </cell>
          <cell r="E7" t="str">
            <v>Caa1</v>
          </cell>
        </row>
        <row r="8">
          <cell r="C8" t="str">
            <v>Toyota Compania Financiera de Argentina S.A.</v>
          </cell>
          <cell r="D8" t="str">
            <v>Argentina</v>
          </cell>
          <cell r="E8" t="str">
            <v>B1</v>
          </cell>
        </row>
        <row r="9">
          <cell r="C9" t="str">
            <v>Banco de la Provincia de Cordoba S.A.</v>
          </cell>
          <cell r="D9" t="str">
            <v>Argentina</v>
          </cell>
          <cell r="E9" t="str">
            <v>Caa1</v>
          </cell>
        </row>
        <row r="10">
          <cell r="C10" t="str">
            <v>Cordial Compania Financiera S.A.</v>
          </cell>
          <cell r="D10" t="str">
            <v>Argentina</v>
          </cell>
          <cell r="E10" t="str">
            <v>Caa1</v>
          </cell>
        </row>
        <row r="11">
          <cell r="C11" t="str">
            <v>Banco Cetelem Argentina S.A.</v>
          </cell>
          <cell r="D11" t="str">
            <v>Argentina</v>
          </cell>
          <cell r="E11" t="str">
            <v>B1</v>
          </cell>
        </row>
        <row r="12">
          <cell r="C12" t="str">
            <v>Banco de la Ciudad de Buenos Aires</v>
          </cell>
          <cell r="D12" t="str">
            <v>Argentina</v>
          </cell>
          <cell r="E12" t="str">
            <v>Caa1</v>
          </cell>
        </row>
        <row r="13">
          <cell r="C13" t="str">
            <v>Compania Financiera Argentina S.A.</v>
          </cell>
          <cell r="D13" t="str">
            <v>Argentina</v>
          </cell>
          <cell r="E13" t="str">
            <v>Caa1</v>
          </cell>
        </row>
        <row r="14">
          <cell r="C14" t="str">
            <v>Nuevo Banco de La Rioja S.A.</v>
          </cell>
          <cell r="D14" t="str">
            <v>Argentina</v>
          </cell>
          <cell r="E14" t="str">
            <v>Caa1</v>
          </cell>
        </row>
        <row r="15">
          <cell r="C15" t="str">
            <v>Banco de Corrientes S.A.</v>
          </cell>
          <cell r="D15" t="str">
            <v>Argentina</v>
          </cell>
          <cell r="E15" t="str">
            <v>Caa1</v>
          </cell>
        </row>
        <row r="16">
          <cell r="C16" t="str">
            <v>Banco de Santiago del Estero S.A.</v>
          </cell>
          <cell r="D16" t="str">
            <v>Argentina</v>
          </cell>
          <cell r="E16" t="str">
            <v>Caa1</v>
          </cell>
        </row>
        <row r="17">
          <cell r="C17" t="str">
            <v>Banco del Tucuman S.A.</v>
          </cell>
          <cell r="D17" t="str">
            <v>Argentina</v>
          </cell>
          <cell r="E17" t="str">
            <v>Caa1</v>
          </cell>
        </row>
        <row r="18">
          <cell r="C18" t="str">
            <v>Banco Finansur S.A.</v>
          </cell>
          <cell r="D18" t="str">
            <v>Argentina</v>
          </cell>
          <cell r="E18" t="str">
            <v>Caa1</v>
          </cell>
        </row>
        <row r="19">
          <cell r="C19" t="str">
            <v>Banco Piano S.A.</v>
          </cell>
          <cell r="D19" t="str">
            <v>Argentina</v>
          </cell>
          <cell r="E19" t="str">
            <v>Caa1</v>
          </cell>
        </row>
        <row r="20">
          <cell r="C20" t="str">
            <v>Banco de Galicia y Buenos Aires S.A.</v>
          </cell>
          <cell r="D20" t="str">
            <v>Argentina</v>
          </cell>
          <cell r="E20" t="str">
            <v>Caa1</v>
          </cell>
        </row>
        <row r="21">
          <cell r="C21" t="str">
            <v>Banco Santander Rio S.A.</v>
          </cell>
          <cell r="D21" t="str">
            <v>Argentina</v>
          </cell>
          <cell r="E21" t="str">
            <v>B1</v>
          </cell>
        </row>
        <row r="22">
          <cell r="C22" t="str">
            <v>HSBC Bank Argentina S.A.</v>
          </cell>
          <cell r="D22" t="str">
            <v>Argentina</v>
          </cell>
          <cell r="E22" t="str">
            <v>B1</v>
          </cell>
        </row>
        <row r="23">
          <cell r="C23" t="str">
            <v>Banco de la Nacion Argentina</v>
          </cell>
          <cell r="D23" t="str">
            <v>Argentina</v>
          </cell>
          <cell r="E23" t="str">
            <v>Caa1</v>
          </cell>
        </row>
        <row r="24">
          <cell r="C24" t="str">
            <v>Banco Comafi S.A.</v>
          </cell>
          <cell r="D24" t="str">
            <v>Argentina</v>
          </cell>
          <cell r="E24" t="str">
            <v>Caa1</v>
          </cell>
        </row>
        <row r="25">
          <cell r="C25" t="str">
            <v>Banco Itau Argentina S.A.</v>
          </cell>
          <cell r="D25" t="str">
            <v>Argentina</v>
          </cell>
          <cell r="E25" t="str">
            <v>B1</v>
          </cell>
        </row>
        <row r="26">
          <cell r="C26" t="str">
            <v>Banco Patagonia S.A.</v>
          </cell>
          <cell r="D26" t="str">
            <v>Argentina</v>
          </cell>
          <cell r="E26" t="str">
            <v>B1</v>
          </cell>
        </row>
        <row r="27">
          <cell r="C27" t="str">
            <v>Banco Supervielle S.A.</v>
          </cell>
          <cell r="D27" t="str">
            <v>Argentina</v>
          </cell>
          <cell r="E27" t="str">
            <v>Caa1</v>
          </cell>
        </row>
        <row r="28">
          <cell r="C28" t="str">
            <v>BNP Paribas (Argentina)</v>
          </cell>
          <cell r="D28" t="str">
            <v>Argentina</v>
          </cell>
          <cell r="E28" t="str">
            <v>B1</v>
          </cell>
        </row>
        <row r="29">
          <cell r="C29" t="str">
            <v>Banco del Chubut S.A.</v>
          </cell>
          <cell r="D29" t="str">
            <v>Argentina</v>
          </cell>
          <cell r="E29" t="str">
            <v>Caa1</v>
          </cell>
        </row>
        <row r="30">
          <cell r="C30" t="str">
            <v>DSK Bank PLC</v>
          </cell>
          <cell r="D30" t="str">
            <v>Bulgaria</v>
          </cell>
          <cell r="E30" t="str">
            <v>Ba1</v>
          </cell>
        </row>
        <row r="31">
          <cell r="C31" t="str">
            <v>Raiffeisenbank (Bulgaria) EAD</v>
          </cell>
          <cell r="D31" t="str">
            <v>Bulgaria</v>
          </cell>
          <cell r="E31" t="str">
            <v>Ba2</v>
          </cell>
        </row>
        <row r="32">
          <cell r="C32" t="str">
            <v>Corporate Commercial Bank AD</v>
          </cell>
          <cell r="D32" t="str">
            <v>Bulgaria</v>
          </cell>
          <cell r="E32" t="str">
            <v>Caa1</v>
          </cell>
        </row>
        <row r="33">
          <cell r="C33" t="str">
            <v>National Bank of Bahrain BSC</v>
          </cell>
          <cell r="D33" t="str">
            <v>Bahrain</v>
          </cell>
          <cell r="E33" t="str">
            <v>Baa2</v>
          </cell>
        </row>
        <row r="34">
          <cell r="C34" t="str">
            <v>BMI Bank B.S.C.</v>
          </cell>
          <cell r="D34" t="str">
            <v>Bahrain</v>
          </cell>
          <cell r="E34" t="str">
            <v>Ba1</v>
          </cell>
        </row>
        <row r="35">
          <cell r="C35" t="str">
            <v>BBK B.S.C.</v>
          </cell>
          <cell r="D35" t="str">
            <v>Bahrain</v>
          </cell>
          <cell r="E35" t="str">
            <v>Baa2</v>
          </cell>
        </row>
        <row r="36">
          <cell r="C36" t="str">
            <v>Banco do Brasil S.A. (Bolivia)</v>
          </cell>
          <cell r="D36" t="str">
            <v>Bolivia</v>
          </cell>
          <cell r="E36" t="str">
            <v>Ba1</v>
          </cell>
        </row>
        <row r="37">
          <cell r="C37" t="str">
            <v>Cooperativa Jesus Nazareno LTDA</v>
          </cell>
          <cell r="D37" t="str">
            <v>Bolivia</v>
          </cell>
          <cell r="E37" t="str">
            <v>B2</v>
          </cell>
        </row>
        <row r="38">
          <cell r="C38" t="str">
            <v>Banco BISA S.A.</v>
          </cell>
          <cell r="D38" t="str">
            <v>Bolivia</v>
          </cell>
          <cell r="E38" t="str">
            <v>Ba2</v>
          </cell>
        </row>
        <row r="39">
          <cell r="C39" t="str">
            <v>Banco Nacional de Bolivia S.A.</v>
          </cell>
          <cell r="D39" t="str">
            <v>Bolivia</v>
          </cell>
          <cell r="E39" t="str">
            <v>Ba2</v>
          </cell>
        </row>
        <row r="40">
          <cell r="C40" t="str">
            <v>Banco Mercantil Santa Cruz S.A.</v>
          </cell>
          <cell r="D40" t="str">
            <v>Bolivia</v>
          </cell>
          <cell r="E40" t="str">
            <v>Ba2</v>
          </cell>
        </row>
        <row r="41">
          <cell r="C41" t="str">
            <v>Banco Pyme Los Andes Procredit. S.A.</v>
          </cell>
          <cell r="D41" t="str">
            <v>Bolivia</v>
          </cell>
          <cell r="E41" t="str">
            <v>Ba3</v>
          </cell>
        </row>
        <row r="42">
          <cell r="C42" t="str">
            <v>Banco de la Nacion Argentina (Bolivia)</v>
          </cell>
          <cell r="D42" t="str">
            <v>Bolivia</v>
          </cell>
          <cell r="E42" t="str">
            <v>Caa1</v>
          </cell>
        </row>
        <row r="43">
          <cell r="C43" t="str">
            <v>Banco Ganadero S.A.</v>
          </cell>
          <cell r="D43" t="str">
            <v>Bolivia</v>
          </cell>
          <cell r="E43" t="str">
            <v>Ba3</v>
          </cell>
        </row>
        <row r="44">
          <cell r="C44" t="str">
            <v>Banco Union S.A. (Bolivia)</v>
          </cell>
          <cell r="D44" t="str">
            <v>Bolivia</v>
          </cell>
          <cell r="E44" t="str">
            <v>Ba2</v>
          </cell>
        </row>
        <row r="45">
          <cell r="C45" t="str">
            <v>Banco de Credito de Bolivia S.A.</v>
          </cell>
          <cell r="D45" t="str">
            <v>Bolivia</v>
          </cell>
          <cell r="E45" t="str">
            <v>Ba1</v>
          </cell>
        </row>
        <row r="46">
          <cell r="C46" t="str">
            <v>Banco Economico S.A. (Bolivia)</v>
          </cell>
          <cell r="D46" t="str">
            <v>Bolivia</v>
          </cell>
          <cell r="E46" t="str">
            <v>Ba3</v>
          </cell>
        </row>
        <row r="47">
          <cell r="C47" t="str">
            <v>Banco Solidario S.A. (Bolivia)</v>
          </cell>
          <cell r="D47" t="str">
            <v>Bolivia</v>
          </cell>
          <cell r="E47" t="str">
            <v>Ba2</v>
          </cell>
        </row>
        <row r="48">
          <cell r="C48" t="str">
            <v>Banco Fassil S.A.</v>
          </cell>
          <cell r="D48" t="str">
            <v>Bolivia</v>
          </cell>
          <cell r="E48" t="str">
            <v>B2</v>
          </cell>
        </row>
        <row r="49">
          <cell r="C49" t="str">
            <v>Banco Pyme Ecofuturo S.A.</v>
          </cell>
          <cell r="D49" t="str">
            <v>Bolivia</v>
          </cell>
          <cell r="E49" t="str">
            <v>B2</v>
          </cell>
        </row>
        <row r="50">
          <cell r="C50" t="str">
            <v>Banco Fortaleza S.A.</v>
          </cell>
          <cell r="D50" t="str">
            <v>Bolivia</v>
          </cell>
          <cell r="E50" t="str">
            <v>B2</v>
          </cell>
        </row>
        <row r="51">
          <cell r="C51" t="str">
            <v>Banco Industrial e Comercial S.A. (Bicbanco)</v>
          </cell>
          <cell r="D51" t="str">
            <v>Brazil</v>
          </cell>
          <cell r="E51" t="str">
            <v>Ba1</v>
          </cell>
        </row>
        <row r="52">
          <cell r="C52" t="str">
            <v>HSBC Bank Brasil S.A. - Banco Multiplo</v>
          </cell>
          <cell r="D52" t="str">
            <v>Brazil</v>
          </cell>
          <cell r="E52" t="str">
            <v>A1</v>
          </cell>
        </row>
        <row r="53">
          <cell r="C53" t="str">
            <v>Banco ABC Brasil S.A.</v>
          </cell>
          <cell r="D53" t="str">
            <v>Brazil</v>
          </cell>
          <cell r="E53" t="str">
            <v>Baa3</v>
          </cell>
        </row>
        <row r="54">
          <cell r="C54" t="str">
            <v>Banco do Estado do Rio Grande do Sul S.A.</v>
          </cell>
          <cell r="D54" t="str">
            <v>Brazil</v>
          </cell>
          <cell r="E54" t="str">
            <v>Baa3</v>
          </cell>
        </row>
        <row r="55">
          <cell r="C55" t="str">
            <v>Banco Mizuho do Brasil S.A.</v>
          </cell>
          <cell r="D55" t="str">
            <v>Brazil</v>
          </cell>
          <cell r="E55" t="str">
            <v>Baa2</v>
          </cell>
        </row>
        <row r="56">
          <cell r="C56" t="str">
            <v>Banco GMAC S.A.</v>
          </cell>
          <cell r="D56" t="str">
            <v>Brazil</v>
          </cell>
          <cell r="E56" t="str">
            <v>Ba3</v>
          </cell>
        </row>
        <row r="57">
          <cell r="C57" t="str">
            <v>Banco Mercantil do Brasil S.A.</v>
          </cell>
          <cell r="D57" t="str">
            <v>Brazil</v>
          </cell>
          <cell r="E57" t="str">
            <v>B1</v>
          </cell>
        </row>
        <row r="58">
          <cell r="C58" t="str">
            <v>Banco Santander (Brasil) S.A.</v>
          </cell>
          <cell r="D58" t="str">
            <v>Brazil</v>
          </cell>
          <cell r="E58" t="str">
            <v>Baa2</v>
          </cell>
        </row>
        <row r="59">
          <cell r="C59" t="str">
            <v>Banco Itau BBA S.A.</v>
          </cell>
          <cell r="D59" t="str">
            <v>Brazil</v>
          </cell>
          <cell r="E59" t="str">
            <v>Baa1</v>
          </cell>
        </row>
        <row r="60">
          <cell r="C60" t="str">
            <v>Banco do Nordeste do Brasil S.A.</v>
          </cell>
          <cell r="D60" t="str">
            <v>Brazil</v>
          </cell>
          <cell r="E60" t="str">
            <v>Baa3</v>
          </cell>
        </row>
        <row r="61">
          <cell r="C61" t="str">
            <v>Banco Sofisa S.A.</v>
          </cell>
          <cell r="D61" t="str">
            <v>Brazil</v>
          </cell>
          <cell r="E61" t="str">
            <v>Ba2</v>
          </cell>
        </row>
        <row r="62">
          <cell r="C62" t="str">
            <v>Banco do Brasil S.A.</v>
          </cell>
          <cell r="D62" t="str">
            <v>Brazil</v>
          </cell>
          <cell r="E62" t="str">
            <v>Baa2</v>
          </cell>
        </row>
        <row r="63">
          <cell r="C63" t="str">
            <v>Itau Unibanco S.A.</v>
          </cell>
          <cell r="D63" t="str">
            <v>Brazil</v>
          </cell>
          <cell r="E63" t="str">
            <v>Baa1</v>
          </cell>
        </row>
        <row r="64">
          <cell r="C64" t="str">
            <v>Banco BMG S.A.</v>
          </cell>
          <cell r="D64" t="str">
            <v>Brazil</v>
          </cell>
          <cell r="E64" t="str">
            <v>B1</v>
          </cell>
        </row>
        <row r="65">
          <cell r="C65" t="str">
            <v>Banco Modal S.A.</v>
          </cell>
          <cell r="D65" t="str">
            <v>Brazil</v>
          </cell>
          <cell r="E65" t="str">
            <v>Ba3</v>
          </cell>
        </row>
        <row r="66">
          <cell r="C66" t="str">
            <v>Banco do Estado de Sergipe S.A.</v>
          </cell>
          <cell r="D66" t="str">
            <v>Brazil</v>
          </cell>
          <cell r="E66" t="str">
            <v>Ba2</v>
          </cell>
        </row>
        <row r="67">
          <cell r="C67" t="str">
            <v>Banco BBM S.A.</v>
          </cell>
          <cell r="D67" t="str">
            <v>Brazil</v>
          </cell>
          <cell r="E67" t="str">
            <v>Ba1</v>
          </cell>
        </row>
        <row r="68">
          <cell r="C68" t="str">
            <v>Banco Votorantim S.A.</v>
          </cell>
          <cell r="D68" t="str">
            <v>Brazil</v>
          </cell>
          <cell r="E68" t="str">
            <v>Baa2</v>
          </cell>
        </row>
        <row r="69">
          <cell r="C69" t="str">
            <v>Banco Fibra S.A.</v>
          </cell>
          <cell r="D69" t="str">
            <v>Brazil</v>
          </cell>
          <cell r="E69" t="str">
            <v>B1</v>
          </cell>
        </row>
        <row r="70">
          <cell r="C70" t="str">
            <v>BRB-Banco de Brasilia S.A.</v>
          </cell>
          <cell r="D70" t="str">
            <v>Brazil</v>
          </cell>
          <cell r="E70" t="str">
            <v>Ba3</v>
          </cell>
        </row>
        <row r="71">
          <cell r="C71" t="str">
            <v>Banco BTG Pactual S.A.</v>
          </cell>
          <cell r="D71" t="str">
            <v>Brazil</v>
          </cell>
          <cell r="E71" t="str">
            <v>Baa3</v>
          </cell>
        </row>
        <row r="72">
          <cell r="C72" t="str">
            <v>Banco Citibank S.A.</v>
          </cell>
          <cell r="D72" t="str">
            <v>Brazil</v>
          </cell>
          <cell r="E72" t="str">
            <v>Baa2</v>
          </cell>
        </row>
        <row r="73">
          <cell r="C73" t="str">
            <v>Banco Paulista S.A.</v>
          </cell>
          <cell r="D73" t="str">
            <v>Brazil</v>
          </cell>
          <cell r="E73" t="str">
            <v>B2</v>
          </cell>
        </row>
        <row r="74">
          <cell r="C74" t="str">
            <v>BES Investimento do Brasil S.A.</v>
          </cell>
          <cell r="D74" t="str">
            <v>Brazil</v>
          </cell>
          <cell r="E74" t="str">
            <v>B2</v>
          </cell>
        </row>
        <row r="75">
          <cell r="C75" t="str">
            <v>Banco Ford S.A.</v>
          </cell>
          <cell r="D75" t="str">
            <v>Brazil</v>
          </cell>
          <cell r="E75" t="str">
            <v>Ba2</v>
          </cell>
        </row>
        <row r="76">
          <cell r="C76" t="str">
            <v>Caixa Economica Federal (CAIXA)</v>
          </cell>
          <cell r="D76" t="str">
            <v>Brazil</v>
          </cell>
          <cell r="E76" t="str">
            <v>Baa2</v>
          </cell>
        </row>
        <row r="77">
          <cell r="C77" t="str">
            <v>Banco Alfa de Investimento S.A.</v>
          </cell>
          <cell r="D77" t="str">
            <v>Brazil</v>
          </cell>
          <cell r="E77" t="str">
            <v>Baa2</v>
          </cell>
        </row>
        <row r="78">
          <cell r="C78" t="str">
            <v>Banco Industrial do Brasil S.A.</v>
          </cell>
          <cell r="D78" t="str">
            <v>Brazil</v>
          </cell>
          <cell r="E78" t="str">
            <v>Ba2</v>
          </cell>
        </row>
        <row r="79">
          <cell r="C79" t="str">
            <v>Banco Indusval S.A. (BI&amp;P)</v>
          </cell>
          <cell r="D79" t="str">
            <v>Brazil</v>
          </cell>
          <cell r="E79" t="str">
            <v>Ba3</v>
          </cell>
        </row>
        <row r="80">
          <cell r="C80" t="str">
            <v>Banco Bonsucesso S.A.</v>
          </cell>
          <cell r="D80" t="str">
            <v>Brazil</v>
          </cell>
          <cell r="E80" t="str">
            <v>B2</v>
          </cell>
        </row>
        <row r="81">
          <cell r="C81" t="str">
            <v>ING Bank N.V. - Sao Paulo</v>
          </cell>
          <cell r="D81" t="str">
            <v>Brazil</v>
          </cell>
          <cell r="E81" t="str">
            <v>A2</v>
          </cell>
        </row>
        <row r="82">
          <cell r="C82" t="str">
            <v>Banco Pan S.A.</v>
          </cell>
          <cell r="D82" t="str">
            <v>Brazil</v>
          </cell>
          <cell r="E82" t="str">
            <v>Ba2</v>
          </cell>
        </row>
        <row r="83">
          <cell r="C83" t="str">
            <v>Banco Cetelem S.A.</v>
          </cell>
          <cell r="D83" t="str">
            <v>Brazil</v>
          </cell>
          <cell r="E83" t="str">
            <v>Ba1</v>
          </cell>
        </row>
        <row r="84">
          <cell r="C84" t="str">
            <v>Banco Bradesco S.A.</v>
          </cell>
          <cell r="D84" t="str">
            <v>Brazil</v>
          </cell>
          <cell r="E84" t="str">
            <v>Baa1</v>
          </cell>
        </row>
        <row r="85">
          <cell r="C85" t="str">
            <v>Banco Daycoval S.A.</v>
          </cell>
          <cell r="D85" t="str">
            <v>Brazil</v>
          </cell>
          <cell r="E85" t="str">
            <v>Baa3</v>
          </cell>
        </row>
        <row r="86">
          <cell r="C86" t="str">
            <v>Banco Pine S.A.</v>
          </cell>
          <cell r="D86" t="str">
            <v>Brazil</v>
          </cell>
          <cell r="E86" t="str">
            <v>Ba1</v>
          </cell>
        </row>
        <row r="87">
          <cell r="C87" t="str">
            <v>Banco Safra S.A.</v>
          </cell>
          <cell r="D87" t="str">
            <v>Brazil</v>
          </cell>
          <cell r="E87" t="str">
            <v>Baa2</v>
          </cell>
        </row>
        <row r="88">
          <cell r="C88" t="str">
            <v>China Merchants Bank</v>
          </cell>
          <cell r="D88" t="str">
            <v>China</v>
          </cell>
          <cell r="E88" t="str">
            <v>Baa1</v>
          </cell>
        </row>
        <row r="89">
          <cell r="C89" t="str">
            <v>Industrial &amp; Commercial Bank of China Ltd</v>
          </cell>
          <cell r="D89" t="str">
            <v>China</v>
          </cell>
          <cell r="E89" t="str">
            <v>A1</v>
          </cell>
        </row>
        <row r="90">
          <cell r="C90" t="str">
            <v>Shanghai Pudong Development Bank Co., Ltd.</v>
          </cell>
          <cell r="D90" t="str">
            <v>China</v>
          </cell>
          <cell r="E90" t="str">
            <v>Baa3</v>
          </cell>
        </row>
        <row r="91">
          <cell r="C91" t="str">
            <v>China Everbright Bank</v>
          </cell>
          <cell r="D91" t="str">
            <v>China</v>
          </cell>
          <cell r="E91" t="str">
            <v>Baa3</v>
          </cell>
        </row>
        <row r="92">
          <cell r="C92" t="str">
            <v>China CITIC Bank</v>
          </cell>
          <cell r="D92" t="str">
            <v>China</v>
          </cell>
          <cell r="E92" t="str">
            <v>Baa2</v>
          </cell>
        </row>
        <row r="93">
          <cell r="C93" t="str">
            <v>China Guangfa Bank</v>
          </cell>
          <cell r="D93" t="str">
            <v>China</v>
          </cell>
          <cell r="E93" t="str">
            <v>Ba2</v>
          </cell>
        </row>
        <row r="94">
          <cell r="C94" t="str">
            <v>China Construction Bank Corporation</v>
          </cell>
          <cell r="D94" t="str">
            <v>China</v>
          </cell>
          <cell r="E94" t="str">
            <v>A1</v>
          </cell>
        </row>
        <row r="95">
          <cell r="C95" t="str">
            <v>Bank of Communications Co., Ltd.</v>
          </cell>
          <cell r="D95" t="str">
            <v>China</v>
          </cell>
          <cell r="E95" t="str">
            <v>A2</v>
          </cell>
        </row>
        <row r="96">
          <cell r="C96" t="str">
            <v>Ping An Bank Co., Ltd</v>
          </cell>
          <cell r="D96" t="str">
            <v>China</v>
          </cell>
          <cell r="E96" t="str">
            <v>Ba1</v>
          </cell>
        </row>
        <row r="97">
          <cell r="C97" t="str">
            <v>Agricultural Bank of China Limited</v>
          </cell>
          <cell r="D97" t="str">
            <v>China</v>
          </cell>
          <cell r="E97" t="str">
            <v>A1</v>
          </cell>
        </row>
        <row r="98">
          <cell r="C98" t="str">
            <v>Banco de Credito e Inversiones</v>
          </cell>
          <cell r="D98" t="str">
            <v>Chile</v>
          </cell>
          <cell r="E98" t="str">
            <v>A1</v>
          </cell>
        </row>
        <row r="99">
          <cell r="C99" t="str">
            <v>Banco Itau Chile</v>
          </cell>
          <cell r="D99" t="str">
            <v>Chile</v>
          </cell>
          <cell r="E99" t="str">
            <v>A3</v>
          </cell>
        </row>
        <row r="100">
          <cell r="C100" t="str">
            <v>Banco del Estado de Chile</v>
          </cell>
          <cell r="D100" t="str">
            <v>Chile</v>
          </cell>
          <cell r="E100" t="str">
            <v>Aa2</v>
          </cell>
        </row>
        <row r="101">
          <cell r="C101" t="str">
            <v>BBVA (Chile)</v>
          </cell>
          <cell r="D101" t="str">
            <v>Chile</v>
          </cell>
          <cell r="E101" t="str">
            <v>Baa1</v>
          </cell>
        </row>
        <row r="102">
          <cell r="C102" t="str">
            <v>Banco Santander-Chile</v>
          </cell>
          <cell r="D102" t="str">
            <v>Chile</v>
          </cell>
          <cell r="E102" t="str">
            <v>Aa3</v>
          </cell>
        </row>
        <row r="103">
          <cell r="C103" t="str">
            <v>CorpBanca</v>
          </cell>
          <cell r="D103" t="str">
            <v>Chile</v>
          </cell>
          <cell r="E103" t="str">
            <v>Baa3</v>
          </cell>
        </row>
        <row r="104">
          <cell r="C104" t="str">
            <v>Banco de Chile</v>
          </cell>
          <cell r="D104" t="str">
            <v>Chile</v>
          </cell>
          <cell r="E104" t="str">
            <v>Aa3</v>
          </cell>
        </row>
        <row r="105">
          <cell r="C105" t="str">
            <v>Banco GNB Sudameris S.A.</v>
          </cell>
          <cell r="D105" t="str">
            <v>Colombia</v>
          </cell>
          <cell r="E105" t="str">
            <v>Ba1</v>
          </cell>
        </row>
        <row r="106">
          <cell r="C106" t="str">
            <v>BBVA Colombia S.A.</v>
          </cell>
          <cell r="D106" t="str">
            <v>Colombia</v>
          </cell>
          <cell r="E106" t="str">
            <v>Baa2</v>
          </cell>
        </row>
        <row r="107">
          <cell r="C107" t="str">
            <v>Banco de Bogota S.A.</v>
          </cell>
          <cell r="D107" t="str">
            <v>Colombia</v>
          </cell>
          <cell r="E107" t="str">
            <v>Baa1</v>
          </cell>
        </row>
        <row r="108">
          <cell r="C108" t="str">
            <v>Bancolombia S.A.</v>
          </cell>
          <cell r="D108" t="str">
            <v>Colombia</v>
          </cell>
          <cell r="E108" t="str">
            <v>Baa2</v>
          </cell>
        </row>
        <row r="109">
          <cell r="C109" t="str">
            <v>Banco Davivienda S.A.</v>
          </cell>
          <cell r="D109" t="str">
            <v>Colombia</v>
          </cell>
          <cell r="E109" t="str">
            <v>Baa3</v>
          </cell>
        </row>
        <row r="110">
          <cell r="C110" t="str">
            <v>Ceska Sporitelna, a.s.</v>
          </cell>
          <cell r="D110" t="str">
            <v>Czech Republic</v>
          </cell>
          <cell r="E110" t="str">
            <v>A2</v>
          </cell>
        </row>
        <row r="111">
          <cell r="C111" t="str">
            <v>Ceskoslovenska Obchodni Banka, a.s.</v>
          </cell>
          <cell r="D111" t="str">
            <v>Czech Republic</v>
          </cell>
          <cell r="E111" t="str">
            <v>A2</v>
          </cell>
        </row>
        <row r="112">
          <cell r="C112" t="str">
            <v>Komercni Banka a.s.</v>
          </cell>
          <cell r="D112" t="str">
            <v>Czech Republic</v>
          </cell>
          <cell r="E112" t="str">
            <v>A2</v>
          </cell>
        </row>
        <row r="113">
          <cell r="C113" t="str">
            <v>Raiffeisenbank, a.s.</v>
          </cell>
          <cell r="D113" t="str">
            <v>Czech Republic</v>
          </cell>
          <cell r="E113" t="str">
            <v>Baa3</v>
          </cell>
        </row>
        <row r="114">
          <cell r="C114" t="str">
            <v>Banco de Reservas de la Republica Dominicana</v>
          </cell>
          <cell r="D114" t="str">
            <v>Dominican Republic</v>
          </cell>
          <cell r="E114" t="str">
            <v>B1</v>
          </cell>
        </row>
        <row r="115">
          <cell r="C115" t="str">
            <v>Bank of Alexandria SAE</v>
          </cell>
          <cell r="D115" t="str">
            <v>Egypt</v>
          </cell>
          <cell r="E115" t="str">
            <v>B3</v>
          </cell>
        </row>
        <row r="116">
          <cell r="C116" t="str">
            <v>Banque du Caire SAE</v>
          </cell>
          <cell r="D116" t="str">
            <v>Egypt</v>
          </cell>
          <cell r="E116" t="str">
            <v>Caa1</v>
          </cell>
        </row>
        <row r="117">
          <cell r="C117" t="str">
            <v>Banque Misr SAE</v>
          </cell>
          <cell r="D117" t="str">
            <v>Egypt</v>
          </cell>
          <cell r="E117" t="str">
            <v>Caa1</v>
          </cell>
        </row>
        <row r="118">
          <cell r="C118" t="str">
            <v>Commercial International Bank (Egypt) SAE</v>
          </cell>
          <cell r="D118" t="str">
            <v>Egypt</v>
          </cell>
          <cell r="E118" t="str">
            <v>Caa1</v>
          </cell>
        </row>
        <row r="119">
          <cell r="C119" t="str">
            <v>National Bank of Egypt SAE</v>
          </cell>
          <cell r="D119" t="str">
            <v>Egypt</v>
          </cell>
          <cell r="E119" t="str">
            <v>Caa1</v>
          </cell>
        </row>
        <row r="120">
          <cell r="C120" t="str">
            <v>Banco Industrial S.A.</v>
          </cell>
          <cell r="D120" t="str">
            <v>Guatemala</v>
          </cell>
          <cell r="E120" t="str">
            <v>Baa3</v>
          </cell>
        </row>
        <row r="121">
          <cell r="C121" t="str">
            <v>Banco de los Trabajadores</v>
          </cell>
          <cell r="D121" t="str">
            <v>Guatemala</v>
          </cell>
          <cell r="E121" t="str">
            <v>Ba3</v>
          </cell>
        </row>
        <row r="122">
          <cell r="C122" t="str">
            <v>Chong Hing Bank Limited</v>
          </cell>
          <cell r="D122" t="str">
            <v>Hong Kong</v>
          </cell>
          <cell r="E122" t="str">
            <v>Baa2</v>
          </cell>
        </row>
        <row r="123">
          <cell r="C123" t="str">
            <v>Shanghai Commercial Bank</v>
          </cell>
          <cell r="D123" t="str">
            <v>Hong Kong</v>
          </cell>
          <cell r="E123" t="str">
            <v>A2</v>
          </cell>
        </row>
        <row r="124">
          <cell r="C124" t="str">
            <v>Wing Hang Bank, Limited</v>
          </cell>
          <cell r="D124" t="str">
            <v>Hong Kong</v>
          </cell>
          <cell r="E124" t="str">
            <v>Aa3</v>
          </cell>
        </row>
        <row r="125">
          <cell r="C125" t="str">
            <v>Wing Lung Bank Limited</v>
          </cell>
          <cell r="D125" t="str">
            <v>Hong Kong</v>
          </cell>
          <cell r="E125" t="str">
            <v>A3</v>
          </cell>
        </row>
        <row r="126">
          <cell r="C126" t="str">
            <v>DBS Bank (Hong Kong) Limited</v>
          </cell>
          <cell r="D126" t="str">
            <v>Hong Kong</v>
          </cell>
          <cell r="E126" t="str">
            <v>Aa3</v>
          </cell>
        </row>
        <row r="127">
          <cell r="C127" t="str">
            <v>Dah Sing Bank, Limited</v>
          </cell>
          <cell r="D127" t="str">
            <v>Hong Kong</v>
          </cell>
          <cell r="E127" t="str">
            <v>A3</v>
          </cell>
        </row>
        <row r="128">
          <cell r="C128" t="str">
            <v>Standard Chartered Bank (Hong Kong) Ltd</v>
          </cell>
          <cell r="D128" t="str">
            <v>Hong Kong</v>
          </cell>
          <cell r="E128" t="str">
            <v>Aa3</v>
          </cell>
        </row>
        <row r="129">
          <cell r="C129" t="str">
            <v>Hang Seng Bank Limited</v>
          </cell>
          <cell r="D129" t="str">
            <v>Hong Kong</v>
          </cell>
          <cell r="E129" t="str">
            <v>Aa2</v>
          </cell>
        </row>
        <row r="130">
          <cell r="C130" t="str">
            <v>Bank of East Asia, Limited</v>
          </cell>
          <cell r="D130" t="str">
            <v>Hong Kong</v>
          </cell>
          <cell r="E130" t="str">
            <v>A2</v>
          </cell>
        </row>
        <row r="131">
          <cell r="C131" t="str">
            <v>Nanyang Commercial Bank, Ltd.</v>
          </cell>
          <cell r="D131" t="str">
            <v>Hong Kong</v>
          </cell>
          <cell r="E131" t="str">
            <v>Aa3</v>
          </cell>
        </row>
        <row r="132">
          <cell r="C132" t="str">
            <v>Chiyu Banking Corporation, Ltd.</v>
          </cell>
          <cell r="D132" t="str">
            <v>Hong Kong</v>
          </cell>
          <cell r="E132" t="str">
            <v>Aa3</v>
          </cell>
        </row>
        <row r="133">
          <cell r="C133" t="str">
            <v>Public Bank (Hong Kong) Limited</v>
          </cell>
          <cell r="D133" t="str">
            <v>Hong Kong</v>
          </cell>
          <cell r="E133" t="str">
            <v>A3</v>
          </cell>
        </row>
        <row r="134">
          <cell r="C134" t="str">
            <v>China Construction Bank (Asia) Corp. Ltd.</v>
          </cell>
          <cell r="D134" t="str">
            <v>Hong Kong</v>
          </cell>
          <cell r="E134" t="str">
            <v>A2</v>
          </cell>
        </row>
        <row r="135">
          <cell r="C135" t="str">
            <v>Hongkong and Shanghai Banking Corp. Ltd (The)</v>
          </cell>
          <cell r="D135" t="str">
            <v>Hong Kong</v>
          </cell>
          <cell r="E135" t="str">
            <v>Aa2</v>
          </cell>
        </row>
        <row r="136">
          <cell r="C136" t="str">
            <v>Industrial &amp; Comm'l Bank of China (Asia) Ltd.</v>
          </cell>
          <cell r="D136" t="str">
            <v>Hong Kong</v>
          </cell>
          <cell r="E136" t="str">
            <v>A2</v>
          </cell>
        </row>
        <row r="137">
          <cell r="C137" t="str">
            <v>Bank of China (Hong Kong) Limited</v>
          </cell>
          <cell r="D137" t="str">
            <v>Hong Kong</v>
          </cell>
          <cell r="E137" t="str">
            <v>Aa3</v>
          </cell>
        </row>
        <row r="138">
          <cell r="C138" t="str">
            <v>China CITIC Bank International Limited</v>
          </cell>
          <cell r="D138" t="str">
            <v>Hong Kong</v>
          </cell>
          <cell r="E138" t="str">
            <v>Baa2</v>
          </cell>
        </row>
        <row r="139">
          <cell r="C139" t="str">
            <v>Budapest Bank Rt.</v>
          </cell>
          <cell r="D139" t="str">
            <v>Hungary</v>
          </cell>
          <cell r="E139" t="str">
            <v>Ba3</v>
          </cell>
        </row>
        <row r="140">
          <cell r="C140" t="str">
            <v>FHB Mortgage Bank Co. Plc.</v>
          </cell>
          <cell r="D140" t="str">
            <v>Hungary</v>
          </cell>
          <cell r="E140" t="str">
            <v>B3</v>
          </cell>
        </row>
        <row r="141">
          <cell r="C141" t="str">
            <v>Kereskedelmi &amp; Hitel Bank Rt.</v>
          </cell>
          <cell r="D141" t="str">
            <v>Hungary</v>
          </cell>
          <cell r="E141" t="str">
            <v>Ba3</v>
          </cell>
        </row>
        <row r="142">
          <cell r="C142" t="str">
            <v>MKB Bank Zrt.</v>
          </cell>
          <cell r="D142" t="str">
            <v>Hungary</v>
          </cell>
          <cell r="E142" t="str">
            <v>Caa2</v>
          </cell>
        </row>
        <row r="143">
          <cell r="C143" t="str">
            <v>OTP Bank NyRt</v>
          </cell>
          <cell r="D143" t="str">
            <v>Hungary</v>
          </cell>
          <cell r="E143" t="str">
            <v>Ba1</v>
          </cell>
        </row>
        <row r="144">
          <cell r="C144" t="str">
            <v>Erste Bank Hungary Rt</v>
          </cell>
          <cell r="D144" t="str">
            <v>Hungary</v>
          </cell>
          <cell r="E144" t="str">
            <v>B3</v>
          </cell>
        </row>
        <row r="145">
          <cell r="C145" t="str">
            <v>OTP Jelzalogbank Rt (OTP Mtge Bk)</v>
          </cell>
          <cell r="D145" t="str">
            <v>Hungary</v>
          </cell>
          <cell r="E145" t="str">
            <v>Ba1</v>
          </cell>
        </row>
        <row r="146">
          <cell r="C146" t="str">
            <v>Punjab National Bank</v>
          </cell>
          <cell r="D146" t="str">
            <v>India</v>
          </cell>
          <cell r="E146" t="str">
            <v>Baa3</v>
          </cell>
        </row>
        <row r="147">
          <cell r="C147" t="str">
            <v>HDFC Bank Limited</v>
          </cell>
          <cell r="D147" t="str">
            <v>India</v>
          </cell>
          <cell r="E147" t="str">
            <v>Baa2</v>
          </cell>
        </row>
        <row r="148">
          <cell r="C148" t="str">
            <v>Union Bank of India</v>
          </cell>
          <cell r="D148" t="str">
            <v>India</v>
          </cell>
          <cell r="E148" t="str">
            <v>Baa3</v>
          </cell>
        </row>
        <row r="149">
          <cell r="C149" t="str">
            <v>Oriental Bank of Commerce</v>
          </cell>
          <cell r="D149" t="str">
            <v>India</v>
          </cell>
          <cell r="E149" t="str">
            <v>Baa3</v>
          </cell>
        </row>
        <row r="150">
          <cell r="C150" t="str">
            <v>Canara Bank</v>
          </cell>
          <cell r="D150" t="str">
            <v>India</v>
          </cell>
          <cell r="E150" t="str">
            <v>Baa3</v>
          </cell>
        </row>
        <row r="151">
          <cell r="C151" t="str">
            <v>Axis Bank Ltd</v>
          </cell>
          <cell r="D151" t="str">
            <v>India</v>
          </cell>
          <cell r="E151" t="str">
            <v>Baa2</v>
          </cell>
        </row>
        <row r="152">
          <cell r="C152" t="str">
            <v>ICICI Bank Limited</v>
          </cell>
          <cell r="D152" t="str">
            <v>India</v>
          </cell>
          <cell r="E152" t="str">
            <v>Baa2</v>
          </cell>
        </row>
        <row r="153">
          <cell r="C153" t="str">
            <v>IDBI Bank Ltd</v>
          </cell>
          <cell r="D153" t="str">
            <v>India</v>
          </cell>
          <cell r="E153" t="str">
            <v>Baa3</v>
          </cell>
        </row>
        <row r="154">
          <cell r="C154" t="str">
            <v>Indian Overseas Bank</v>
          </cell>
          <cell r="D154" t="str">
            <v>India</v>
          </cell>
          <cell r="E154" t="str">
            <v>Baa3</v>
          </cell>
        </row>
        <row r="155">
          <cell r="C155" t="str">
            <v>State Bank of India</v>
          </cell>
          <cell r="D155" t="str">
            <v>India</v>
          </cell>
          <cell r="E155" t="str">
            <v>Baa3</v>
          </cell>
        </row>
        <row r="156">
          <cell r="C156" t="str">
            <v>Syndicate Bank</v>
          </cell>
          <cell r="D156" t="str">
            <v>India</v>
          </cell>
          <cell r="E156" t="str">
            <v>Baa3</v>
          </cell>
        </row>
        <row r="157">
          <cell r="C157" t="str">
            <v>Central Bank of India</v>
          </cell>
          <cell r="D157" t="str">
            <v>India</v>
          </cell>
          <cell r="E157" t="str">
            <v>Baa3</v>
          </cell>
        </row>
        <row r="158">
          <cell r="C158" t="str">
            <v>Bank of Baroda</v>
          </cell>
          <cell r="D158" t="str">
            <v>India</v>
          </cell>
          <cell r="E158" t="str">
            <v>Baa3</v>
          </cell>
        </row>
        <row r="159">
          <cell r="C159" t="str">
            <v>Bank of India</v>
          </cell>
          <cell r="D159" t="str">
            <v>India</v>
          </cell>
          <cell r="E159" t="str">
            <v>Baa3</v>
          </cell>
        </row>
        <row r="160">
          <cell r="C160" t="str">
            <v>PT Bank CIMB Niaga Tbk</v>
          </cell>
          <cell r="D160" t="str">
            <v>Indonesia</v>
          </cell>
          <cell r="E160" t="str">
            <v>Baa3</v>
          </cell>
        </row>
        <row r="161">
          <cell r="C161" t="str">
            <v>Bank Central Asia Tbk (P.T.)</v>
          </cell>
          <cell r="D161" t="str">
            <v>Indonesia</v>
          </cell>
          <cell r="E161" t="str">
            <v>Baa3</v>
          </cell>
        </row>
        <row r="162">
          <cell r="C162" t="str">
            <v>Bank Tabungan Negara (P.T.)</v>
          </cell>
          <cell r="D162" t="str">
            <v>Indonesia</v>
          </cell>
          <cell r="E162" t="str">
            <v>Baa3</v>
          </cell>
        </row>
        <row r="163">
          <cell r="C163" t="str">
            <v>Pan Indonesia Bank TBK (P.T.)</v>
          </cell>
          <cell r="D163" t="str">
            <v>Indonesia</v>
          </cell>
          <cell r="E163" t="str">
            <v>Baa3</v>
          </cell>
        </row>
        <row r="164">
          <cell r="C164" t="str">
            <v>Bank Mandiri (P.T.)</v>
          </cell>
          <cell r="D164" t="str">
            <v>Indonesia</v>
          </cell>
          <cell r="E164" t="str">
            <v>Baa3</v>
          </cell>
        </row>
        <row r="165">
          <cell r="C165" t="str">
            <v>Bank Danamon Indonesia TBK (P.T.)</v>
          </cell>
          <cell r="D165" t="str">
            <v>Indonesia</v>
          </cell>
          <cell r="E165" t="str">
            <v>Baa3</v>
          </cell>
        </row>
        <row r="166">
          <cell r="C166" t="str">
            <v>Bank Permata TBK (P.T.)</v>
          </cell>
          <cell r="D166" t="str">
            <v>Indonesia</v>
          </cell>
          <cell r="E166" t="str">
            <v>Baa3</v>
          </cell>
        </row>
        <row r="167">
          <cell r="C167" t="str">
            <v>Bank Negara Indonesia TBK (P.T.)</v>
          </cell>
          <cell r="D167" t="str">
            <v>Indonesia</v>
          </cell>
          <cell r="E167" t="str">
            <v>Baa3</v>
          </cell>
        </row>
        <row r="168">
          <cell r="C168" t="str">
            <v>Bank Rakyat Indonesia (P.T.)</v>
          </cell>
          <cell r="D168" t="str">
            <v>Indonesia</v>
          </cell>
          <cell r="E168" t="str">
            <v>Baa3</v>
          </cell>
        </row>
        <row r="169">
          <cell r="C169" t="str">
            <v>Bank Hapoalim B.M.</v>
          </cell>
          <cell r="D169" t="str">
            <v>Israel</v>
          </cell>
          <cell r="E169" t="str">
            <v>A2</v>
          </cell>
        </row>
        <row r="170">
          <cell r="C170" t="str">
            <v>Bank Leumi</v>
          </cell>
          <cell r="D170" t="str">
            <v>Israel</v>
          </cell>
          <cell r="E170" t="str">
            <v>A2</v>
          </cell>
        </row>
        <row r="171">
          <cell r="C171" t="str">
            <v>Israel Discount Bank</v>
          </cell>
          <cell r="D171" t="str">
            <v>Israel</v>
          </cell>
          <cell r="E171" t="str">
            <v>A3</v>
          </cell>
        </row>
        <row r="172">
          <cell r="C172" t="str">
            <v>Mizrahi Tefahot Bank</v>
          </cell>
          <cell r="D172" t="str">
            <v>Israel</v>
          </cell>
          <cell r="E172" t="str">
            <v>A2</v>
          </cell>
        </row>
        <row r="173">
          <cell r="C173" t="str">
            <v>First International Bank of Israel</v>
          </cell>
          <cell r="D173" t="str">
            <v>Israel</v>
          </cell>
          <cell r="E173" t="str">
            <v>A3</v>
          </cell>
        </row>
        <row r="174">
          <cell r="C174" t="str">
            <v>Hana Bank</v>
          </cell>
          <cell r="D174" t="str">
            <v>Korea</v>
          </cell>
          <cell r="E174" t="str">
            <v>A1</v>
          </cell>
        </row>
        <row r="175">
          <cell r="C175" t="str">
            <v>Woori Bank</v>
          </cell>
          <cell r="D175" t="str">
            <v>Korea</v>
          </cell>
          <cell r="E175" t="str">
            <v>A1</v>
          </cell>
        </row>
        <row r="176">
          <cell r="C176" t="str">
            <v>Daegu Bank, Ltd.</v>
          </cell>
          <cell r="D176" t="str">
            <v>Korea</v>
          </cell>
          <cell r="E176" t="str">
            <v>A2</v>
          </cell>
        </row>
        <row r="177">
          <cell r="C177" t="str">
            <v>Citibank Korea Inc</v>
          </cell>
          <cell r="D177" t="str">
            <v>Korea</v>
          </cell>
          <cell r="E177" t="str">
            <v>A2</v>
          </cell>
        </row>
        <row r="178">
          <cell r="C178" t="str">
            <v>Korea Development Bank</v>
          </cell>
          <cell r="D178" t="str">
            <v>Korea</v>
          </cell>
          <cell r="E178" t="str">
            <v>Aa3</v>
          </cell>
        </row>
        <row r="179">
          <cell r="C179" t="str">
            <v>Suhyup Bank</v>
          </cell>
          <cell r="D179" t="str">
            <v>Korea</v>
          </cell>
          <cell r="E179" t="str">
            <v>A2</v>
          </cell>
        </row>
        <row r="180">
          <cell r="C180" t="str">
            <v>Busan Bank</v>
          </cell>
          <cell r="D180" t="str">
            <v>Korea</v>
          </cell>
          <cell r="E180" t="str">
            <v>A2</v>
          </cell>
        </row>
        <row r="181">
          <cell r="C181" t="str">
            <v>Korea Exchange Bank</v>
          </cell>
          <cell r="D181" t="str">
            <v>Korea</v>
          </cell>
          <cell r="E181" t="str">
            <v>A1</v>
          </cell>
        </row>
        <row r="182">
          <cell r="C182" t="str">
            <v>Standard Chartered Bank Korea Limited</v>
          </cell>
          <cell r="D182" t="str">
            <v>Korea</v>
          </cell>
          <cell r="E182" t="str">
            <v>A1</v>
          </cell>
        </row>
        <row r="183">
          <cell r="C183" t="str">
            <v>Kookmin Bank</v>
          </cell>
          <cell r="D183" t="str">
            <v>Korea</v>
          </cell>
          <cell r="E183" t="str">
            <v>A1</v>
          </cell>
        </row>
        <row r="184">
          <cell r="C184" t="str">
            <v>Industrial Bank of Korea</v>
          </cell>
          <cell r="D184" t="str">
            <v>Korea</v>
          </cell>
          <cell r="E184" t="str">
            <v>Aa3</v>
          </cell>
        </row>
        <row r="185">
          <cell r="C185" t="str">
            <v>Shinhan Bank</v>
          </cell>
          <cell r="D185" t="str">
            <v>Korea</v>
          </cell>
          <cell r="E185" t="str">
            <v>A1</v>
          </cell>
        </row>
        <row r="186">
          <cell r="C186" t="str">
            <v>Boubyan Bank</v>
          </cell>
          <cell r="D186" t="str">
            <v>Kuwait</v>
          </cell>
          <cell r="E186" t="str">
            <v>Baa1</v>
          </cell>
        </row>
        <row r="187">
          <cell r="C187" t="str">
            <v>Commercial Bank of Kuwait S.A.K.</v>
          </cell>
          <cell r="D187" t="str">
            <v>Kuwait</v>
          </cell>
          <cell r="E187" t="str">
            <v>A3</v>
          </cell>
        </row>
        <row r="188">
          <cell r="C188" t="str">
            <v>Ahli United Bank K.S.C.</v>
          </cell>
          <cell r="D188" t="str">
            <v>Kuwait</v>
          </cell>
          <cell r="E188" t="str">
            <v>A2</v>
          </cell>
        </row>
        <row r="189">
          <cell r="C189" t="str">
            <v>Burgan Bank SAK</v>
          </cell>
          <cell r="D189" t="str">
            <v>Kuwait</v>
          </cell>
          <cell r="E189" t="str">
            <v>A3</v>
          </cell>
        </row>
        <row r="190">
          <cell r="C190" t="str">
            <v>Kuwait Finance House</v>
          </cell>
          <cell r="D190" t="str">
            <v>Kuwait</v>
          </cell>
          <cell r="E190" t="str">
            <v>A1</v>
          </cell>
        </row>
        <row r="191">
          <cell r="C191" t="str">
            <v>National Bank of Kuwait S.A.K.</v>
          </cell>
          <cell r="D191" t="str">
            <v>Kuwait</v>
          </cell>
          <cell r="E191" t="str">
            <v>Aa3</v>
          </cell>
        </row>
        <row r="192">
          <cell r="C192" t="str">
            <v>Gulf Bank K.S.C.</v>
          </cell>
          <cell r="D192" t="str">
            <v>Kuwait</v>
          </cell>
          <cell r="E192" t="str">
            <v>Baa1</v>
          </cell>
        </row>
        <row r="193">
          <cell r="C193" t="str">
            <v>Al Ahli Bank of Kuwait K.S.C</v>
          </cell>
          <cell r="D193" t="str">
            <v>Kuwait</v>
          </cell>
          <cell r="E193" t="str">
            <v>A2</v>
          </cell>
        </row>
        <row r="194">
          <cell r="C194" t="str">
            <v>LGT Bank AG</v>
          </cell>
          <cell r="D194" t="str">
            <v>Liechtenstein</v>
          </cell>
          <cell r="E194" t="str">
            <v>A1</v>
          </cell>
        </row>
        <row r="195">
          <cell r="C195" t="str">
            <v>CIMB Bank Berhad</v>
          </cell>
          <cell r="D195" t="str">
            <v>Malaysia</v>
          </cell>
          <cell r="E195" t="str">
            <v>A1</v>
          </cell>
        </row>
        <row r="196">
          <cell r="C196" t="str">
            <v>Hong Leong Bank Berhad</v>
          </cell>
          <cell r="D196" t="str">
            <v>Malaysia</v>
          </cell>
          <cell r="E196" t="str">
            <v>A2</v>
          </cell>
        </row>
        <row r="197">
          <cell r="C197" t="str">
            <v>Public Bank Berhad</v>
          </cell>
          <cell r="D197" t="str">
            <v>Malaysia</v>
          </cell>
          <cell r="E197" t="str">
            <v>A1</v>
          </cell>
        </row>
        <row r="198">
          <cell r="C198" t="str">
            <v>Malayan Banking Berhad</v>
          </cell>
          <cell r="D198" t="str">
            <v>Malaysia</v>
          </cell>
          <cell r="E198" t="str">
            <v>A1</v>
          </cell>
        </row>
        <row r="199">
          <cell r="C199" t="str">
            <v>RHB Bank Berhad</v>
          </cell>
          <cell r="D199" t="str">
            <v>Malaysia</v>
          </cell>
          <cell r="E199" t="str">
            <v>A3</v>
          </cell>
        </row>
        <row r="200">
          <cell r="C200" t="str">
            <v>HSBC Bank Malaysia Berhad</v>
          </cell>
          <cell r="D200" t="str">
            <v>Malaysia</v>
          </cell>
          <cell r="E200" t="str">
            <v>A1</v>
          </cell>
        </row>
        <row r="201">
          <cell r="C201" t="str">
            <v>Standard Chartered Bank Malaysia Berhad</v>
          </cell>
          <cell r="D201" t="str">
            <v>Malaysia</v>
          </cell>
          <cell r="E201" t="str">
            <v>A1</v>
          </cell>
        </row>
        <row r="202">
          <cell r="C202" t="str">
            <v>AmBank (M) Berhad</v>
          </cell>
          <cell r="D202" t="str">
            <v>Malaysia</v>
          </cell>
          <cell r="E202" t="str">
            <v>Baa1</v>
          </cell>
        </row>
        <row r="203">
          <cell r="C203" t="str">
            <v>BMCE Bank</v>
          </cell>
          <cell r="D203" t="str">
            <v>Morocco</v>
          </cell>
          <cell r="E203" t="str">
            <v>Ba1</v>
          </cell>
        </row>
        <row r="204">
          <cell r="C204" t="str">
            <v>Credit du Maroc</v>
          </cell>
          <cell r="D204" t="str">
            <v>Morocco</v>
          </cell>
          <cell r="E204" t="str">
            <v>Baa3</v>
          </cell>
        </row>
        <row r="205">
          <cell r="C205" t="str">
            <v>Banco Nacional de Mexico, S.A.</v>
          </cell>
          <cell r="D205" t="str">
            <v>Mexico</v>
          </cell>
          <cell r="E205" t="str">
            <v>A3</v>
          </cell>
        </row>
        <row r="206">
          <cell r="C206" t="str">
            <v>Scotiabank Inverlat S.A.</v>
          </cell>
          <cell r="D206" t="str">
            <v>Mexico</v>
          </cell>
          <cell r="E206" t="str">
            <v>A2</v>
          </cell>
        </row>
        <row r="207">
          <cell r="C207" t="str">
            <v>Deutsche Bank Mexico, S.A.</v>
          </cell>
          <cell r="D207" t="str">
            <v>Mexico</v>
          </cell>
          <cell r="E207" t="str">
            <v>Baa3</v>
          </cell>
        </row>
        <row r="208">
          <cell r="C208" t="str">
            <v>Banco Santander (Mexico), S.A.</v>
          </cell>
          <cell r="D208" t="str">
            <v>Mexico</v>
          </cell>
          <cell r="E208" t="str">
            <v>A3</v>
          </cell>
        </row>
        <row r="209">
          <cell r="C209" t="str">
            <v>BBVA Bancomer, S.A.</v>
          </cell>
          <cell r="D209" t="str">
            <v>Mexico</v>
          </cell>
          <cell r="E209" t="str">
            <v>A2</v>
          </cell>
        </row>
        <row r="210">
          <cell r="C210" t="str">
            <v>Banco Azteca, S.A.</v>
          </cell>
          <cell r="D210" t="str">
            <v>Mexico</v>
          </cell>
          <cell r="E210" t="str">
            <v>Ba1</v>
          </cell>
        </row>
        <row r="211">
          <cell r="C211" t="str">
            <v>Volkswagen Bank, S.A.</v>
          </cell>
          <cell r="D211" t="str">
            <v>Mexico</v>
          </cell>
          <cell r="E211" t="str">
            <v>Ba2</v>
          </cell>
        </row>
        <row r="212">
          <cell r="C212" t="str">
            <v>Barclays Bank Mexico, S.A.</v>
          </cell>
          <cell r="D212" t="str">
            <v>Mexico</v>
          </cell>
          <cell r="E212" t="str">
            <v>Baa3</v>
          </cell>
        </row>
        <row r="213">
          <cell r="C213" t="str">
            <v>Banco Mercantil del Norte, S.A.</v>
          </cell>
          <cell r="D213" t="str">
            <v>Mexico</v>
          </cell>
          <cell r="E213" t="str">
            <v>A2</v>
          </cell>
        </row>
        <row r="214">
          <cell r="C214" t="str">
            <v>Banco del Bajio, S.A.</v>
          </cell>
          <cell r="D214" t="str">
            <v>Mexico</v>
          </cell>
          <cell r="E214" t="str">
            <v>Baa3</v>
          </cell>
        </row>
        <row r="215">
          <cell r="C215" t="str">
            <v>Banco Interacciones, S.A.</v>
          </cell>
          <cell r="D215" t="str">
            <v>Mexico</v>
          </cell>
          <cell r="E215" t="str">
            <v>Ba2</v>
          </cell>
        </row>
        <row r="216">
          <cell r="C216" t="str">
            <v>Banco Regional de Monterrey, S.A.</v>
          </cell>
          <cell r="D216" t="str">
            <v>Mexico</v>
          </cell>
          <cell r="E216" t="str">
            <v>Baa2</v>
          </cell>
        </row>
        <row r="217">
          <cell r="C217" t="str">
            <v>Banco Ve por Mas, S.A.</v>
          </cell>
          <cell r="D217" t="str">
            <v>Mexico</v>
          </cell>
          <cell r="E217" t="str">
            <v>Ba3</v>
          </cell>
        </row>
        <row r="218">
          <cell r="C218" t="str">
            <v>HSBC Mexico, S.A.</v>
          </cell>
          <cell r="D218" t="str">
            <v>Mexico</v>
          </cell>
          <cell r="E218" t="str">
            <v>A2</v>
          </cell>
        </row>
        <row r="219">
          <cell r="C219" t="str">
            <v>National Bank of Oman Limited (SAOG)</v>
          </cell>
          <cell r="D219" t="str">
            <v>Oman</v>
          </cell>
          <cell r="E219" t="str">
            <v>A3</v>
          </cell>
        </row>
        <row r="220">
          <cell r="C220" t="str">
            <v>BankMuscat S.A.O.G.</v>
          </cell>
          <cell r="D220" t="str">
            <v>Oman</v>
          </cell>
          <cell r="E220" t="str">
            <v>A1</v>
          </cell>
        </row>
        <row r="221">
          <cell r="C221" t="str">
            <v>HSBC Bank Oman SAOG</v>
          </cell>
          <cell r="D221" t="str">
            <v>Oman</v>
          </cell>
          <cell r="E221" t="str">
            <v>A3</v>
          </cell>
        </row>
        <row r="222">
          <cell r="C222" t="str">
            <v>Oman Arab Bank (SAOC)</v>
          </cell>
          <cell r="D222" t="str">
            <v>Oman</v>
          </cell>
          <cell r="E222" t="str">
            <v>A2</v>
          </cell>
        </row>
        <row r="223">
          <cell r="C223" t="str">
            <v>Bank Dhofar SAOG</v>
          </cell>
          <cell r="D223" t="str">
            <v>Oman</v>
          </cell>
          <cell r="E223" t="str">
            <v>A3</v>
          </cell>
        </row>
        <row r="224">
          <cell r="C224" t="str">
            <v>Philippine National Bank</v>
          </cell>
          <cell r="D224" t="str">
            <v>Philippines</v>
          </cell>
          <cell r="E224" t="str">
            <v>Ba2</v>
          </cell>
        </row>
        <row r="225">
          <cell r="C225" t="str">
            <v>Land Bank of the Philippines</v>
          </cell>
          <cell r="D225" t="str">
            <v>Philippines</v>
          </cell>
          <cell r="E225" t="str">
            <v>Baa3</v>
          </cell>
        </row>
        <row r="226">
          <cell r="C226" t="str">
            <v>Rizal Commercial Banking Corporation</v>
          </cell>
          <cell r="D226" t="str">
            <v>Philippines</v>
          </cell>
          <cell r="E226" t="str">
            <v>Ba2</v>
          </cell>
        </row>
        <row r="227">
          <cell r="C227" t="str">
            <v>BDO UNIBANK, INC</v>
          </cell>
          <cell r="D227" t="str">
            <v>Philippines</v>
          </cell>
          <cell r="E227" t="str">
            <v>Baa3</v>
          </cell>
        </row>
        <row r="228">
          <cell r="C228" t="str">
            <v>United Coconut Planters Bank</v>
          </cell>
          <cell r="D228" t="str">
            <v>Philippines</v>
          </cell>
          <cell r="E228" t="str">
            <v>B2</v>
          </cell>
        </row>
        <row r="229">
          <cell r="C229" t="str">
            <v>Bank of the Philippine Islands</v>
          </cell>
          <cell r="D229" t="str">
            <v>Philippines</v>
          </cell>
          <cell r="E229" t="str">
            <v>Baa3</v>
          </cell>
        </row>
        <row r="230">
          <cell r="C230" t="str">
            <v>Metropolitan Bank &amp; Trust Company</v>
          </cell>
          <cell r="D230" t="str">
            <v>Philippines</v>
          </cell>
          <cell r="E230" t="str">
            <v>Baa3</v>
          </cell>
        </row>
        <row r="231">
          <cell r="C231" t="str">
            <v>Allied Bank Limited</v>
          </cell>
          <cell r="D231" t="str">
            <v>Pakistan</v>
          </cell>
          <cell r="E231" t="str">
            <v>B3</v>
          </cell>
        </row>
        <row r="232">
          <cell r="C232" t="str">
            <v>National Bank of Pakistan</v>
          </cell>
          <cell r="D232" t="str">
            <v>Pakistan</v>
          </cell>
          <cell r="E232" t="str">
            <v>B3</v>
          </cell>
        </row>
        <row r="233">
          <cell r="C233" t="str">
            <v>MCB Bank Limited</v>
          </cell>
          <cell r="D233" t="str">
            <v>Pakistan</v>
          </cell>
          <cell r="E233" t="str">
            <v>B3</v>
          </cell>
        </row>
        <row r="234">
          <cell r="C234" t="str">
            <v>Habib Bank Ltd.</v>
          </cell>
          <cell r="D234" t="str">
            <v>Pakistan</v>
          </cell>
          <cell r="E234" t="str">
            <v>B3</v>
          </cell>
        </row>
        <row r="235">
          <cell r="C235" t="str">
            <v>United Bank Ltd.</v>
          </cell>
          <cell r="D235" t="str">
            <v>Pakistan</v>
          </cell>
          <cell r="E235" t="str">
            <v>B3</v>
          </cell>
        </row>
        <row r="236">
          <cell r="C236" t="str">
            <v>Credit Agricole Bank Polska S.A.</v>
          </cell>
          <cell r="D236" t="str">
            <v>Poland</v>
          </cell>
          <cell r="E236" t="str">
            <v>Baa3</v>
          </cell>
        </row>
        <row r="237">
          <cell r="C237" t="str">
            <v>Getin Noble Bank S.A.</v>
          </cell>
          <cell r="D237" t="str">
            <v>Poland</v>
          </cell>
          <cell r="E237" t="str">
            <v>Ba2</v>
          </cell>
        </row>
        <row r="238">
          <cell r="C238" t="str">
            <v>Bank Millennium S.A.</v>
          </cell>
          <cell r="D238" t="str">
            <v>Poland</v>
          </cell>
          <cell r="E238" t="str">
            <v>Ba2</v>
          </cell>
        </row>
        <row r="239">
          <cell r="C239" t="str">
            <v>Bank Handlowy w Warszawie S.A.</v>
          </cell>
          <cell r="D239" t="str">
            <v>Poland</v>
          </cell>
          <cell r="E239" t="str">
            <v>Baa3</v>
          </cell>
        </row>
        <row r="240">
          <cell r="C240" t="str">
            <v>mBank S.A.</v>
          </cell>
          <cell r="D240" t="str">
            <v>Poland</v>
          </cell>
          <cell r="E240" t="str">
            <v>Baa3</v>
          </cell>
        </row>
        <row r="241">
          <cell r="C241" t="str">
            <v>Bank BPH S.A.</v>
          </cell>
          <cell r="D241" t="str">
            <v>Poland</v>
          </cell>
          <cell r="E241" t="str">
            <v>Baa2</v>
          </cell>
        </row>
        <row r="242">
          <cell r="C242" t="str">
            <v>ING Bank Slaski S.A.</v>
          </cell>
          <cell r="D242" t="str">
            <v>Poland</v>
          </cell>
          <cell r="E242" t="str">
            <v>Baa1</v>
          </cell>
        </row>
        <row r="243">
          <cell r="C243" t="str">
            <v>Bank Gospodarki Zywnosciowej S.A.</v>
          </cell>
          <cell r="D243" t="str">
            <v>Poland</v>
          </cell>
          <cell r="E243" t="str">
            <v>Baa3</v>
          </cell>
        </row>
        <row r="244">
          <cell r="C244" t="str">
            <v>Bank Polska Kasa Opieki S.A.</v>
          </cell>
          <cell r="D244" t="str">
            <v>Poland</v>
          </cell>
          <cell r="E244" t="str">
            <v>A2</v>
          </cell>
        </row>
        <row r="245">
          <cell r="C245" t="str">
            <v>Powszechna Kasa Oszczednosci Bank Polski S.A.</v>
          </cell>
          <cell r="D245" t="str">
            <v>Poland</v>
          </cell>
          <cell r="E245" t="str">
            <v>A2</v>
          </cell>
        </row>
        <row r="246">
          <cell r="C246" t="str">
            <v>Bank Zachodni WBK S.A.</v>
          </cell>
          <cell r="D246" t="str">
            <v>Poland</v>
          </cell>
          <cell r="E246" t="str">
            <v>Baa1</v>
          </cell>
        </row>
        <row r="247">
          <cell r="C247" t="str">
            <v>Banco de Credito del Peru</v>
          </cell>
          <cell r="D247" t="str">
            <v>Peru</v>
          </cell>
          <cell r="E247" t="str">
            <v>Baa1</v>
          </cell>
        </row>
        <row r="248">
          <cell r="C248" t="str">
            <v>Scotiabank Peru</v>
          </cell>
          <cell r="D248" t="str">
            <v>Peru</v>
          </cell>
          <cell r="E248" t="str">
            <v>Baa1</v>
          </cell>
        </row>
        <row r="249">
          <cell r="C249" t="str">
            <v>Banco Internacional del Peru - Interbank</v>
          </cell>
          <cell r="D249" t="str">
            <v>Peru</v>
          </cell>
          <cell r="E249" t="str">
            <v>Baa2</v>
          </cell>
        </row>
        <row r="250">
          <cell r="C250" t="str">
            <v>Banca Comerciala Romana S.A.</v>
          </cell>
          <cell r="D250" t="str">
            <v>Romania</v>
          </cell>
          <cell r="E250" t="str">
            <v>Ba3</v>
          </cell>
        </row>
        <row r="251">
          <cell r="C251" t="str">
            <v>BRD - Groupe Societe Generale</v>
          </cell>
          <cell r="D251" t="str">
            <v>Romania</v>
          </cell>
          <cell r="E251" t="str">
            <v>Ba2</v>
          </cell>
        </row>
        <row r="252">
          <cell r="C252" t="str">
            <v>Raiffeisen Bank SA</v>
          </cell>
          <cell r="D252" t="str">
            <v>Romania</v>
          </cell>
          <cell r="E252" t="str">
            <v>Ba1</v>
          </cell>
        </row>
        <row r="253">
          <cell r="C253" t="str">
            <v>FirstRand Bank Limited</v>
          </cell>
          <cell r="D253" t="str">
            <v>South Africa</v>
          </cell>
          <cell r="E253" t="str">
            <v>Baa1</v>
          </cell>
        </row>
        <row r="254">
          <cell r="C254" t="str">
            <v>Standard Bank of South Africa</v>
          </cell>
          <cell r="D254" t="str">
            <v>South Africa</v>
          </cell>
          <cell r="E254" t="str">
            <v>Baa1</v>
          </cell>
        </row>
        <row r="255">
          <cell r="C255" t="str">
            <v>Capitec Bank Limited</v>
          </cell>
          <cell r="D255" t="str">
            <v>South Africa</v>
          </cell>
          <cell r="E255" t="str">
            <v>Ba2</v>
          </cell>
        </row>
        <row r="256">
          <cell r="C256" t="str">
            <v>Grindrod Bank Limited</v>
          </cell>
          <cell r="D256" t="str">
            <v>South Africa</v>
          </cell>
          <cell r="E256" t="str">
            <v>Ba3</v>
          </cell>
        </row>
        <row r="257">
          <cell r="C257" t="str">
            <v>Nedbank Limited</v>
          </cell>
          <cell r="D257" t="str">
            <v>South Africa</v>
          </cell>
          <cell r="E257" t="str">
            <v>Baa1</v>
          </cell>
        </row>
        <row r="258">
          <cell r="C258" t="str">
            <v>ABSA Bank Limited</v>
          </cell>
          <cell r="D258" t="str">
            <v>South Africa</v>
          </cell>
          <cell r="E258" t="str">
            <v>Baa1</v>
          </cell>
        </row>
        <row r="259">
          <cell r="C259" t="str">
            <v>Investec Bank Ltd.</v>
          </cell>
          <cell r="D259" t="str">
            <v>South Africa</v>
          </cell>
          <cell r="E259" t="str">
            <v>Baa1</v>
          </cell>
        </row>
        <row r="260">
          <cell r="C260" t="str">
            <v>Mercantile Bank Limited</v>
          </cell>
          <cell r="D260" t="str">
            <v>South Africa</v>
          </cell>
          <cell r="E260" t="str">
            <v>Ba3</v>
          </cell>
        </row>
        <row r="261">
          <cell r="C261" t="str">
            <v>African Bank Limited</v>
          </cell>
          <cell r="D261" t="str">
            <v>South Africa</v>
          </cell>
          <cell r="E261" t="str">
            <v>Caa2</v>
          </cell>
        </row>
        <row r="262">
          <cell r="C262" t="str">
            <v>Bidvest Bank Limited</v>
          </cell>
          <cell r="D262" t="str">
            <v>South Africa</v>
          </cell>
          <cell r="E262" t="str">
            <v>Ba1</v>
          </cell>
        </row>
        <row r="263">
          <cell r="C263" t="str">
            <v>Banque Saudi Fransi</v>
          </cell>
          <cell r="D263" t="str">
            <v>Saudi Arabia</v>
          </cell>
          <cell r="E263" t="str">
            <v>Aa3</v>
          </cell>
        </row>
        <row r="264">
          <cell r="C264" t="str">
            <v>Al Rajhi Bank</v>
          </cell>
          <cell r="D264" t="str">
            <v>Saudi Arabia</v>
          </cell>
          <cell r="E264" t="str">
            <v>A1</v>
          </cell>
        </row>
        <row r="265">
          <cell r="C265" t="str">
            <v>Arab National Bank</v>
          </cell>
          <cell r="D265" t="str">
            <v>Saudi Arabia</v>
          </cell>
          <cell r="E265" t="str">
            <v>A1</v>
          </cell>
        </row>
        <row r="266">
          <cell r="C266" t="str">
            <v>Bank Al-Jazira</v>
          </cell>
          <cell r="D266" t="str">
            <v>Saudi Arabia</v>
          </cell>
          <cell r="E266" t="str">
            <v>A3</v>
          </cell>
        </row>
        <row r="267">
          <cell r="C267" t="str">
            <v>National Commercial Bank</v>
          </cell>
          <cell r="D267" t="str">
            <v>Saudi Arabia</v>
          </cell>
          <cell r="E267" t="str">
            <v>A1</v>
          </cell>
        </row>
        <row r="268">
          <cell r="C268" t="str">
            <v>Riyad Bank</v>
          </cell>
          <cell r="D268" t="str">
            <v>Saudi Arabia</v>
          </cell>
          <cell r="E268" t="str">
            <v>A1</v>
          </cell>
        </row>
        <row r="269">
          <cell r="C269" t="str">
            <v>Samba Financial Group</v>
          </cell>
          <cell r="D269" t="str">
            <v>Saudi Arabia</v>
          </cell>
          <cell r="E269" t="str">
            <v>Aa3</v>
          </cell>
        </row>
        <row r="270">
          <cell r="C270" t="str">
            <v>Saudi British Bank</v>
          </cell>
          <cell r="D270" t="str">
            <v>Saudi Arabia</v>
          </cell>
          <cell r="E270" t="str">
            <v>Aa3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>A1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>A2</v>
          </cell>
        </row>
        <row r="273">
          <cell r="C273" t="str">
            <v>Standard Chartered Bank (Thai) Public Co Ltd</v>
          </cell>
          <cell r="D273" t="str">
            <v>Thailand</v>
          </cell>
          <cell r="E273" t="str">
            <v>A3</v>
          </cell>
        </row>
        <row r="274">
          <cell r="C274" t="str">
            <v>Government Housing Bank of Thailand</v>
          </cell>
          <cell r="D274" t="str">
            <v>Thailand</v>
          </cell>
          <cell r="E274" t="str">
            <v>Baa1</v>
          </cell>
        </row>
        <row r="275">
          <cell r="C275" t="str">
            <v>Krung Thai Bank Public Company Limited</v>
          </cell>
          <cell r="D275" t="str">
            <v>Thailand</v>
          </cell>
          <cell r="E275" t="str">
            <v>Baa1</v>
          </cell>
        </row>
        <row r="276">
          <cell r="C276" t="str">
            <v>United Overseas Bank (Thai) Public Co Ltd</v>
          </cell>
          <cell r="D276" t="str">
            <v>Thailand</v>
          </cell>
          <cell r="E276" t="str">
            <v>Baa1</v>
          </cell>
        </row>
        <row r="277">
          <cell r="C277" t="str">
            <v>KASIKORNBANK Public Company Limited</v>
          </cell>
          <cell r="D277" t="str">
            <v>Thailand</v>
          </cell>
          <cell r="E277" t="str">
            <v>A3</v>
          </cell>
        </row>
        <row r="278">
          <cell r="C278" t="str">
            <v>SME Development  Bank of Thailand</v>
          </cell>
          <cell r="D278" t="str">
            <v>Thailand</v>
          </cell>
          <cell r="E278" t="str">
            <v>Baa2</v>
          </cell>
        </row>
        <row r="279">
          <cell r="C279" t="str">
            <v>TMB Bank Public Company Limited</v>
          </cell>
          <cell r="D279" t="str">
            <v>Thailand</v>
          </cell>
          <cell r="E279" t="str">
            <v>Baa3</v>
          </cell>
        </row>
        <row r="280">
          <cell r="C280" t="str">
            <v>Siam Commercial Bank Public Company Limited</v>
          </cell>
          <cell r="D280" t="str">
            <v>Thailand</v>
          </cell>
          <cell r="E280" t="str">
            <v>A3</v>
          </cell>
        </row>
        <row r="281">
          <cell r="C281" t="str">
            <v>Bank of Ayudhya</v>
          </cell>
          <cell r="D281" t="str">
            <v>Thailand</v>
          </cell>
          <cell r="E281" t="str">
            <v>Baa1</v>
          </cell>
        </row>
        <row r="282">
          <cell r="C282" t="str">
            <v>Bangkok Bank Public Company Limited</v>
          </cell>
          <cell r="D282" t="str">
            <v>Thailand</v>
          </cell>
          <cell r="E282" t="str">
            <v>A3</v>
          </cell>
        </row>
        <row r="283">
          <cell r="C283" t="str">
            <v>Bank of Taiwan</v>
          </cell>
          <cell r="D283" t="str">
            <v>Taiwan</v>
          </cell>
          <cell r="E283" t="str">
            <v>Aa3</v>
          </cell>
        </row>
        <row r="284">
          <cell r="C284" t="str">
            <v>Land Bank of Taiwan</v>
          </cell>
          <cell r="D284" t="str">
            <v>Taiwan</v>
          </cell>
          <cell r="E284" t="str">
            <v>Aa3</v>
          </cell>
        </row>
        <row r="285">
          <cell r="C285" t="str">
            <v>Taipei Fubon Commercial Bank Co Ltd</v>
          </cell>
          <cell r="D285" t="str">
            <v>Taiwan</v>
          </cell>
          <cell r="E285" t="str">
            <v>A2</v>
          </cell>
        </row>
        <row r="286">
          <cell r="C286" t="str">
            <v>E. Sun Commercial Bank, Ltd.</v>
          </cell>
          <cell r="D286" t="str">
            <v>Taiwan</v>
          </cell>
          <cell r="E286" t="str">
            <v>A3</v>
          </cell>
        </row>
        <row r="287">
          <cell r="C287" t="str">
            <v>Mega International Commercial Bank</v>
          </cell>
          <cell r="D287" t="str">
            <v>Taiwan</v>
          </cell>
          <cell r="E287" t="str">
            <v>A1</v>
          </cell>
        </row>
        <row r="288">
          <cell r="C288" t="str">
            <v>Cathay United Bank Co., Ltd</v>
          </cell>
          <cell r="D288" t="str">
            <v>Taiwan</v>
          </cell>
          <cell r="E288" t="str">
            <v>A2</v>
          </cell>
        </row>
        <row r="289">
          <cell r="C289" t="str">
            <v>Hua Nan Commercial Bank Ltd.</v>
          </cell>
          <cell r="D289" t="str">
            <v>Taiwan</v>
          </cell>
          <cell r="E289" t="str">
            <v>A3</v>
          </cell>
        </row>
        <row r="290">
          <cell r="C290" t="str">
            <v>CTBC Bank Co., Ltd.</v>
          </cell>
          <cell r="D290" t="str">
            <v>Taiwan</v>
          </cell>
          <cell r="E290" t="str">
            <v>A2</v>
          </cell>
        </row>
        <row r="291">
          <cell r="C291" t="str">
            <v>First Commercial Bank</v>
          </cell>
          <cell r="D291" t="str">
            <v>Taiwan</v>
          </cell>
          <cell r="E291" t="str">
            <v>A3</v>
          </cell>
        </row>
        <row r="292">
          <cell r="C292" t="str">
            <v>Chang Hwa Commercial Bank</v>
          </cell>
          <cell r="D292" t="str">
            <v>Taiwan</v>
          </cell>
          <cell r="E292" t="str">
            <v>A3</v>
          </cell>
        </row>
        <row r="293">
          <cell r="C293" t="str">
            <v>First Citizens Bank Limited</v>
          </cell>
          <cell r="D293" t="str">
            <v>Trinidad &amp; Tobago</v>
          </cell>
          <cell r="E293" t="str">
            <v>Baa1</v>
          </cell>
        </row>
        <row r="294">
          <cell r="C294" t="str">
            <v>HSBC Bank A.S. (Turkey)</v>
          </cell>
          <cell r="D294" t="str">
            <v>Turkey</v>
          </cell>
          <cell r="E294" t="str">
            <v>Baa2</v>
          </cell>
        </row>
        <row r="295">
          <cell r="C295" t="str">
            <v>Finansbank AS</v>
          </cell>
          <cell r="D295" t="str">
            <v>Turkey</v>
          </cell>
          <cell r="E295" t="str">
            <v>Ba2</v>
          </cell>
        </row>
        <row r="296">
          <cell r="C296" t="str">
            <v>Asya Katilim Bankasi A.S.</v>
          </cell>
          <cell r="D296" t="str">
            <v>Turkey</v>
          </cell>
          <cell r="E296" t="str">
            <v>Caa1</v>
          </cell>
        </row>
        <row r="297">
          <cell r="C297" t="str">
            <v>Denizbank A.S.</v>
          </cell>
          <cell r="D297" t="str">
            <v>Turkey</v>
          </cell>
          <cell r="E297" t="str">
            <v>Ba1</v>
          </cell>
        </row>
        <row r="298">
          <cell r="C298" t="str">
            <v>T.C. Ziraat Bankasi</v>
          </cell>
          <cell r="D298" t="str">
            <v>Turkey</v>
          </cell>
          <cell r="E298" t="str">
            <v>Baa3</v>
          </cell>
        </row>
        <row r="299">
          <cell r="C299" t="str">
            <v>Turk Ekonomi Bankasi AS</v>
          </cell>
          <cell r="D299" t="str">
            <v>Turkey</v>
          </cell>
          <cell r="E299" t="str">
            <v>Baa3</v>
          </cell>
        </row>
        <row r="300">
          <cell r="C300" t="str">
            <v>Turkiye Is Bankasi AS</v>
          </cell>
          <cell r="D300" t="str">
            <v>Turkey</v>
          </cell>
          <cell r="E300" t="str">
            <v>Baa3</v>
          </cell>
        </row>
        <row r="301">
          <cell r="C301" t="str">
            <v>Turkiye Vakiflar Bankasi TAO</v>
          </cell>
          <cell r="D301" t="str">
            <v>Turkey</v>
          </cell>
          <cell r="E301" t="str">
            <v>Baa3</v>
          </cell>
        </row>
        <row r="302">
          <cell r="C302" t="str">
            <v>Turkiye Garanti Bankasi AS</v>
          </cell>
          <cell r="D302" t="str">
            <v>Turkey</v>
          </cell>
          <cell r="E302" t="str">
            <v>Baa3</v>
          </cell>
        </row>
        <row r="303">
          <cell r="C303" t="str">
            <v>Akbank TAS</v>
          </cell>
          <cell r="D303" t="str">
            <v>Turkey</v>
          </cell>
          <cell r="E303" t="str">
            <v>Baa3</v>
          </cell>
        </row>
        <row r="304">
          <cell r="C304" t="str">
            <v>Sekerbank T.A.S.</v>
          </cell>
          <cell r="D304" t="str">
            <v>Turkey</v>
          </cell>
          <cell r="E304" t="str">
            <v>Ba2</v>
          </cell>
        </row>
        <row r="305">
          <cell r="C305" t="str">
            <v>Yapi ve Kredi Bankasi AS</v>
          </cell>
          <cell r="D305" t="str">
            <v>Turkey</v>
          </cell>
          <cell r="E305" t="str">
            <v>Baa3</v>
          </cell>
        </row>
        <row r="306">
          <cell r="C306" t="str">
            <v>Burgan Bank A.S.</v>
          </cell>
          <cell r="D306" t="str">
            <v>Turkey</v>
          </cell>
          <cell r="E306" t="str">
            <v>Ba2</v>
          </cell>
        </row>
        <row r="307">
          <cell r="C307" t="str">
            <v>Turkiye Halk Bankasi A.S.</v>
          </cell>
          <cell r="D307" t="str">
            <v>Turkey</v>
          </cell>
          <cell r="E307" t="str">
            <v>Baa3</v>
          </cell>
        </row>
        <row r="308">
          <cell r="C308" t="str">
            <v>Emirates NBD PJSC</v>
          </cell>
          <cell r="D308" t="str">
            <v>United Arab Emirates</v>
          </cell>
          <cell r="E308" t="str">
            <v>Baa1</v>
          </cell>
        </row>
        <row r="309">
          <cell r="C309" t="str">
            <v>Union National Bank PJSC</v>
          </cell>
          <cell r="D309" t="str">
            <v>United Arab Emirates</v>
          </cell>
          <cell r="E309" t="str">
            <v>A1</v>
          </cell>
        </row>
        <row r="310">
          <cell r="C310" t="str">
            <v>First Gulf Bank</v>
          </cell>
          <cell r="D310" t="str">
            <v>United Arab Emirates</v>
          </cell>
          <cell r="E310" t="str">
            <v>A2</v>
          </cell>
        </row>
        <row r="311">
          <cell r="C311" t="str">
            <v>National Bank of Ras-Al-Khaimah</v>
          </cell>
          <cell r="D311" t="str">
            <v>United Arab Emirates</v>
          </cell>
          <cell r="E311" t="str">
            <v>Baa1</v>
          </cell>
        </row>
        <row r="312">
          <cell r="C312" t="str">
            <v>National Bank of Abu Dhabi</v>
          </cell>
          <cell r="D312" t="str">
            <v>United Arab Emirates</v>
          </cell>
          <cell r="E312" t="str">
            <v>Aa3</v>
          </cell>
        </row>
        <row r="313">
          <cell r="C313" t="str">
            <v>MashreqBank psc</v>
          </cell>
          <cell r="D313" t="str">
            <v>United Arab Emirates</v>
          </cell>
          <cell r="E313" t="str">
            <v>Baa2</v>
          </cell>
        </row>
        <row r="314">
          <cell r="C314" t="str">
            <v>Abu Dhabi Commercial Bank</v>
          </cell>
          <cell r="D314" t="str">
            <v>United Arab Emirates</v>
          </cell>
          <cell r="E314" t="str">
            <v>A1</v>
          </cell>
        </row>
        <row r="315">
          <cell r="C315" t="str">
            <v>United Arab Bank PJSC</v>
          </cell>
          <cell r="D315" t="str">
            <v>United Arab Emirates</v>
          </cell>
          <cell r="E315" t="str">
            <v>Baa1</v>
          </cell>
        </row>
        <row r="316">
          <cell r="C316" t="str">
            <v>Commercial Bank of Dubai PSC</v>
          </cell>
          <cell r="D316" t="str">
            <v>United Arab Emirates</v>
          </cell>
          <cell r="E316" t="str">
            <v>Baa1</v>
          </cell>
        </row>
        <row r="317">
          <cell r="C317" t="str">
            <v>National Bank of Fujairah</v>
          </cell>
          <cell r="D317" t="str">
            <v>United Arab Emirates</v>
          </cell>
          <cell r="E317" t="str">
            <v>Baa1</v>
          </cell>
        </row>
        <row r="318">
          <cell r="C318" t="str">
            <v>First Midwest Bank</v>
          </cell>
          <cell r="D318" t="str">
            <v>United States</v>
          </cell>
          <cell r="E318" t="str">
            <v>Baa1</v>
          </cell>
        </row>
        <row r="319">
          <cell r="C319" t="str">
            <v>Bank of America, N.A.</v>
          </cell>
          <cell r="D319" t="str">
            <v>United States</v>
          </cell>
          <cell r="E319" t="str">
            <v>A2</v>
          </cell>
        </row>
        <row r="320">
          <cell r="C320" t="str">
            <v>Susquehanna Bank</v>
          </cell>
          <cell r="D320" t="str">
            <v>United States</v>
          </cell>
          <cell r="E320" t="str">
            <v>Baa1</v>
          </cell>
        </row>
        <row r="321">
          <cell r="C321" t="str">
            <v>Banco Santander Puerto Rico</v>
          </cell>
          <cell r="D321" t="str">
            <v>United States</v>
          </cell>
          <cell r="E321" t="str">
            <v>Baa1</v>
          </cell>
        </row>
        <row r="322">
          <cell r="C322" t="str">
            <v>United Bank, Inc.</v>
          </cell>
          <cell r="D322" t="str">
            <v>United States</v>
          </cell>
          <cell r="E322" t="str">
            <v>A3</v>
          </cell>
        </row>
        <row r="323">
          <cell r="C323" t="str">
            <v>BNY Mellon National Association</v>
          </cell>
          <cell r="D323" t="str">
            <v>United States</v>
          </cell>
          <cell r="E323" t="str">
            <v>Aa2</v>
          </cell>
        </row>
        <row r="324">
          <cell r="C324" t="str">
            <v>Old National Bank</v>
          </cell>
          <cell r="D324" t="str">
            <v>United States</v>
          </cell>
          <cell r="E324" t="str">
            <v>A2</v>
          </cell>
        </row>
        <row r="325">
          <cell r="C325" t="str">
            <v>Fifth Third Bank, Ohio</v>
          </cell>
          <cell r="D325" t="str">
            <v>United States</v>
          </cell>
          <cell r="E325" t="str">
            <v>A3</v>
          </cell>
        </row>
        <row r="326">
          <cell r="C326" t="str">
            <v>Amegy Bank National Association</v>
          </cell>
          <cell r="D326" t="str">
            <v>United States</v>
          </cell>
          <cell r="E326" t="str">
            <v>Baa3</v>
          </cell>
        </row>
        <row r="327">
          <cell r="C327" t="str">
            <v>United Bank</v>
          </cell>
          <cell r="D327" t="str">
            <v>United States</v>
          </cell>
          <cell r="E327" t="str">
            <v>A3</v>
          </cell>
        </row>
        <row r="328">
          <cell r="C328" t="str">
            <v>First Tennessee Bank, National Association</v>
          </cell>
          <cell r="D328" t="str">
            <v>United States</v>
          </cell>
          <cell r="E328" t="str">
            <v>Baa2</v>
          </cell>
        </row>
        <row r="329">
          <cell r="C329" t="str">
            <v>E*TRADE Bank</v>
          </cell>
          <cell r="D329" t="str">
            <v>United States</v>
          </cell>
          <cell r="E329" t="str">
            <v>Ba2</v>
          </cell>
        </row>
        <row r="330">
          <cell r="C330" t="str">
            <v>Bank of the West</v>
          </cell>
          <cell r="D330" t="str">
            <v>United States</v>
          </cell>
          <cell r="E330" t="str">
            <v>A2</v>
          </cell>
        </row>
        <row r="331">
          <cell r="C331" t="str">
            <v>Citizens Bank of Pennsylvania</v>
          </cell>
          <cell r="D331" t="str">
            <v>United States</v>
          </cell>
          <cell r="E331" t="str">
            <v>A3</v>
          </cell>
        </row>
        <row r="332">
          <cell r="C332" t="str">
            <v>First Hawaiian Bank</v>
          </cell>
          <cell r="D332" t="str">
            <v>United States</v>
          </cell>
          <cell r="E332" t="str">
            <v>A2</v>
          </cell>
        </row>
        <row r="333">
          <cell r="C333" t="str">
            <v>Citizens Bank, N.A.</v>
          </cell>
          <cell r="D333" t="str">
            <v>United States</v>
          </cell>
          <cell r="E333" t="str">
            <v>A3</v>
          </cell>
        </row>
        <row r="334">
          <cell r="C334" t="str">
            <v>FirstMerit Bank, N.A.</v>
          </cell>
          <cell r="D334" t="str">
            <v>United States</v>
          </cell>
          <cell r="E334" t="str">
            <v>A2</v>
          </cell>
        </row>
        <row r="335">
          <cell r="C335" t="str">
            <v>U.S. Bank National Association</v>
          </cell>
          <cell r="D335" t="str">
            <v>United States</v>
          </cell>
          <cell r="E335" t="str">
            <v>Aa3</v>
          </cell>
        </row>
        <row r="336">
          <cell r="C336" t="str">
            <v>Whitney Bank</v>
          </cell>
          <cell r="D336" t="str">
            <v>United States</v>
          </cell>
          <cell r="E336" t="str">
            <v>A3</v>
          </cell>
        </row>
        <row r="337">
          <cell r="C337" t="str">
            <v>Wells Fargo Bank Northwest, N.A.</v>
          </cell>
          <cell r="D337" t="str">
            <v>United States</v>
          </cell>
          <cell r="E337" t="str">
            <v>Aa3</v>
          </cell>
        </row>
        <row r="338">
          <cell r="C338" t="str">
            <v>BNY Mellon Trust of Delaware</v>
          </cell>
          <cell r="D338" t="str">
            <v>United States</v>
          </cell>
          <cell r="E338" t="str">
            <v>Aa2</v>
          </cell>
        </row>
        <row r="339">
          <cell r="C339" t="str">
            <v>Goldman Sachs Bank USA</v>
          </cell>
          <cell r="D339" t="str">
            <v>United States</v>
          </cell>
          <cell r="E339" t="str">
            <v>A2</v>
          </cell>
        </row>
        <row r="340">
          <cell r="C340" t="str">
            <v>Deutsche Bank Trust Company Americas</v>
          </cell>
          <cell r="D340" t="str">
            <v>United States</v>
          </cell>
          <cell r="E340" t="str">
            <v>A3</v>
          </cell>
        </row>
        <row r="341">
          <cell r="C341" t="str">
            <v>Commerce Bank</v>
          </cell>
          <cell r="D341" t="str">
            <v>United States</v>
          </cell>
          <cell r="E341" t="str">
            <v>Aa3</v>
          </cell>
        </row>
        <row r="342">
          <cell r="C342" t="str">
            <v>Silicon Valley Bank</v>
          </cell>
          <cell r="D342" t="str">
            <v>United States</v>
          </cell>
          <cell r="E342" t="str">
            <v>A2</v>
          </cell>
        </row>
        <row r="343">
          <cell r="C343" t="str">
            <v>Morgan Stanley Bank, N.A.</v>
          </cell>
          <cell r="D343" t="str">
            <v>United States</v>
          </cell>
          <cell r="E343" t="str">
            <v>A3</v>
          </cell>
        </row>
        <row r="344">
          <cell r="C344" t="str">
            <v>Texas Capital Bank, National Association</v>
          </cell>
          <cell r="D344" t="str">
            <v>United States</v>
          </cell>
          <cell r="E344" t="str">
            <v>Baa2</v>
          </cell>
        </row>
        <row r="345">
          <cell r="C345" t="str">
            <v>Regions Bank</v>
          </cell>
          <cell r="D345" t="str">
            <v>United States</v>
          </cell>
          <cell r="E345" t="str">
            <v>Baa3</v>
          </cell>
        </row>
        <row r="346">
          <cell r="C346" t="str">
            <v>Amarillo National Bank</v>
          </cell>
          <cell r="D346" t="str">
            <v>United States</v>
          </cell>
          <cell r="E346" t="str">
            <v>A3</v>
          </cell>
        </row>
        <row r="347">
          <cell r="C347" t="str">
            <v>First-Citizens Bank &amp; Trust Company</v>
          </cell>
          <cell r="D347" t="str">
            <v>United States</v>
          </cell>
          <cell r="E347" t="str">
            <v>A3</v>
          </cell>
        </row>
        <row r="348">
          <cell r="C348" t="str">
            <v>Webster Bank N.A.</v>
          </cell>
          <cell r="D348" t="str">
            <v>United States</v>
          </cell>
          <cell r="E348" t="str">
            <v>A3</v>
          </cell>
        </row>
        <row r="349">
          <cell r="C349" t="str">
            <v>Banco Popular de Puerto Rico</v>
          </cell>
          <cell r="D349" t="str">
            <v>United States</v>
          </cell>
          <cell r="E349" t="str">
            <v>Ba3</v>
          </cell>
        </row>
        <row r="350">
          <cell r="C350" t="str">
            <v>Frost Bank</v>
          </cell>
          <cell r="D350" t="str">
            <v>United States</v>
          </cell>
          <cell r="E350" t="str">
            <v>Aa3</v>
          </cell>
        </row>
        <row r="351">
          <cell r="C351" t="str">
            <v>Bank of Hawaii</v>
          </cell>
          <cell r="D351" t="str">
            <v>United States</v>
          </cell>
          <cell r="E351" t="str">
            <v>Aa3</v>
          </cell>
        </row>
        <row r="352">
          <cell r="C352" t="str">
            <v>BOKF, NA</v>
          </cell>
          <cell r="D352" t="str">
            <v>United States</v>
          </cell>
          <cell r="E352" t="str">
            <v>A1</v>
          </cell>
        </row>
        <row r="353">
          <cell r="C353" t="str">
            <v>Branch Banking and Trust Company</v>
          </cell>
          <cell r="D353" t="str">
            <v>United States</v>
          </cell>
          <cell r="E353" t="str">
            <v>A1</v>
          </cell>
        </row>
        <row r="354">
          <cell r="C354" t="str">
            <v>Wells Fargo Bank, N.A.</v>
          </cell>
          <cell r="D354" t="str">
            <v>United States</v>
          </cell>
          <cell r="E354" t="str">
            <v>Aa3</v>
          </cell>
        </row>
        <row r="355">
          <cell r="C355" t="str">
            <v>Astoria Bank</v>
          </cell>
          <cell r="D355" t="str">
            <v>United States</v>
          </cell>
          <cell r="E355" t="str">
            <v>Baa1</v>
          </cell>
        </row>
        <row r="356">
          <cell r="C356" t="str">
            <v>BMW Bank of North America</v>
          </cell>
          <cell r="D356" t="str">
            <v>United States</v>
          </cell>
          <cell r="E356" t="str">
            <v>A2</v>
          </cell>
        </row>
        <row r="357">
          <cell r="C357" t="str">
            <v>INTRUST Bank, N.A.</v>
          </cell>
          <cell r="D357" t="str">
            <v>United States</v>
          </cell>
          <cell r="E357" t="str">
            <v>Baa1</v>
          </cell>
        </row>
        <row r="358">
          <cell r="C358" t="str">
            <v>First National Bank of Pennsylvania</v>
          </cell>
          <cell r="D358" t="str">
            <v>United States</v>
          </cell>
          <cell r="E358" t="str">
            <v>Baa2</v>
          </cell>
        </row>
        <row r="359">
          <cell r="C359" t="str">
            <v>Synovus Bank</v>
          </cell>
          <cell r="D359" t="str">
            <v>United States</v>
          </cell>
          <cell r="E359" t="str">
            <v>Ba2</v>
          </cell>
        </row>
        <row r="360">
          <cell r="C360" t="str">
            <v>Santander Bank, N.A.</v>
          </cell>
          <cell r="D360" t="str">
            <v>United States</v>
          </cell>
          <cell r="E360" t="str">
            <v>Baa1</v>
          </cell>
        </row>
        <row r="361">
          <cell r="C361" t="str">
            <v>Citibank, N.A.</v>
          </cell>
          <cell r="D361" t="str">
            <v>United States</v>
          </cell>
          <cell r="E361" t="str">
            <v>A2</v>
          </cell>
        </row>
        <row r="362">
          <cell r="C362" t="str">
            <v>Manufacturers and Traders Trust Company</v>
          </cell>
          <cell r="D362" t="str">
            <v>United States</v>
          </cell>
          <cell r="E362" t="str">
            <v>A2</v>
          </cell>
        </row>
        <row r="363">
          <cell r="C363" t="str">
            <v>Chase Bank USA, National Association</v>
          </cell>
          <cell r="D363" t="str">
            <v>United States</v>
          </cell>
          <cell r="E363" t="str">
            <v>Aa3</v>
          </cell>
        </row>
        <row r="364">
          <cell r="C364" t="str">
            <v>American Express Centurion Bank</v>
          </cell>
          <cell r="D364" t="str">
            <v>United States</v>
          </cell>
          <cell r="E364" t="str">
            <v>A2</v>
          </cell>
        </row>
        <row r="365">
          <cell r="C365" t="str">
            <v>HSBC Bank USA, N.A.</v>
          </cell>
          <cell r="D365" t="str">
            <v>United States</v>
          </cell>
          <cell r="E365" t="str">
            <v>A1</v>
          </cell>
        </row>
        <row r="366">
          <cell r="C366" t="str">
            <v>JPMorgan Chase Bank, NA</v>
          </cell>
          <cell r="D366" t="str">
            <v>United States</v>
          </cell>
          <cell r="E366" t="str">
            <v>Aa3</v>
          </cell>
        </row>
        <row r="367">
          <cell r="C367" t="str">
            <v>Capital One Bank (USA), N.A.</v>
          </cell>
          <cell r="D367" t="str">
            <v>United States</v>
          </cell>
          <cell r="E367" t="str">
            <v>A3</v>
          </cell>
        </row>
        <row r="368">
          <cell r="C368" t="str">
            <v>Bank of New York Mellon (The)</v>
          </cell>
          <cell r="D368" t="str">
            <v>United States</v>
          </cell>
          <cell r="E368" t="str">
            <v>Aa2</v>
          </cell>
        </row>
        <row r="369">
          <cell r="C369" t="str">
            <v>TD Bank, N.A.</v>
          </cell>
          <cell r="D369" t="str">
            <v>United States</v>
          </cell>
          <cell r="E369" t="str">
            <v>Aa3</v>
          </cell>
        </row>
        <row r="370">
          <cell r="C370" t="str">
            <v>Northern Trust Company</v>
          </cell>
          <cell r="D370" t="str">
            <v>United States</v>
          </cell>
          <cell r="E370" t="str">
            <v>A1</v>
          </cell>
        </row>
        <row r="371">
          <cell r="C371" t="str">
            <v>Compass Bank</v>
          </cell>
          <cell r="D371" t="str">
            <v>United States</v>
          </cell>
          <cell r="E371" t="str">
            <v>Baa2</v>
          </cell>
        </row>
        <row r="372">
          <cell r="C372" t="str">
            <v>KeyBank National Association</v>
          </cell>
          <cell r="D372" t="str">
            <v>United States</v>
          </cell>
          <cell r="E372" t="str">
            <v>A3</v>
          </cell>
        </row>
        <row r="373">
          <cell r="C373" t="str">
            <v>American Savings Bank, FSB</v>
          </cell>
          <cell r="D373" t="str">
            <v>United States</v>
          </cell>
          <cell r="E373" t="str">
            <v>A3</v>
          </cell>
        </row>
        <row r="374">
          <cell r="C374" t="str">
            <v>State Street Bank and Trust Company</v>
          </cell>
          <cell r="D374" t="str">
            <v>United States</v>
          </cell>
          <cell r="E374" t="str">
            <v>Aa3</v>
          </cell>
        </row>
        <row r="375">
          <cell r="C375" t="str">
            <v>SunTrust Bank</v>
          </cell>
          <cell r="D375" t="str">
            <v>United States</v>
          </cell>
          <cell r="E375" t="str">
            <v>A3</v>
          </cell>
        </row>
        <row r="376">
          <cell r="C376" t="str">
            <v>FirstBank Puerto Rico</v>
          </cell>
          <cell r="D376" t="str">
            <v>United States</v>
          </cell>
          <cell r="E376" t="str">
            <v>B2</v>
          </cell>
        </row>
        <row r="377">
          <cell r="C377" t="str">
            <v>California Bank &amp; Trust</v>
          </cell>
          <cell r="D377" t="str">
            <v>United States</v>
          </cell>
          <cell r="E377" t="str">
            <v>Baa3</v>
          </cell>
        </row>
        <row r="378">
          <cell r="C378" t="str">
            <v>MUFG Union Bank, N.A.</v>
          </cell>
          <cell r="D378" t="str">
            <v>United States</v>
          </cell>
          <cell r="E378" t="str">
            <v>A2</v>
          </cell>
        </row>
        <row r="379">
          <cell r="C379" t="str">
            <v>Associated Bank, N.A.</v>
          </cell>
          <cell r="D379" t="str">
            <v>United States</v>
          </cell>
          <cell r="E379" t="str">
            <v>A3</v>
          </cell>
        </row>
        <row r="380">
          <cell r="C380" t="str">
            <v>BMO Harris Bank National Association</v>
          </cell>
          <cell r="D380" t="str">
            <v>United States</v>
          </cell>
          <cell r="E380" t="str">
            <v>A2</v>
          </cell>
        </row>
        <row r="381">
          <cell r="C381" t="str">
            <v>American Express Bank, FSB</v>
          </cell>
          <cell r="D381" t="str">
            <v>United States</v>
          </cell>
          <cell r="E381" t="str">
            <v>A2</v>
          </cell>
        </row>
        <row r="382">
          <cell r="C382" t="str">
            <v>Zions First National Bank</v>
          </cell>
          <cell r="D382" t="str">
            <v>United States</v>
          </cell>
          <cell r="E382" t="str">
            <v>Baa3</v>
          </cell>
        </row>
        <row r="383">
          <cell r="C383" t="str">
            <v>Deutsche Bank Trust Company Delaware</v>
          </cell>
          <cell r="D383" t="str">
            <v>United States</v>
          </cell>
          <cell r="E383" t="str">
            <v>A3</v>
          </cell>
        </row>
        <row r="384">
          <cell r="C384" t="str">
            <v>PNC Bank, N.A.</v>
          </cell>
          <cell r="D384" t="str">
            <v>United States</v>
          </cell>
          <cell r="E384" t="str">
            <v>A2</v>
          </cell>
        </row>
        <row r="385">
          <cell r="C385" t="str">
            <v>People's United Bank</v>
          </cell>
          <cell r="D385" t="str">
            <v>United States</v>
          </cell>
          <cell r="E385" t="str">
            <v>A3</v>
          </cell>
        </row>
        <row r="386">
          <cell r="C386" t="str">
            <v>Capital One, N.A.</v>
          </cell>
          <cell r="D386" t="str">
            <v>United States</v>
          </cell>
          <cell r="E386" t="str">
            <v>A3</v>
          </cell>
        </row>
        <row r="387">
          <cell r="C387" t="str">
            <v>Huntington National Bank</v>
          </cell>
          <cell r="D387" t="str">
            <v>United States</v>
          </cell>
          <cell r="E387" t="str">
            <v>A3</v>
          </cell>
        </row>
        <row r="388">
          <cell r="C388" t="str">
            <v>Fulton Bank</v>
          </cell>
          <cell r="D388" t="str">
            <v>United States</v>
          </cell>
          <cell r="E388" t="str">
            <v>A3</v>
          </cell>
        </row>
        <row r="389">
          <cell r="C389" t="str">
            <v>Discover Bank</v>
          </cell>
          <cell r="D389" t="str">
            <v>United States</v>
          </cell>
          <cell r="E389" t="str">
            <v>Baa3</v>
          </cell>
        </row>
        <row r="390">
          <cell r="C390" t="str">
            <v>TCF National Bank</v>
          </cell>
          <cell r="D390" t="str">
            <v>United States</v>
          </cell>
          <cell r="E390" t="str">
            <v>Baa1</v>
          </cell>
        </row>
        <row r="391">
          <cell r="C391" t="str">
            <v>Nevada State Bank</v>
          </cell>
          <cell r="D391" t="str">
            <v>United States</v>
          </cell>
          <cell r="E391" t="str">
            <v>Baa3</v>
          </cell>
        </row>
        <row r="392">
          <cell r="C392" t="str">
            <v>Comerica Bank</v>
          </cell>
          <cell r="D392" t="str">
            <v>United States</v>
          </cell>
          <cell r="E392" t="str">
            <v>A2</v>
          </cell>
        </row>
        <row r="393">
          <cell r="C393" t="str">
            <v>New York Community Bank</v>
          </cell>
          <cell r="D393" t="str">
            <v>United States</v>
          </cell>
          <cell r="E393" t="str">
            <v>A3</v>
          </cell>
        </row>
        <row r="394">
          <cell r="C394" t="str">
            <v>Trustmark National Bank</v>
          </cell>
          <cell r="D394" t="str">
            <v>United States</v>
          </cell>
          <cell r="E394" t="str">
            <v>A3</v>
          </cell>
        </row>
        <row r="395">
          <cell r="C395" t="str">
            <v>City National Bank</v>
          </cell>
          <cell r="D395" t="str">
            <v>United States</v>
          </cell>
          <cell r="E395" t="str">
            <v>A2</v>
          </cell>
        </row>
        <row r="396">
          <cell r="C396" t="str">
            <v>FIA Card Services, National Association</v>
          </cell>
          <cell r="D396" t="str">
            <v>United States</v>
          </cell>
          <cell r="E396" t="str">
            <v>A2</v>
          </cell>
        </row>
        <row r="397">
          <cell r="C397" t="str">
            <v>First National Bank of Omaha</v>
          </cell>
          <cell r="D397" t="str">
            <v>United States</v>
          </cell>
          <cell r="E397" t="str">
            <v>Baa1</v>
          </cell>
        </row>
        <row r="398">
          <cell r="C398" t="str">
            <v>Banco de la Republica Oriental del Uruguay</v>
          </cell>
          <cell r="D398" t="str">
            <v>Uruguay</v>
          </cell>
          <cell r="E398" t="str">
            <v>Baa2</v>
          </cell>
        </row>
        <row r="399">
          <cell r="C399" t="str">
            <v>Banco Santander, S.A. (Uruguay)</v>
          </cell>
          <cell r="D399" t="str">
            <v>Uruguay</v>
          </cell>
          <cell r="E399" t="str">
            <v>Baa3</v>
          </cell>
        </row>
        <row r="400">
          <cell r="C400" t="str">
            <v>Banque Heritage (Uruguay) S.A.</v>
          </cell>
          <cell r="D400" t="str">
            <v>Uruguay</v>
          </cell>
          <cell r="E400" t="str">
            <v>B3</v>
          </cell>
        </row>
        <row r="401">
          <cell r="C401" t="str">
            <v>Banco Itau Uruguay S.A.</v>
          </cell>
          <cell r="D401" t="str">
            <v>Uruguay</v>
          </cell>
          <cell r="E401" t="str">
            <v>Baa2</v>
          </cell>
        </row>
        <row r="402">
          <cell r="C402" t="str">
            <v>Banco Bandes Uruguay S.A.</v>
          </cell>
          <cell r="D402" t="str">
            <v>Uruguay</v>
          </cell>
          <cell r="E402" t="str">
            <v>B3</v>
          </cell>
        </row>
        <row r="403">
          <cell r="C403" t="str">
            <v>Banco Hipotecario del Uruguay</v>
          </cell>
          <cell r="D403" t="str">
            <v>Uruguay</v>
          </cell>
          <cell r="E403" t="str">
            <v>Baa2</v>
          </cell>
        </row>
        <row r="404">
          <cell r="C404" t="str">
            <v>Banco Nacional de Costa Rica</v>
          </cell>
          <cell r="D404" t="str">
            <v>Costa Rica</v>
          </cell>
          <cell r="E404" t="str">
            <v>Baa3</v>
          </cell>
        </row>
        <row r="405">
          <cell r="C405" t="str">
            <v>Banco de Costa Rica</v>
          </cell>
          <cell r="D405" t="str">
            <v>Costa Rica</v>
          </cell>
          <cell r="E405" t="str">
            <v>Baa3</v>
          </cell>
        </row>
        <row r="406">
          <cell r="C406" t="str">
            <v>BLOM BANK S.A.L.</v>
          </cell>
          <cell r="D406" t="str">
            <v>Lebanon</v>
          </cell>
          <cell r="E406" t="str">
            <v>Ba3</v>
          </cell>
        </row>
        <row r="407">
          <cell r="C407" t="str">
            <v>Byblos Bank S.A.L.</v>
          </cell>
          <cell r="D407" t="str">
            <v>Lebanon</v>
          </cell>
          <cell r="E407" t="str">
            <v>Ba3</v>
          </cell>
        </row>
        <row r="408">
          <cell r="C408" t="str">
            <v>Bank Audi S.A.L.</v>
          </cell>
          <cell r="D408" t="str">
            <v>Lebanon</v>
          </cell>
          <cell r="E408" t="str">
            <v>Ba3</v>
          </cell>
        </row>
        <row r="409">
          <cell r="C409" t="str">
            <v>Arab Tunisian Bank</v>
          </cell>
          <cell r="D409" t="str">
            <v>Tunisia</v>
          </cell>
          <cell r="E409" t="str">
            <v>Ba3</v>
          </cell>
        </row>
        <row r="410">
          <cell r="C410" t="str">
            <v>Amen Bank</v>
          </cell>
          <cell r="D410" t="str">
            <v>Tunisia</v>
          </cell>
          <cell r="E410" t="str">
            <v>B1</v>
          </cell>
        </row>
        <row r="411">
          <cell r="C411" t="str">
            <v>Societe Tunisienne de Banque</v>
          </cell>
          <cell r="D411" t="str">
            <v>Tunisia</v>
          </cell>
          <cell r="E411" t="str">
            <v>B1</v>
          </cell>
        </row>
        <row r="412">
          <cell r="C412" t="str">
            <v>Banque Internationale Arabe de Tunisie</v>
          </cell>
          <cell r="D412" t="str">
            <v>Tunisia</v>
          </cell>
          <cell r="E412" t="str">
            <v>Ba3</v>
          </cell>
        </row>
        <row r="413">
          <cell r="C413" t="str">
            <v>Banque de Tunisie</v>
          </cell>
          <cell r="D413" t="str">
            <v>Tunisia</v>
          </cell>
          <cell r="E413" t="str">
            <v>Ba3</v>
          </cell>
        </row>
        <row r="414">
          <cell r="C414" t="str">
            <v>Trasta Komercbanka</v>
          </cell>
          <cell r="D414" t="str">
            <v>Latvia</v>
          </cell>
          <cell r="E414" t="str">
            <v>B3</v>
          </cell>
        </row>
        <row r="415">
          <cell r="C415" t="str">
            <v>Mauritius Commercial Bank Limited</v>
          </cell>
          <cell r="D415" t="str">
            <v>Mauritius</v>
          </cell>
          <cell r="E415" t="str">
            <v>Baa1</v>
          </cell>
        </row>
        <row r="416">
          <cell r="C416" t="str">
            <v>State Bank of Mauritius Ltd.</v>
          </cell>
          <cell r="D416" t="str">
            <v>Mauritius</v>
          </cell>
          <cell r="E416" t="str">
            <v>Baa1</v>
          </cell>
        </row>
        <row r="417">
          <cell r="C417" t="str">
            <v>HSBC Bank Middle East Limited</v>
          </cell>
          <cell r="D417" t="str">
            <v>Jersey</v>
          </cell>
          <cell r="E417" t="str">
            <v>A2</v>
          </cell>
        </row>
        <row r="418">
          <cell r="C418" t="str">
            <v>Cairo Amman Bank</v>
          </cell>
          <cell r="D418" t="str">
            <v>Jordan</v>
          </cell>
          <cell r="E418" t="str">
            <v>Ba3</v>
          </cell>
        </row>
        <row r="419">
          <cell r="C419" t="str">
            <v>Arab Bank PLC</v>
          </cell>
          <cell r="D419" t="str">
            <v>Jordan</v>
          </cell>
          <cell r="E419" t="str">
            <v>Ba2</v>
          </cell>
        </row>
        <row r="420">
          <cell r="C420" t="str">
            <v>Housing Bank for Trade and Finance (The)</v>
          </cell>
          <cell r="D420" t="str">
            <v>Jordan</v>
          </cell>
          <cell r="E420" t="str">
            <v>Ba3</v>
          </cell>
        </row>
        <row r="421">
          <cell r="C421" t="str">
            <v>Siauliu Bankas, AB</v>
          </cell>
          <cell r="D421" t="str">
            <v>Lithuania</v>
          </cell>
          <cell r="E421" t="str">
            <v>B1</v>
          </cell>
        </row>
        <row r="422">
          <cell r="C422" t="str">
            <v>Qatar National Bank</v>
          </cell>
          <cell r="D422" t="str">
            <v>Qatar</v>
          </cell>
          <cell r="E422" t="str">
            <v>Aa3</v>
          </cell>
        </row>
        <row r="423">
          <cell r="C423" t="str">
            <v>Doha Bank Q.S.C.</v>
          </cell>
          <cell r="D423" t="str">
            <v>Qatar</v>
          </cell>
          <cell r="E423" t="str">
            <v>A2</v>
          </cell>
        </row>
        <row r="424">
          <cell r="C424" t="str">
            <v>Commercial Bank of Qatar</v>
          </cell>
          <cell r="D424" t="str">
            <v>Qatar</v>
          </cell>
          <cell r="E424" t="str">
            <v>A1</v>
          </cell>
        </row>
        <row r="425">
          <cell r="C425" t="str">
            <v>Petrocommerce Bank (OJSC)</v>
          </cell>
          <cell r="D425" t="str">
            <v>Russia</v>
          </cell>
          <cell r="E425" t="str">
            <v>B2</v>
          </cell>
        </row>
        <row r="426">
          <cell r="C426" t="str">
            <v>Moscow Mortgage Agency</v>
          </cell>
          <cell r="D426" t="str">
            <v>Russia</v>
          </cell>
          <cell r="E426" t="str">
            <v>Ba2</v>
          </cell>
        </row>
        <row r="427">
          <cell r="C427" t="str">
            <v>Interprombank, JSCB</v>
          </cell>
          <cell r="D427" t="str">
            <v>Russia</v>
          </cell>
          <cell r="E427" t="str">
            <v>B3</v>
          </cell>
        </row>
        <row r="428">
          <cell r="C428" t="str">
            <v>Vostochny Express Bank</v>
          </cell>
          <cell r="D428" t="str">
            <v>Russia</v>
          </cell>
          <cell r="E428" t="str">
            <v>B1</v>
          </cell>
        </row>
        <row r="429">
          <cell r="C429" t="str">
            <v>DeltaCredit Bank</v>
          </cell>
          <cell r="D429" t="str">
            <v>Russia</v>
          </cell>
          <cell r="E429" t="str">
            <v>Baa3</v>
          </cell>
        </row>
        <row r="430">
          <cell r="C430" t="str">
            <v>ING Bank Eurasia</v>
          </cell>
          <cell r="D430" t="str">
            <v>Russia</v>
          </cell>
          <cell r="E430" t="str">
            <v>Baa2</v>
          </cell>
        </row>
        <row r="431">
          <cell r="C431" t="str">
            <v>Petersburg Social Commercial Bank</v>
          </cell>
          <cell r="D431" t="str">
            <v>Russia</v>
          </cell>
          <cell r="E431" t="str">
            <v>B2</v>
          </cell>
        </row>
        <row r="432">
          <cell r="C432" t="str">
            <v>Bank Uralsib</v>
          </cell>
          <cell r="D432" t="str">
            <v>Russia</v>
          </cell>
          <cell r="E432" t="str">
            <v>B2</v>
          </cell>
        </row>
        <row r="433">
          <cell r="C433" t="str">
            <v>Rosgosstrakh Bank OJSC</v>
          </cell>
          <cell r="D433" t="str">
            <v>Russia</v>
          </cell>
          <cell r="E433" t="str">
            <v>B2</v>
          </cell>
        </row>
        <row r="434">
          <cell r="C434" t="str">
            <v>Rosdorbank</v>
          </cell>
          <cell r="D434" t="str">
            <v>Russia</v>
          </cell>
          <cell r="E434" t="str">
            <v>B3</v>
          </cell>
        </row>
        <row r="435">
          <cell r="C435" t="str">
            <v>Center-Invest Bank</v>
          </cell>
          <cell r="D435" t="str">
            <v>Russia</v>
          </cell>
          <cell r="E435" t="str">
            <v>Ba3</v>
          </cell>
        </row>
        <row r="436">
          <cell r="C436" t="str">
            <v>Bank Otkritie Financial Corporation OJSC</v>
          </cell>
          <cell r="D436" t="str">
            <v>Russia</v>
          </cell>
          <cell r="E436" t="str">
            <v>Ba3</v>
          </cell>
        </row>
        <row r="437">
          <cell r="C437" t="str">
            <v>Bank of Moscow</v>
          </cell>
          <cell r="D437" t="str">
            <v>Russia</v>
          </cell>
          <cell r="E437" t="str">
            <v>Ba1</v>
          </cell>
        </row>
        <row r="438">
          <cell r="C438" t="str">
            <v>Natixis Bank (ZAO)</v>
          </cell>
          <cell r="D438" t="str">
            <v>Russia</v>
          </cell>
          <cell r="E438" t="str">
            <v>Ba3</v>
          </cell>
        </row>
        <row r="439">
          <cell r="C439" t="str">
            <v>Bank of Khanty-Mansiysk, JSC</v>
          </cell>
          <cell r="D439" t="str">
            <v>Russia</v>
          </cell>
          <cell r="E439" t="str">
            <v>Ba3</v>
          </cell>
        </row>
        <row r="440">
          <cell r="C440" t="str">
            <v>Russian Regional Development Bank</v>
          </cell>
          <cell r="D440" t="str">
            <v>Russia</v>
          </cell>
          <cell r="E440" t="str">
            <v>Ba2</v>
          </cell>
        </row>
        <row r="441">
          <cell r="C441" t="str">
            <v>Locko-bank</v>
          </cell>
          <cell r="D441" t="str">
            <v>Russia</v>
          </cell>
          <cell r="E441" t="str">
            <v>B2</v>
          </cell>
        </row>
        <row r="442">
          <cell r="C442" t="str">
            <v>Joint Stock Commercial Bank Avangard</v>
          </cell>
          <cell r="D442" t="str">
            <v>Russia</v>
          </cell>
          <cell r="E442" t="str">
            <v>B2</v>
          </cell>
        </row>
        <row r="443">
          <cell r="C443" t="str">
            <v>Russian Agricultural Bank</v>
          </cell>
          <cell r="D443" t="str">
            <v>Russia</v>
          </cell>
          <cell r="E443" t="str">
            <v>Baa3</v>
          </cell>
        </row>
        <row r="444">
          <cell r="C444" t="str">
            <v>Bank VTB, JSC</v>
          </cell>
          <cell r="D444" t="str">
            <v>Russia</v>
          </cell>
          <cell r="E444" t="str">
            <v>Baa2</v>
          </cell>
        </row>
        <row r="445">
          <cell r="C445" t="str">
            <v>Promsvyazbank</v>
          </cell>
          <cell r="D445" t="str">
            <v>Russia</v>
          </cell>
          <cell r="E445" t="str">
            <v>Ba3</v>
          </cell>
        </row>
        <row r="446">
          <cell r="C446" t="str">
            <v>Russian Standard Bank</v>
          </cell>
          <cell r="D446" t="str">
            <v>Russia</v>
          </cell>
          <cell r="E446" t="str">
            <v>B2</v>
          </cell>
        </row>
        <row r="447">
          <cell r="C447" t="str">
            <v>Home Credit &amp; Finance Bank</v>
          </cell>
          <cell r="D447" t="str">
            <v>Russia</v>
          </cell>
          <cell r="E447" t="str">
            <v>Ba3</v>
          </cell>
        </row>
        <row r="448">
          <cell r="C448" t="str">
            <v>Credit Europe Bank Ltd.</v>
          </cell>
          <cell r="D448" t="str">
            <v>Russia</v>
          </cell>
          <cell r="E448" t="str">
            <v>Ba3</v>
          </cell>
        </row>
        <row r="449">
          <cell r="C449" t="str">
            <v>Tatfondbank</v>
          </cell>
          <cell r="D449" t="str">
            <v>Russia</v>
          </cell>
          <cell r="E449" t="str">
            <v>B2</v>
          </cell>
        </row>
        <row r="450">
          <cell r="C450" t="str">
            <v>Sberbank</v>
          </cell>
          <cell r="D450" t="str">
            <v>Russia</v>
          </cell>
          <cell r="E450" t="str">
            <v>Baa1</v>
          </cell>
        </row>
        <row r="451">
          <cell r="C451" t="str">
            <v>Banca Intesa (Russia)</v>
          </cell>
          <cell r="D451" t="str">
            <v>Russia</v>
          </cell>
          <cell r="E451" t="str">
            <v>Ba1</v>
          </cell>
        </row>
        <row r="452">
          <cell r="C452" t="str">
            <v>CB Renaissance Credit LLC</v>
          </cell>
          <cell r="D452" t="str">
            <v>Russia</v>
          </cell>
          <cell r="E452" t="str">
            <v>B2</v>
          </cell>
        </row>
        <row r="453">
          <cell r="C453" t="str">
            <v>Vozrozhdenie Bank</v>
          </cell>
          <cell r="D453" t="str">
            <v>Russia</v>
          </cell>
          <cell r="E453" t="str">
            <v>Ba3</v>
          </cell>
        </row>
        <row r="454">
          <cell r="C454" t="str">
            <v>Ak Bars Bank</v>
          </cell>
          <cell r="D454" t="str">
            <v>Russia</v>
          </cell>
          <cell r="E454" t="str">
            <v>B1</v>
          </cell>
        </row>
        <row r="455">
          <cell r="C455" t="str">
            <v>Absolut Bank</v>
          </cell>
          <cell r="D455" t="str">
            <v>Russia</v>
          </cell>
          <cell r="E455" t="str">
            <v>B1</v>
          </cell>
        </row>
        <row r="456">
          <cell r="C456" t="str">
            <v>SKB-Bank</v>
          </cell>
          <cell r="D456" t="str">
            <v>Russia</v>
          </cell>
          <cell r="E456" t="str">
            <v>B2</v>
          </cell>
        </row>
        <row r="457">
          <cell r="C457" t="str">
            <v>Bank Uralsky Financial House</v>
          </cell>
          <cell r="D457" t="str">
            <v>Russia</v>
          </cell>
          <cell r="E457" t="str">
            <v>B3</v>
          </cell>
        </row>
        <row r="458">
          <cell r="C458" t="str">
            <v>Baltinvestbank</v>
          </cell>
          <cell r="D458" t="str">
            <v>Russia</v>
          </cell>
          <cell r="E458" t="str">
            <v>B3</v>
          </cell>
        </row>
        <row r="459">
          <cell r="C459" t="str">
            <v>SB Bank</v>
          </cell>
          <cell r="D459" t="str">
            <v>Russia</v>
          </cell>
          <cell r="E459" t="str">
            <v>B3</v>
          </cell>
        </row>
        <row r="460">
          <cell r="C460" t="str">
            <v>SME Bank</v>
          </cell>
          <cell r="D460" t="str">
            <v>Russia</v>
          </cell>
          <cell r="E460" t="str">
            <v>Baa2</v>
          </cell>
        </row>
        <row r="461">
          <cell r="C461" t="str">
            <v>JSB Rosbank</v>
          </cell>
          <cell r="D461" t="str">
            <v>Russia</v>
          </cell>
          <cell r="E461" t="str">
            <v>Baa3</v>
          </cell>
        </row>
        <row r="462">
          <cell r="C462" t="str">
            <v>Rossiyskiy Kredit Bank</v>
          </cell>
          <cell r="D462" t="str">
            <v>Russia</v>
          </cell>
          <cell r="E462" t="str">
            <v>Caa1</v>
          </cell>
        </row>
        <row r="463">
          <cell r="C463" t="str">
            <v>Russian International Bank</v>
          </cell>
          <cell r="D463" t="str">
            <v>Russia</v>
          </cell>
          <cell r="E463" t="str">
            <v>B3</v>
          </cell>
        </row>
        <row r="464">
          <cell r="C464" t="str">
            <v>ZAO Raiffeisenbank</v>
          </cell>
          <cell r="D464" t="str">
            <v>Russia</v>
          </cell>
          <cell r="E464" t="str">
            <v>Baa3</v>
          </cell>
        </row>
        <row r="465">
          <cell r="C465" t="str">
            <v>Zenit Bank</v>
          </cell>
          <cell r="D465" t="str">
            <v>Russia</v>
          </cell>
          <cell r="E465" t="str">
            <v>Ba3</v>
          </cell>
        </row>
        <row r="466">
          <cell r="C466" t="str">
            <v>Alfa-Bank</v>
          </cell>
          <cell r="D466" t="str">
            <v>Russia</v>
          </cell>
          <cell r="E466" t="str">
            <v>Ba1</v>
          </cell>
        </row>
        <row r="467">
          <cell r="C467" t="str">
            <v>Investment Trade Bank</v>
          </cell>
          <cell r="D467" t="str">
            <v>Russia</v>
          </cell>
          <cell r="E467" t="str">
            <v>B3</v>
          </cell>
        </row>
        <row r="468">
          <cell r="C468" t="str">
            <v>Rossiysky Kapital Bank</v>
          </cell>
          <cell r="D468" t="str">
            <v>Russia</v>
          </cell>
          <cell r="E468" t="str">
            <v>Caa1</v>
          </cell>
        </row>
        <row r="469">
          <cell r="C469" t="str">
            <v>Russlavbank</v>
          </cell>
          <cell r="D469" t="str">
            <v>Russia</v>
          </cell>
          <cell r="E469" t="str">
            <v>B3</v>
          </cell>
        </row>
        <row r="470">
          <cell r="C470" t="str">
            <v>Far Eastern Bank</v>
          </cell>
          <cell r="D470" t="str">
            <v>Russia</v>
          </cell>
          <cell r="E470" t="str">
            <v>Ba3</v>
          </cell>
        </row>
        <row r="471">
          <cell r="C471" t="str">
            <v>Gazprombank</v>
          </cell>
          <cell r="D471" t="str">
            <v>Russia</v>
          </cell>
          <cell r="E471" t="str">
            <v>Baa3</v>
          </cell>
        </row>
        <row r="472">
          <cell r="C472" t="str">
            <v>Metallinvestbank JSCB</v>
          </cell>
          <cell r="D472" t="str">
            <v>Russia</v>
          </cell>
          <cell r="E472" t="str">
            <v>B2</v>
          </cell>
        </row>
        <row r="473">
          <cell r="C473" t="str">
            <v>Rosevrobank</v>
          </cell>
          <cell r="D473" t="str">
            <v>Russia</v>
          </cell>
          <cell r="E473" t="str">
            <v>B1</v>
          </cell>
        </row>
        <row r="474">
          <cell r="C474" t="str">
            <v>OTP Bank (Russia), OJSC</v>
          </cell>
          <cell r="D474" t="str">
            <v>Russia</v>
          </cell>
          <cell r="E474" t="str">
            <v>Ba2</v>
          </cell>
        </row>
        <row r="475">
          <cell r="C475" t="str">
            <v>Kedr Bank</v>
          </cell>
          <cell r="D475" t="str">
            <v>Russia</v>
          </cell>
          <cell r="E475" t="str">
            <v>B3</v>
          </cell>
        </row>
        <row r="476">
          <cell r="C476" t="str">
            <v>Vneshprombank</v>
          </cell>
          <cell r="D476" t="str">
            <v>Russia</v>
          </cell>
          <cell r="E476" t="str">
            <v>B2</v>
          </cell>
        </row>
        <row r="477">
          <cell r="C477" t="str">
            <v>National Reserve Bank</v>
          </cell>
          <cell r="D477" t="str">
            <v>Russia</v>
          </cell>
          <cell r="E477" t="str">
            <v>B3</v>
          </cell>
        </row>
        <row r="478">
          <cell r="C478" t="str">
            <v>Akibank</v>
          </cell>
          <cell r="D478" t="str">
            <v>Russia</v>
          </cell>
          <cell r="E478" t="str">
            <v>B3</v>
          </cell>
        </row>
        <row r="479">
          <cell r="C479" t="str">
            <v>Rusfinance Bank</v>
          </cell>
          <cell r="D479" t="str">
            <v>Russia</v>
          </cell>
          <cell r="E479" t="str">
            <v>Ba1</v>
          </cell>
        </row>
        <row r="480">
          <cell r="C480" t="str">
            <v>NS Bank</v>
          </cell>
          <cell r="D480" t="str">
            <v>Russia</v>
          </cell>
          <cell r="E480" t="str">
            <v>B3</v>
          </cell>
        </row>
        <row r="481">
          <cell r="C481" t="str">
            <v>National Factoring Company</v>
          </cell>
          <cell r="D481" t="str">
            <v>Russia</v>
          </cell>
          <cell r="E481" t="str">
            <v>B3</v>
          </cell>
        </row>
        <row r="482">
          <cell r="C482" t="str">
            <v>MTS Bank, Open Joint Stock Company</v>
          </cell>
          <cell r="D482" t="str">
            <v>Russia</v>
          </cell>
          <cell r="E482" t="str">
            <v>B1</v>
          </cell>
        </row>
        <row r="483">
          <cell r="C483" t="str">
            <v>Evrofinance Mosnarbank</v>
          </cell>
          <cell r="D483" t="str">
            <v>Russia</v>
          </cell>
          <cell r="E483" t="str">
            <v>B1</v>
          </cell>
        </row>
        <row r="484">
          <cell r="C484" t="str">
            <v>Novikombank JSC Bank</v>
          </cell>
          <cell r="D484" t="str">
            <v>Russia</v>
          </cell>
          <cell r="E484" t="str">
            <v>B2</v>
          </cell>
        </row>
        <row r="485">
          <cell r="C485" t="str">
            <v>ProbusinessBank</v>
          </cell>
          <cell r="D485" t="str">
            <v>Russia</v>
          </cell>
          <cell r="E485" t="str">
            <v>B3</v>
          </cell>
        </row>
        <row r="486">
          <cell r="C486" t="str">
            <v>TranscapitalBank JSC Bank</v>
          </cell>
          <cell r="D486" t="str">
            <v>Russia</v>
          </cell>
          <cell r="E486" t="str">
            <v>B1</v>
          </cell>
        </row>
        <row r="487">
          <cell r="C487" t="str">
            <v>Metallurgical Commercial Bank</v>
          </cell>
          <cell r="D487" t="str">
            <v>Russia</v>
          </cell>
          <cell r="E487" t="str">
            <v>B2</v>
          </cell>
        </row>
        <row r="488">
          <cell r="C488" t="str">
            <v>Metkombank</v>
          </cell>
          <cell r="D488" t="str">
            <v>Russia</v>
          </cell>
          <cell r="E488" t="str">
            <v>B3</v>
          </cell>
        </row>
        <row r="489">
          <cell r="C489" t="str">
            <v>Gazbank JSCB</v>
          </cell>
          <cell r="D489" t="str">
            <v>Russia</v>
          </cell>
          <cell r="E489" t="str">
            <v>B3</v>
          </cell>
        </row>
        <row r="490">
          <cell r="C490" t="str">
            <v>First Czech Russian Bank</v>
          </cell>
          <cell r="D490" t="str">
            <v>Russia</v>
          </cell>
          <cell r="E490" t="str">
            <v>B3</v>
          </cell>
        </row>
        <row r="491">
          <cell r="C491" t="str">
            <v>NOTA BANK</v>
          </cell>
          <cell r="D491" t="str">
            <v>Russia</v>
          </cell>
          <cell r="E491" t="str">
            <v>B2</v>
          </cell>
        </row>
        <row r="492">
          <cell r="C492" t="str">
            <v>Pervobank JSC</v>
          </cell>
          <cell r="D492" t="str">
            <v>Russia</v>
          </cell>
          <cell r="E492" t="str">
            <v>B3</v>
          </cell>
        </row>
        <row r="493">
          <cell r="C493" t="str">
            <v>National Standard Bank</v>
          </cell>
          <cell r="D493" t="str">
            <v>Russia</v>
          </cell>
          <cell r="E493" t="str">
            <v>B3</v>
          </cell>
        </row>
        <row r="494">
          <cell r="C494" t="str">
            <v>NBD Bank</v>
          </cell>
          <cell r="D494" t="str">
            <v>Russia</v>
          </cell>
          <cell r="E494" t="str">
            <v>B1</v>
          </cell>
        </row>
        <row r="495">
          <cell r="C495" t="str">
            <v>CREDIT BANK OF MOSCOW</v>
          </cell>
          <cell r="D495" t="str">
            <v>Russia</v>
          </cell>
          <cell r="E495" t="str">
            <v>B1</v>
          </cell>
        </row>
        <row r="496">
          <cell r="C496" t="str">
            <v>NK Bank</v>
          </cell>
          <cell r="D496" t="str">
            <v>Russia</v>
          </cell>
          <cell r="E496" t="str">
            <v>B3</v>
          </cell>
        </row>
        <row r="497">
          <cell r="C497" t="str">
            <v>Asian - Pacific Bank</v>
          </cell>
          <cell r="D497" t="str">
            <v>Russia</v>
          </cell>
          <cell r="E497" t="str">
            <v>B2</v>
          </cell>
        </row>
        <row r="498">
          <cell r="C498" t="str">
            <v>VTB24</v>
          </cell>
          <cell r="D498" t="str">
            <v>Russia</v>
          </cell>
          <cell r="E498" t="str">
            <v>Baa2</v>
          </cell>
        </row>
        <row r="499">
          <cell r="C499" t="str">
            <v>MDM Bank</v>
          </cell>
          <cell r="D499" t="str">
            <v>Russia</v>
          </cell>
          <cell r="E499" t="str">
            <v>B2</v>
          </cell>
        </row>
        <row r="500">
          <cell r="C500" t="str">
            <v>Commercial Bank Agropromcredit (LLC)</v>
          </cell>
          <cell r="D500" t="str">
            <v>Russia</v>
          </cell>
          <cell r="E500" t="str">
            <v>B2</v>
          </cell>
        </row>
        <row r="501">
          <cell r="C501" t="str">
            <v>SB Sberbank JSC</v>
          </cell>
          <cell r="D501" t="str">
            <v>Kazakhstan</v>
          </cell>
          <cell r="E501" t="str">
            <v>Ba2</v>
          </cell>
        </row>
        <row r="502">
          <cell r="C502" t="str">
            <v>Kaspi Bank JSC</v>
          </cell>
          <cell r="D502" t="str">
            <v>Kazakhstan</v>
          </cell>
          <cell r="E502" t="str">
            <v>B1</v>
          </cell>
        </row>
        <row r="503">
          <cell r="C503" t="str">
            <v>Bank CenterCredit</v>
          </cell>
          <cell r="D503" t="str">
            <v>Kazakhstan</v>
          </cell>
          <cell r="E503" t="str">
            <v>B2</v>
          </cell>
        </row>
        <row r="504">
          <cell r="C504" t="str">
            <v>Kazkommertsbank</v>
          </cell>
          <cell r="D504" t="str">
            <v>Kazakhstan</v>
          </cell>
          <cell r="E504" t="str">
            <v>B2</v>
          </cell>
        </row>
        <row r="505">
          <cell r="C505" t="str">
            <v>House Constr. Sav. Bank of Kazakhstan JSC</v>
          </cell>
          <cell r="D505" t="str">
            <v>Kazakhstan</v>
          </cell>
          <cell r="E505" t="str">
            <v>Baa3</v>
          </cell>
        </row>
        <row r="506">
          <cell r="C506" t="str">
            <v>Halyk Savings Bank of Kazakhstan</v>
          </cell>
          <cell r="D506" t="str">
            <v>Kazakhstan</v>
          </cell>
          <cell r="E506" t="str">
            <v>Ba2</v>
          </cell>
        </row>
        <row r="507">
          <cell r="C507" t="str">
            <v>Eurasian Bank</v>
          </cell>
          <cell r="D507" t="str">
            <v>Kazakhstan</v>
          </cell>
          <cell r="E507" t="str">
            <v>B1</v>
          </cell>
        </row>
        <row r="508">
          <cell r="C508" t="str">
            <v>ATF Bank</v>
          </cell>
          <cell r="D508" t="str">
            <v>Kazakhstan</v>
          </cell>
          <cell r="E508" t="str">
            <v>Caa1</v>
          </cell>
        </row>
        <row r="509">
          <cell r="C509" t="str">
            <v>Kazinvestbank</v>
          </cell>
          <cell r="D509" t="str">
            <v>Kazakhstan</v>
          </cell>
          <cell r="E509" t="str">
            <v>B3</v>
          </cell>
        </row>
        <row r="510">
          <cell r="C510" t="str">
            <v>BTA Bank</v>
          </cell>
          <cell r="D510" t="str">
            <v>Kazakhstan</v>
          </cell>
          <cell r="E510" t="str">
            <v>B3</v>
          </cell>
        </row>
        <row r="511">
          <cell r="C511" t="str">
            <v>Alliance Bank</v>
          </cell>
          <cell r="D511" t="str">
            <v>Kazakhstan</v>
          </cell>
          <cell r="E511" t="str">
            <v>Caa2</v>
          </cell>
        </row>
        <row r="512">
          <cell r="C512" t="str">
            <v>First Ukrainian International Bank, PJSC</v>
          </cell>
          <cell r="D512" t="str">
            <v>Ukraine</v>
          </cell>
          <cell r="E512" t="str">
            <v>Caa3</v>
          </cell>
        </row>
        <row r="513">
          <cell r="C513" t="str">
            <v>OTP Bank (Ukraine)</v>
          </cell>
          <cell r="D513" t="str">
            <v>Ukraine</v>
          </cell>
          <cell r="E513" t="str">
            <v>Caa1</v>
          </cell>
        </row>
        <row r="514">
          <cell r="C514" t="str">
            <v>Ukreximbank</v>
          </cell>
          <cell r="D514" t="str">
            <v>Ukraine</v>
          </cell>
          <cell r="E514" t="str">
            <v>Caa3</v>
          </cell>
        </row>
        <row r="515">
          <cell r="C515" t="str">
            <v>Raiffeisen Bank Aval</v>
          </cell>
          <cell r="D515" t="str">
            <v>Ukraine</v>
          </cell>
          <cell r="E515" t="str">
            <v>Caa2</v>
          </cell>
        </row>
        <row r="516">
          <cell r="C516" t="str">
            <v>VAB Bank</v>
          </cell>
          <cell r="D516" t="str">
            <v>Ukraine</v>
          </cell>
          <cell r="E516" t="str">
            <v>Caa3</v>
          </cell>
        </row>
        <row r="517">
          <cell r="C517" t="str">
            <v>Savings Bank of Ukraine</v>
          </cell>
          <cell r="D517" t="str">
            <v>Ukraine</v>
          </cell>
          <cell r="E517" t="str">
            <v>Caa3</v>
          </cell>
        </row>
        <row r="518">
          <cell r="C518" t="str">
            <v>Pivdennyi Bank, JSCB</v>
          </cell>
          <cell r="D518" t="str">
            <v>Ukraine</v>
          </cell>
          <cell r="E518" t="str">
            <v>Caa3</v>
          </cell>
        </row>
        <row r="519">
          <cell r="C519" t="str">
            <v>Privatbank</v>
          </cell>
          <cell r="D519" t="str">
            <v>Ukraine</v>
          </cell>
          <cell r="E519" t="str">
            <v>Caa3</v>
          </cell>
        </row>
        <row r="520">
          <cell r="C520" t="str">
            <v>Bank Finance and Credit JSC</v>
          </cell>
          <cell r="D520" t="str">
            <v>Ukraine</v>
          </cell>
          <cell r="E520" t="str">
            <v>Caa3</v>
          </cell>
        </row>
        <row r="521">
          <cell r="C521" t="str">
            <v>Prominvestbank</v>
          </cell>
          <cell r="D521" t="str">
            <v>Ukraine</v>
          </cell>
          <cell r="E521" t="str">
            <v>Caa2</v>
          </cell>
        </row>
        <row r="522">
          <cell r="C522" t="str">
            <v>Subsidiary Bank Sberbank of Russia</v>
          </cell>
          <cell r="D522" t="str">
            <v>Ukraine</v>
          </cell>
          <cell r="E522" t="str">
            <v>Caa1</v>
          </cell>
        </row>
        <row r="523">
          <cell r="C523" t="str">
            <v>Alokabank Joint-Stock Commercial Bank</v>
          </cell>
          <cell r="D523" t="str">
            <v>Uzbekistan</v>
          </cell>
          <cell r="E523" t="str">
            <v>B1</v>
          </cell>
        </row>
        <row r="524">
          <cell r="C524" t="str">
            <v>Asaka Bank</v>
          </cell>
          <cell r="D524" t="str">
            <v>Uzbekistan</v>
          </cell>
          <cell r="E524" t="str">
            <v>B1</v>
          </cell>
        </row>
        <row r="525">
          <cell r="C525" t="str">
            <v>Agrobank</v>
          </cell>
          <cell r="D525" t="str">
            <v>Uzbekistan</v>
          </cell>
          <cell r="E525" t="str">
            <v>Caa1</v>
          </cell>
        </row>
        <row r="526">
          <cell r="C526" t="str">
            <v>National Bank of Uzbekistan</v>
          </cell>
          <cell r="D526" t="str">
            <v>Uzbekistan</v>
          </cell>
          <cell r="E526" t="str">
            <v>B1</v>
          </cell>
        </row>
        <row r="527">
          <cell r="C527" t="str">
            <v>Ipoteka Bank</v>
          </cell>
          <cell r="D527" t="str">
            <v>Uzbekistan</v>
          </cell>
          <cell r="E527" t="str">
            <v>B2</v>
          </cell>
        </row>
        <row r="528">
          <cell r="C528" t="str">
            <v>Qishloq Qurilish Bank</v>
          </cell>
          <cell r="D528" t="str">
            <v>Uzbekistan</v>
          </cell>
          <cell r="E528" t="str">
            <v>B1</v>
          </cell>
        </row>
        <row r="529">
          <cell r="C529" t="str">
            <v>Saigon - Hanoi Commercial Joint Stock Bank</v>
          </cell>
          <cell r="D529" t="str">
            <v>Vietnam</v>
          </cell>
          <cell r="E529" t="str">
            <v>B3</v>
          </cell>
        </row>
        <row r="530">
          <cell r="C530" t="str">
            <v>Military Commercial Joint Stock Bank</v>
          </cell>
          <cell r="D530" t="str">
            <v>Vietnam</v>
          </cell>
          <cell r="E530" t="str">
            <v>B3</v>
          </cell>
        </row>
        <row r="531">
          <cell r="C531" t="str">
            <v>Vietnam International Bank</v>
          </cell>
          <cell r="D531" t="str">
            <v>Vietnam</v>
          </cell>
          <cell r="E531" t="str">
            <v>B3</v>
          </cell>
        </row>
        <row r="532">
          <cell r="C532" t="str">
            <v>Asia Commercial Bank</v>
          </cell>
          <cell r="D532" t="str">
            <v>Vietnam</v>
          </cell>
          <cell r="E532" t="str">
            <v>B3</v>
          </cell>
        </row>
        <row r="533">
          <cell r="C533" t="str">
            <v>Bank for Investment &amp; Development of Vietnam</v>
          </cell>
          <cell r="D533" t="str">
            <v>Vietnam</v>
          </cell>
          <cell r="E533" t="str">
            <v>B1</v>
          </cell>
        </row>
        <row r="534">
          <cell r="C534" t="str">
            <v>Vietnam Bank for Industry and Trade</v>
          </cell>
          <cell r="D534" t="str">
            <v>Vietnam</v>
          </cell>
          <cell r="E534" t="str">
            <v>B1</v>
          </cell>
        </row>
        <row r="535">
          <cell r="C535" t="str">
            <v>Vietnam Technological and Comm'l JSB</v>
          </cell>
          <cell r="D535" t="str">
            <v>Vietnam</v>
          </cell>
          <cell r="E535" t="str">
            <v>B3</v>
          </cell>
        </row>
        <row r="536">
          <cell r="C536" t="str">
            <v>Credins Bank Sh.a.</v>
          </cell>
          <cell r="D536" t="str">
            <v>Albania</v>
          </cell>
          <cell r="E536" t="str">
            <v>B1</v>
          </cell>
        </row>
        <row r="537">
          <cell r="C537" t="str">
            <v>Unibank CJSC</v>
          </cell>
          <cell r="D537" t="str">
            <v>Armenia</v>
          </cell>
          <cell r="E537" t="str">
            <v>B1</v>
          </cell>
        </row>
        <row r="538">
          <cell r="C538" t="str">
            <v>Armeconombank (Armenian Economy Devt Bank)</v>
          </cell>
          <cell r="D538" t="str">
            <v>Armenia</v>
          </cell>
          <cell r="E538" t="str">
            <v>B1</v>
          </cell>
        </row>
        <row r="539">
          <cell r="C539" t="str">
            <v>Ardshininvestbank CJSC</v>
          </cell>
          <cell r="D539" t="str">
            <v>Armenia</v>
          </cell>
          <cell r="E539" t="str">
            <v>Ba2</v>
          </cell>
        </row>
        <row r="540">
          <cell r="C540" t="str">
            <v>Khan Bank LLC</v>
          </cell>
          <cell r="D540" t="str">
            <v>Mongolia</v>
          </cell>
          <cell r="E540" t="str">
            <v>B2</v>
          </cell>
        </row>
        <row r="541">
          <cell r="C541" t="str">
            <v>XacBank LLC</v>
          </cell>
          <cell r="D541" t="str">
            <v>Mongolia</v>
          </cell>
          <cell r="E541" t="str">
            <v>B2</v>
          </cell>
        </row>
        <row r="542">
          <cell r="C542" t="str">
            <v>Trade and Development Bank of Mongolia LLC</v>
          </cell>
          <cell r="D542" t="str">
            <v>Mongolia</v>
          </cell>
          <cell r="E542" t="str">
            <v>B2</v>
          </cell>
        </row>
        <row r="543">
          <cell r="C543" t="str">
            <v>Nedbank Private Wealth Limited</v>
          </cell>
          <cell r="D543" t="str">
            <v>Isle of Man</v>
          </cell>
          <cell r="E543" t="str">
            <v>Baa2</v>
          </cell>
        </row>
        <row r="544">
          <cell r="C544" t="str">
            <v>Bank of Georgia</v>
          </cell>
          <cell r="D544" t="str">
            <v>Georgia</v>
          </cell>
          <cell r="E544" t="str">
            <v>Ba3</v>
          </cell>
        </row>
        <row r="545">
          <cell r="C545" t="str">
            <v>TBC Bank</v>
          </cell>
          <cell r="D545" t="str">
            <v>Georgia</v>
          </cell>
          <cell r="E545" t="str">
            <v>Ba3</v>
          </cell>
        </row>
        <row r="546">
          <cell r="C546" t="str">
            <v>Raiffeisenlandesbank Niederoesterreich-Wien</v>
          </cell>
          <cell r="D546" t="str">
            <v>Austria</v>
          </cell>
          <cell r="E546" t="str">
            <v>A3</v>
          </cell>
        </row>
        <row r="547">
          <cell r="C547" t="str">
            <v>Raiffeisenverband Salzburg</v>
          </cell>
          <cell r="D547" t="str">
            <v>Austria</v>
          </cell>
          <cell r="E547" t="str">
            <v>A3</v>
          </cell>
        </row>
        <row r="548">
          <cell r="C548" t="str">
            <v>Hypo Tirol Bank AG</v>
          </cell>
          <cell r="D548" t="str">
            <v>Austria</v>
          </cell>
          <cell r="E548" t="str">
            <v>Baa3</v>
          </cell>
        </row>
        <row r="549">
          <cell r="C549" t="str">
            <v>Hypo Tirol Bank AG</v>
          </cell>
          <cell r="D549" t="str">
            <v>Austria</v>
          </cell>
          <cell r="E549" t="str">
            <v>Baa2</v>
          </cell>
        </row>
        <row r="550">
          <cell r="C550" t="str">
            <v>HYPO NOE Gruppe Bank AG</v>
          </cell>
          <cell r="D550" t="str">
            <v>Austria</v>
          </cell>
          <cell r="E550" t="str">
            <v>A3</v>
          </cell>
        </row>
        <row r="551">
          <cell r="C551" t="str">
            <v>card complete Service Bank AG</v>
          </cell>
          <cell r="D551" t="str">
            <v>Austria</v>
          </cell>
          <cell r="E551" t="str">
            <v>Baa3</v>
          </cell>
        </row>
        <row r="552">
          <cell r="C552" t="str">
            <v>Raiffeisen-Landesbank Steiermark AG</v>
          </cell>
          <cell r="D552" t="str">
            <v>Austria</v>
          </cell>
          <cell r="E552" t="str">
            <v>A3</v>
          </cell>
        </row>
        <row r="553">
          <cell r="C553" t="str">
            <v>BAWAG P.S.K.</v>
          </cell>
          <cell r="D553" t="str">
            <v>Austria</v>
          </cell>
          <cell r="E553" t="str">
            <v>Baa2</v>
          </cell>
        </row>
        <row r="554">
          <cell r="C554" t="str">
            <v>Oesterreichische Kontrollbank AG</v>
          </cell>
          <cell r="D554" t="str">
            <v>Austria</v>
          </cell>
          <cell r="E554" t="str">
            <v>Aaa</v>
          </cell>
        </row>
        <row r="555">
          <cell r="C555" t="str">
            <v>Oesterreichische Volksbanken AG</v>
          </cell>
          <cell r="D555" t="str">
            <v>Austria</v>
          </cell>
          <cell r="E555" t="str">
            <v>Ba3</v>
          </cell>
        </row>
        <row r="556">
          <cell r="C556" t="str">
            <v>Vorarlberger Landes- und Hypothekenbank AG</v>
          </cell>
          <cell r="D556" t="str">
            <v>Austria</v>
          </cell>
          <cell r="E556" t="str">
            <v>A2</v>
          </cell>
        </row>
        <row r="557">
          <cell r="C557" t="str">
            <v>Vorarlberger Landes- und Hypothekenbank AG</v>
          </cell>
          <cell r="D557" t="str">
            <v>Austria</v>
          </cell>
          <cell r="E557" t="str">
            <v>A1</v>
          </cell>
        </row>
        <row r="558">
          <cell r="C558" t="str">
            <v>Hypo Alpe-Adria-Bank International AG</v>
          </cell>
          <cell r="D558" t="str">
            <v>Austria</v>
          </cell>
          <cell r="E558" t="str">
            <v>Caa2</v>
          </cell>
        </row>
        <row r="559">
          <cell r="C559" t="str">
            <v>Raiffeisenlandesbank Oberoesterreich AG</v>
          </cell>
          <cell r="D559" t="str">
            <v>Austria</v>
          </cell>
          <cell r="E559" t="str">
            <v>A3</v>
          </cell>
        </row>
        <row r="560">
          <cell r="C560" t="str">
            <v>Kommunalkredit Austria AG</v>
          </cell>
          <cell r="D560" t="str">
            <v>Austria</v>
          </cell>
          <cell r="E560" t="str">
            <v>Ba1</v>
          </cell>
        </row>
        <row r="561">
          <cell r="C561" t="str">
            <v>Raiffeisen Zentralbank Oesterreich AG</v>
          </cell>
          <cell r="D561" t="str">
            <v>Austria</v>
          </cell>
          <cell r="E561" t="str">
            <v>Baa1</v>
          </cell>
        </row>
        <row r="562">
          <cell r="C562" t="str">
            <v>Erste Group Bank AG</v>
          </cell>
          <cell r="D562" t="str">
            <v>Austria</v>
          </cell>
          <cell r="E562" t="str">
            <v>Baa1</v>
          </cell>
        </row>
        <row r="563">
          <cell r="C563" t="str">
            <v>Raiffeisen Bank International AG</v>
          </cell>
          <cell r="D563" t="str">
            <v>Austria</v>
          </cell>
          <cell r="E563" t="str">
            <v>A3</v>
          </cell>
        </row>
        <row r="564">
          <cell r="C564" t="str">
            <v>UniCredit Bank Austria AG</v>
          </cell>
          <cell r="D564" t="str">
            <v>Austria</v>
          </cell>
          <cell r="E564" t="str">
            <v>Baa2</v>
          </cell>
        </row>
        <row r="565">
          <cell r="C565" t="str">
            <v>VTB Bank (Austria) AG</v>
          </cell>
          <cell r="D565" t="str">
            <v>Austria</v>
          </cell>
          <cell r="E565" t="str">
            <v>Baa3</v>
          </cell>
        </row>
        <row r="566">
          <cell r="C566" t="str">
            <v>Raiffeisenlandesbank Vorarlberg</v>
          </cell>
          <cell r="D566" t="str">
            <v>Austria</v>
          </cell>
          <cell r="E566" t="str">
            <v>A3</v>
          </cell>
        </row>
        <row r="567">
          <cell r="C567" t="str">
            <v>Heritage Bank Limited</v>
          </cell>
          <cell r="D567" t="str">
            <v>Australia</v>
          </cell>
          <cell r="E567" t="str">
            <v>A3</v>
          </cell>
        </row>
        <row r="568">
          <cell r="C568" t="str">
            <v>Bank of Queensland Limited</v>
          </cell>
          <cell r="D568" t="str">
            <v>Australia</v>
          </cell>
          <cell r="E568" t="str">
            <v>A3</v>
          </cell>
        </row>
        <row r="569">
          <cell r="C569" t="str">
            <v>Commonwealth Bank of Australia</v>
          </cell>
          <cell r="D569" t="str">
            <v>Australia</v>
          </cell>
          <cell r="E569" t="str">
            <v>Aa2</v>
          </cell>
        </row>
        <row r="570">
          <cell r="C570" t="str">
            <v>Westpac Banking Corporation</v>
          </cell>
          <cell r="D570" t="str">
            <v>Australia</v>
          </cell>
          <cell r="E570" t="str">
            <v>Aa2</v>
          </cell>
        </row>
        <row r="571">
          <cell r="C571" t="str">
            <v>Suncorp-Metway Ltd.</v>
          </cell>
          <cell r="D571" t="str">
            <v>Australia</v>
          </cell>
          <cell r="E571" t="str">
            <v>A1</v>
          </cell>
        </row>
        <row r="572">
          <cell r="C572" t="str">
            <v>Australia and New Zealand Banking Grp. Ltd.</v>
          </cell>
          <cell r="D572" t="str">
            <v>Australia</v>
          </cell>
          <cell r="E572" t="str">
            <v>Aa2</v>
          </cell>
        </row>
        <row r="573">
          <cell r="C573" t="str">
            <v>Bendigo and Adelaide Bank Limited</v>
          </cell>
          <cell r="D573" t="str">
            <v>Australia</v>
          </cell>
          <cell r="E573" t="str">
            <v>A2</v>
          </cell>
        </row>
        <row r="574">
          <cell r="C574" t="str">
            <v>BOQ Specialist Bank Limited</v>
          </cell>
          <cell r="D574" t="str">
            <v>Australia</v>
          </cell>
          <cell r="E574" t="str">
            <v>A3</v>
          </cell>
        </row>
        <row r="575">
          <cell r="C575" t="str">
            <v>Citigroup Pty Limited</v>
          </cell>
          <cell r="D575" t="str">
            <v>Australia</v>
          </cell>
          <cell r="E575" t="str">
            <v>A3</v>
          </cell>
        </row>
        <row r="576">
          <cell r="C576" t="str">
            <v>Members Equity Bank Limited</v>
          </cell>
          <cell r="D576" t="str">
            <v>Australia</v>
          </cell>
          <cell r="E576" t="str">
            <v>A3</v>
          </cell>
        </row>
        <row r="577">
          <cell r="C577" t="str">
            <v>Macquarie Bank Limited</v>
          </cell>
          <cell r="D577" t="str">
            <v>Australia</v>
          </cell>
          <cell r="E577" t="str">
            <v>A2</v>
          </cell>
        </row>
        <row r="578">
          <cell r="C578" t="str">
            <v>Victoria Teachers Mutual Bank</v>
          </cell>
          <cell r="D578" t="str">
            <v>Australia</v>
          </cell>
          <cell r="E578" t="str">
            <v>Baa1</v>
          </cell>
        </row>
        <row r="579">
          <cell r="C579" t="str">
            <v>AMP Bank Limited</v>
          </cell>
          <cell r="D579" t="str">
            <v>Australia</v>
          </cell>
          <cell r="E579" t="str">
            <v>A2</v>
          </cell>
        </row>
        <row r="580">
          <cell r="C580" t="str">
            <v>HSBC Bank Plc Sydney Branch</v>
          </cell>
          <cell r="D580" t="str">
            <v>Australia</v>
          </cell>
          <cell r="E580" t="str">
            <v>Aa3</v>
          </cell>
        </row>
        <row r="581">
          <cell r="C581" t="str">
            <v>Newcastle Permanent Building Society</v>
          </cell>
          <cell r="D581" t="str">
            <v>Australia</v>
          </cell>
          <cell r="E581" t="str">
            <v>A2</v>
          </cell>
        </row>
        <row r="582">
          <cell r="C582" t="str">
            <v>Hongkong &amp; Shanghai Bank.Corp. (Sydney)</v>
          </cell>
          <cell r="D582" t="str">
            <v>Australia</v>
          </cell>
          <cell r="E582" t="str">
            <v>Aa3</v>
          </cell>
        </row>
        <row r="583">
          <cell r="C583" t="str">
            <v>National Australia Bank Limited</v>
          </cell>
          <cell r="D583" t="str">
            <v>Australia</v>
          </cell>
          <cell r="E583" t="str">
            <v>Aa2</v>
          </cell>
        </row>
        <row r="584">
          <cell r="C584" t="str">
            <v>HSBC Bank Australia Ltd</v>
          </cell>
          <cell r="D584" t="str">
            <v>Australia</v>
          </cell>
          <cell r="E584" t="str">
            <v>A1</v>
          </cell>
        </row>
        <row r="585">
          <cell r="C585" t="str">
            <v>Axa Bank Europe</v>
          </cell>
          <cell r="D585" t="str">
            <v>Belgium</v>
          </cell>
          <cell r="E585" t="str">
            <v>A2</v>
          </cell>
        </row>
        <row r="586">
          <cell r="C586" t="str">
            <v>ING Belgium SA/NV</v>
          </cell>
          <cell r="D586" t="str">
            <v>Belgium</v>
          </cell>
          <cell r="E586" t="str">
            <v>A2</v>
          </cell>
        </row>
        <row r="587">
          <cell r="C587" t="str">
            <v>Belfius Bank SA/NV</v>
          </cell>
          <cell r="D587" t="str">
            <v>Belgium</v>
          </cell>
          <cell r="E587" t="str">
            <v>Baa1</v>
          </cell>
        </row>
        <row r="588">
          <cell r="C588" t="str">
            <v>KBC Bank N.V.</v>
          </cell>
          <cell r="D588" t="str">
            <v>Belgium</v>
          </cell>
          <cell r="E588" t="str">
            <v>A2</v>
          </cell>
        </row>
        <row r="589">
          <cell r="C589" t="str">
            <v>BNP Paribas Fortis SA/NV</v>
          </cell>
          <cell r="D589" t="str">
            <v>Belgium</v>
          </cell>
          <cell r="E589" t="str">
            <v>A2</v>
          </cell>
        </row>
        <row r="590">
          <cell r="C590" t="str">
            <v>Bank of New York Mellon SA/NV (The)</v>
          </cell>
          <cell r="D590" t="str">
            <v>Belgium</v>
          </cell>
          <cell r="E590" t="str">
            <v>Aa2</v>
          </cell>
        </row>
        <row r="591">
          <cell r="C591" t="str">
            <v>HSBC Bank Canada</v>
          </cell>
          <cell r="D591" t="str">
            <v>Canada</v>
          </cell>
          <cell r="E591" t="str">
            <v>A1</v>
          </cell>
        </row>
        <row r="592">
          <cell r="C592" t="str">
            <v>Toronto-Dominion Bank (The)</v>
          </cell>
          <cell r="D592" t="str">
            <v>Canada</v>
          </cell>
          <cell r="E592" t="str">
            <v>Aa1</v>
          </cell>
        </row>
        <row r="593">
          <cell r="C593" t="str">
            <v>Royal Trust Corporation of Canada</v>
          </cell>
          <cell r="D593" t="str">
            <v>Canada</v>
          </cell>
          <cell r="E593" t="str">
            <v>Aa3</v>
          </cell>
        </row>
        <row r="594">
          <cell r="C594" t="str">
            <v>Royal Bank of Canada</v>
          </cell>
          <cell r="D594" t="str">
            <v>Canada</v>
          </cell>
          <cell r="E594" t="str">
            <v>Aa3</v>
          </cell>
        </row>
        <row r="595">
          <cell r="C595" t="str">
            <v>Bank of Montreal</v>
          </cell>
          <cell r="D595" t="str">
            <v>Canada</v>
          </cell>
          <cell r="E595" t="str">
            <v>Aa3</v>
          </cell>
        </row>
        <row r="596">
          <cell r="C596" t="str">
            <v>Bank of Nova Scotia</v>
          </cell>
          <cell r="D596" t="str">
            <v>Canada</v>
          </cell>
          <cell r="E596" t="str">
            <v>Aa2</v>
          </cell>
        </row>
        <row r="597">
          <cell r="C597" t="str">
            <v>Canadian Imperial Bank of Commerce</v>
          </cell>
          <cell r="D597" t="str">
            <v>Canada</v>
          </cell>
          <cell r="E597" t="str">
            <v>Aa3</v>
          </cell>
        </row>
        <row r="598">
          <cell r="C598" t="str">
            <v>JPMorgan Chase Bank, N.A., Toronto</v>
          </cell>
          <cell r="D598" t="str">
            <v>Canada</v>
          </cell>
          <cell r="E598" t="str">
            <v>Aa3</v>
          </cell>
        </row>
        <row r="599">
          <cell r="C599" t="str">
            <v>Caisse centrale Desjardins</v>
          </cell>
          <cell r="D599" t="str">
            <v>Canada</v>
          </cell>
          <cell r="E599" t="str">
            <v>Aa2</v>
          </cell>
        </row>
        <row r="600">
          <cell r="C600" t="str">
            <v>CIBC Mellon Trust Company</v>
          </cell>
          <cell r="D600" t="str">
            <v>Canada</v>
          </cell>
          <cell r="E600" t="str">
            <v>A1</v>
          </cell>
        </row>
        <row r="601">
          <cell r="C601" t="str">
            <v>National Bank of Canada</v>
          </cell>
          <cell r="D601" t="str">
            <v>Canada</v>
          </cell>
          <cell r="E601" t="str">
            <v>Aa3</v>
          </cell>
        </row>
        <row r="602">
          <cell r="C602" t="str">
            <v>Montreal Trust Company of Canada</v>
          </cell>
          <cell r="D602" t="str">
            <v>Canada</v>
          </cell>
          <cell r="E602" t="str">
            <v>Aa2</v>
          </cell>
        </row>
        <row r="603">
          <cell r="C603" t="str">
            <v>J.P. Morgan Bank Canada</v>
          </cell>
          <cell r="D603" t="str">
            <v>Canada</v>
          </cell>
          <cell r="E603" t="str">
            <v>Aa3</v>
          </cell>
        </row>
        <row r="604">
          <cell r="C604" t="str">
            <v>Jyske Bank A/S</v>
          </cell>
          <cell r="D604" t="str">
            <v>Denmark</v>
          </cell>
          <cell r="E604" t="str">
            <v>Baa1</v>
          </cell>
        </row>
        <row r="605">
          <cell r="C605" t="str">
            <v>Nordea Bank Danmark A/S</v>
          </cell>
          <cell r="D605" t="str">
            <v>Denmark</v>
          </cell>
          <cell r="E605" t="str">
            <v>A1</v>
          </cell>
        </row>
        <row r="606">
          <cell r="C606" t="str">
            <v>Nykredit Bank A/S</v>
          </cell>
          <cell r="D606" t="str">
            <v>Denmark</v>
          </cell>
          <cell r="E606" t="str">
            <v>Baa2</v>
          </cell>
        </row>
        <row r="607">
          <cell r="C607" t="str">
            <v>Sydbank A/S</v>
          </cell>
          <cell r="D607" t="str">
            <v>Denmark</v>
          </cell>
          <cell r="E607" t="str">
            <v>Baa1</v>
          </cell>
        </row>
        <row r="608">
          <cell r="C608" t="str">
            <v>Ringkjobing Landbobank A/s</v>
          </cell>
          <cell r="D608" t="str">
            <v>Denmark</v>
          </cell>
          <cell r="E608" t="str">
            <v>Baa1</v>
          </cell>
        </row>
        <row r="609">
          <cell r="C609" t="str">
            <v>Danske Bank A/S</v>
          </cell>
          <cell r="D609" t="str">
            <v>Denmark</v>
          </cell>
          <cell r="E609" t="str">
            <v>Baa1</v>
          </cell>
        </row>
        <row r="610">
          <cell r="C610" t="str">
            <v>Aktia Bank p.l.c.</v>
          </cell>
          <cell r="D610" t="str">
            <v>Finland</v>
          </cell>
          <cell r="E610" t="str">
            <v>A3</v>
          </cell>
        </row>
        <row r="611">
          <cell r="C611" t="str">
            <v>Pohjola Bank plc</v>
          </cell>
          <cell r="D611" t="str">
            <v>Finland</v>
          </cell>
          <cell r="E611" t="str">
            <v>Aa3</v>
          </cell>
        </row>
        <row r="612">
          <cell r="C612" t="str">
            <v>Danske Bank Plc</v>
          </cell>
          <cell r="D612" t="str">
            <v>Finland</v>
          </cell>
          <cell r="E612" t="str">
            <v>A2</v>
          </cell>
        </row>
        <row r="613">
          <cell r="C613" t="str">
            <v>Nordea Bank Finland Plc</v>
          </cell>
          <cell r="D613" t="str">
            <v>Finland</v>
          </cell>
          <cell r="E613" t="str">
            <v>Aa3</v>
          </cell>
        </row>
        <row r="614">
          <cell r="C614" t="str">
            <v>CRCAM Centre Est</v>
          </cell>
          <cell r="D614" t="str">
            <v>France</v>
          </cell>
          <cell r="E614" t="str">
            <v>A2</v>
          </cell>
        </row>
        <row r="615">
          <cell r="C615" t="str">
            <v>CRCAM Centre Loire</v>
          </cell>
          <cell r="D615" t="str">
            <v>France</v>
          </cell>
          <cell r="E615" t="str">
            <v>A2</v>
          </cell>
        </row>
        <row r="616">
          <cell r="C616" t="str">
            <v>Caisse Des Depots et Consignations</v>
          </cell>
          <cell r="D616" t="str">
            <v>France</v>
          </cell>
          <cell r="E616" t="str">
            <v>Aa1</v>
          </cell>
        </row>
        <row r="617">
          <cell r="C617" t="str">
            <v>Mizuho Bank, Ltd., Paris Branch</v>
          </cell>
          <cell r="D617" t="str">
            <v>France</v>
          </cell>
          <cell r="E617" t="str">
            <v>A1</v>
          </cell>
        </row>
        <row r="618">
          <cell r="C618" t="str">
            <v>Credit Agricole S.A.</v>
          </cell>
          <cell r="D618" t="str">
            <v>France</v>
          </cell>
          <cell r="E618" t="str">
            <v>A2</v>
          </cell>
        </row>
        <row r="619">
          <cell r="C619" t="str">
            <v>Dexia Credit Local</v>
          </cell>
          <cell r="D619" t="str">
            <v>France</v>
          </cell>
          <cell r="E619" t="str">
            <v>Baa2</v>
          </cell>
        </row>
        <row r="620">
          <cell r="C620" t="str">
            <v>Banque Monetaire et Financiere</v>
          </cell>
          <cell r="D620" t="str">
            <v>France</v>
          </cell>
          <cell r="E620" t="str">
            <v>A2</v>
          </cell>
        </row>
        <row r="621">
          <cell r="C621" t="str">
            <v>Groupe Credit Agricole</v>
          </cell>
          <cell r="D621" t="str">
            <v>France</v>
          </cell>
          <cell r="E621" t="str">
            <v>A2</v>
          </cell>
        </row>
        <row r="622">
          <cell r="C622" t="str">
            <v>Internationale Nederlanden Bank N.V., Paris</v>
          </cell>
          <cell r="D622" t="str">
            <v>France</v>
          </cell>
          <cell r="E622" t="str">
            <v>A2</v>
          </cell>
        </row>
        <row r="623">
          <cell r="C623" t="str">
            <v>CRCAM Centre France</v>
          </cell>
          <cell r="D623" t="str">
            <v>France</v>
          </cell>
          <cell r="E623" t="str">
            <v>A2</v>
          </cell>
        </row>
        <row r="624">
          <cell r="C624" t="str">
            <v>CRCAM Sud Rhone Alpes</v>
          </cell>
          <cell r="D624" t="str">
            <v>France</v>
          </cell>
          <cell r="E624" t="str">
            <v>A2</v>
          </cell>
        </row>
        <row r="625">
          <cell r="C625" t="str">
            <v>CRCAM de Charente-Maritime Deux Sevres</v>
          </cell>
          <cell r="D625" t="str">
            <v>France</v>
          </cell>
          <cell r="E625" t="str">
            <v>A2</v>
          </cell>
        </row>
        <row r="626">
          <cell r="C626" t="str">
            <v>CRCAM Loire Haute-Loire</v>
          </cell>
          <cell r="D626" t="str">
            <v>France</v>
          </cell>
          <cell r="E626" t="str">
            <v>A2</v>
          </cell>
        </row>
        <row r="627">
          <cell r="C627" t="str">
            <v>Royal Bank of Scotland N.V., Paris Branch</v>
          </cell>
          <cell r="D627" t="str">
            <v>France</v>
          </cell>
          <cell r="E627" t="str">
            <v>Baa1</v>
          </cell>
        </row>
        <row r="628">
          <cell r="C628" t="str">
            <v>Credit Agricole Corporate and Investment Bank</v>
          </cell>
          <cell r="D628" t="str">
            <v>France</v>
          </cell>
          <cell r="E628" t="str">
            <v>A2</v>
          </cell>
        </row>
        <row r="629">
          <cell r="C629" t="str">
            <v>BNP Paribas</v>
          </cell>
          <cell r="D629" t="str">
            <v>France</v>
          </cell>
          <cell r="E629" t="str">
            <v>A1</v>
          </cell>
        </row>
        <row r="630">
          <cell r="C630" t="str">
            <v>CRCAM Atlantique Vendee</v>
          </cell>
          <cell r="D630" t="str">
            <v>France</v>
          </cell>
          <cell r="E630" t="str">
            <v>A2</v>
          </cell>
        </row>
        <row r="631">
          <cell r="C631" t="str">
            <v>Caisse C'ale du Credit Immobilier de France</v>
          </cell>
          <cell r="D631" t="str">
            <v>France</v>
          </cell>
          <cell r="E631" t="str">
            <v>Baa2</v>
          </cell>
        </row>
        <row r="632">
          <cell r="C632" t="str">
            <v>Credit Industriel et Commercial</v>
          </cell>
          <cell r="D632" t="str">
            <v>France</v>
          </cell>
          <cell r="E632" t="str">
            <v>Aa3</v>
          </cell>
        </row>
        <row r="633">
          <cell r="C633" t="str">
            <v>Credit Cooperatif</v>
          </cell>
          <cell r="D633" t="str">
            <v>France</v>
          </cell>
          <cell r="E633" t="str">
            <v>A2</v>
          </cell>
        </row>
        <row r="634">
          <cell r="C634" t="str">
            <v>CRCAM Normandie Seine</v>
          </cell>
          <cell r="D634" t="str">
            <v>France</v>
          </cell>
          <cell r="E634" t="str">
            <v>A2</v>
          </cell>
        </row>
        <row r="635">
          <cell r="C635" t="str">
            <v>Credit Foncier de France</v>
          </cell>
          <cell r="D635" t="str">
            <v>France</v>
          </cell>
          <cell r="E635" t="str">
            <v>A2</v>
          </cell>
        </row>
        <row r="636">
          <cell r="C636" t="str">
            <v>HSBC France</v>
          </cell>
          <cell r="D636" t="str">
            <v>France</v>
          </cell>
          <cell r="E636" t="str">
            <v>A1</v>
          </cell>
        </row>
        <row r="637">
          <cell r="C637" t="str">
            <v>LCL</v>
          </cell>
          <cell r="D637" t="str">
            <v>France</v>
          </cell>
          <cell r="E637" t="str">
            <v>A2</v>
          </cell>
        </row>
        <row r="638">
          <cell r="C638" t="str">
            <v>Natixis</v>
          </cell>
          <cell r="D638" t="str">
            <v>France</v>
          </cell>
          <cell r="E638" t="str">
            <v>A2</v>
          </cell>
        </row>
        <row r="639">
          <cell r="C639" t="str">
            <v>Banque Federative du Credit Mutuel</v>
          </cell>
          <cell r="D639" t="str">
            <v>France</v>
          </cell>
          <cell r="E639" t="str">
            <v>Aa3</v>
          </cell>
        </row>
        <row r="640">
          <cell r="C640" t="str">
            <v>CRCAM de Toulouse 31</v>
          </cell>
          <cell r="D640" t="str">
            <v>France</v>
          </cell>
          <cell r="E640" t="str">
            <v>A2</v>
          </cell>
        </row>
        <row r="641">
          <cell r="C641" t="str">
            <v>BRED-Banque Populaire</v>
          </cell>
          <cell r="D641" t="str">
            <v>France</v>
          </cell>
          <cell r="E641" t="str">
            <v>A2</v>
          </cell>
        </row>
        <row r="642">
          <cell r="C642" t="str">
            <v>Banque Palatine</v>
          </cell>
          <cell r="D642" t="str">
            <v>France</v>
          </cell>
          <cell r="E642" t="str">
            <v>A2</v>
          </cell>
        </row>
        <row r="643">
          <cell r="C643" t="str">
            <v>CRCAM Anjou et du Maine</v>
          </cell>
          <cell r="D643" t="str">
            <v>France</v>
          </cell>
          <cell r="E643" t="str">
            <v>A2</v>
          </cell>
        </row>
        <row r="644">
          <cell r="C644" t="str">
            <v>CRCAM de Champagne Bourgogne</v>
          </cell>
          <cell r="D644" t="str">
            <v>France</v>
          </cell>
          <cell r="E644" t="str">
            <v>A2</v>
          </cell>
        </row>
        <row r="645">
          <cell r="C645" t="str">
            <v>BPCE</v>
          </cell>
          <cell r="D645" t="str">
            <v>France</v>
          </cell>
          <cell r="E645" t="str">
            <v>A2</v>
          </cell>
        </row>
        <row r="646">
          <cell r="C646" t="str">
            <v>Groupe BPCE</v>
          </cell>
          <cell r="D646" t="str">
            <v>France</v>
          </cell>
          <cell r="E646" t="str">
            <v>A2</v>
          </cell>
        </row>
        <row r="647">
          <cell r="C647" t="str">
            <v>Banque Populaire des Alpes</v>
          </cell>
          <cell r="D647" t="str">
            <v>France</v>
          </cell>
          <cell r="E647" t="str">
            <v>A2</v>
          </cell>
        </row>
        <row r="648">
          <cell r="C648" t="str">
            <v>CRCAM Franche-Comte</v>
          </cell>
          <cell r="D648" t="str">
            <v>France</v>
          </cell>
          <cell r="E648" t="str">
            <v>A2</v>
          </cell>
        </row>
        <row r="649">
          <cell r="C649" t="str">
            <v>CRCAM de Guadeloupe</v>
          </cell>
          <cell r="D649" t="str">
            <v>France</v>
          </cell>
          <cell r="E649" t="str">
            <v>A2</v>
          </cell>
        </row>
        <row r="650">
          <cell r="C650" t="str">
            <v>CRCAM Lorraine</v>
          </cell>
          <cell r="D650" t="str">
            <v>France</v>
          </cell>
          <cell r="E650" t="str">
            <v>A2</v>
          </cell>
        </row>
        <row r="651">
          <cell r="C651" t="str">
            <v>CRCAM de la Martinique et de la Guyane</v>
          </cell>
          <cell r="D651" t="str">
            <v>France</v>
          </cell>
          <cell r="E651" t="str">
            <v>A2</v>
          </cell>
        </row>
        <row r="652">
          <cell r="C652" t="str">
            <v>CRCAM Pyrenees Gascogne</v>
          </cell>
          <cell r="D652" t="str">
            <v>France</v>
          </cell>
          <cell r="E652" t="str">
            <v>A2</v>
          </cell>
        </row>
        <row r="653">
          <cell r="C653" t="str">
            <v>CRCAM de la Reunion</v>
          </cell>
          <cell r="D653" t="str">
            <v>France</v>
          </cell>
          <cell r="E653" t="str">
            <v>A2</v>
          </cell>
        </row>
        <row r="654">
          <cell r="C654" t="str">
            <v>CRCAM de Sud-Mediterranee</v>
          </cell>
          <cell r="D654" t="str">
            <v>France</v>
          </cell>
          <cell r="E654" t="str">
            <v>A2</v>
          </cell>
        </row>
        <row r="655">
          <cell r="C655" t="str">
            <v>CRCAM de la Touraine et du Poitou</v>
          </cell>
          <cell r="D655" t="str">
            <v>France</v>
          </cell>
          <cell r="E655" t="str">
            <v>A2</v>
          </cell>
        </row>
        <row r="656">
          <cell r="C656" t="str">
            <v>CRCAM des Savoie</v>
          </cell>
          <cell r="D656" t="str">
            <v>France</v>
          </cell>
          <cell r="E656" t="str">
            <v>A2</v>
          </cell>
        </row>
        <row r="657">
          <cell r="C657" t="str">
            <v>CRCAM de Charente-Perigord</v>
          </cell>
          <cell r="D657" t="str">
            <v>France</v>
          </cell>
          <cell r="E657" t="str">
            <v>A2</v>
          </cell>
        </row>
        <row r="658">
          <cell r="C658" t="str">
            <v>CRCAM d'Alpes Provence</v>
          </cell>
          <cell r="D658" t="str">
            <v>France</v>
          </cell>
          <cell r="E658" t="str">
            <v>A2</v>
          </cell>
        </row>
        <row r="659">
          <cell r="C659" t="str">
            <v>CRCAM Alsace Vosges</v>
          </cell>
          <cell r="D659" t="str">
            <v>France</v>
          </cell>
          <cell r="E659" t="str">
            <v>A2</v>
          </cell>
        </row>
        <row r="660">
          <cell r="C660" t="str">
            <v>CRCAM du Centre-Ouest</v>
          </cell>
          <cell r="D660" t="str">
            <v>France</v>
          </cell>
          <cell r="E660" t="str">
            <v>A2</v>
          </cell>
        </row>
        <row r="661">
          <cell r="C661" t="str">
            <v>Banque Edel SNC</v>
          </cell>
          <cell r="D661" t="str">
            <v>France</v>
          </cell>
          <cell r="E661" t="str">
            <v>A2</v>
          </cell>
        </row>
        <row r="662">
          <cell r="C662" t="str">
            <v>CRCAM Brie Picardie</v>
          </cell>
          <cell r="D662" t="str">
            <v>France</v>
          </cell>
          <cell r="E662" t="str">
            <v>A2</v>
          </cell>
        </row>
        <row r="663">
          <cell r="C663" t="str">
            <v>CRCAM du Languedoc</v>
          </cell>
          <cell r="D663" t="str">
            <v>France</v>
          </cell>
          <cell r="E663" t="str">
            <v>A2</v>
          </cell>
        </row>
        <row r="664">
          <cell r="C664" t="str">
            <v>Societe Generale</v>
          </cell>
          <cell r="D664" t="str">
            <v>France</v>
          </cell>
          <cell r="E664" t="str">
            <v>A2</v>
          </cell>
        </row>
        <row r="665">
          <cell r="C665" t="str">
            <v>Barclays Bank PLC, Paris</v>
          </cell>
          <cell r="D665" t="str">
            <v>France</v>
          </cell>
          <cell r="E665" t="str">
            <v>A2</v>
          </cell>
        </row>
        <row r="666">
          <cell r="C666" t="str">
            <v>Bayerische Landesbank, (Paris Branch)</v>
          </cell>
          <cell r="D666" t="str">
            <v>France</v>
          </cell>
          <cell r="E666" t="str">
            <v>A3</v>
          </cell>
        </row>
        <row r="667">
          <cell r="C667" t="str">
            <v>Bayerische Landesbank, (Paris Branch)</v>
          </cell>
          <cell r="D667" t="str">
            <v>France</v>
          </cell>
          <cell r="E667" t="str">
            <v>Aaa</v>
          </cell>
        </row>
        <row r="668">
          <cell r="C668" t="str">
            <v>Chase Manhattan Bank, Paris Branch</v>
          </cell>
          <cell r="D668" t="str">
            <v>France</v>
          </cell>
          <cell r="E668" t="str">
            <v>Aa3</v>
          </cell>
        </row>
        <row r="669">
          <cell r="C669" t="str">
            <v>Deutsche Bank AG, Paris Branch</v>
          </cell>
          <cell r="D669" t="str">
            <v>France</v>
          </cell>
          <cell r="E669" t="str">
            <v>A3</v>
          </cell>
        </row>
        <row r="670">
          <cell r="C670" t="str">
            <v>Banque PSA Finance</v>
          </cell>
          <cell r="D670" t="str">
            <v>France</v>
          </cell>
          <cell r="E670" t="str">
            <v>Ba1</v>
          </cell>
        </row>
        <row r="671">
          <cell r="C671" t="str">
            <v>Socram Banque</v>
          </cell>
          <cell r="D671" t="str">
            <v>France</v>
          </cell>
          <cell r="E671" t="str">
            <v>Baa1</v>
          </cell>
        </row>
        <row r="672">
          <cell r="C672" t="str">
            <v>CRCAM de Normandie</v>
          </cell>
          <cell r="D672" t="str">
            <v>France</v>
          </cell>
          <cell r="E672" t="str">
            <v>A2</v>
          </cell>
        </row>
        <row r="673">
          <cell r="C673" t="str">
            <v>CRCAM Paris et Ile-de-France</v>
          </cell>
          <cell r="D673" t="str">
            <v>France</v>
          </cell>
          <cell r="E673" t="str">
            <v>A2</v>
          </cell>
        </row>
        <row r="674">
          <cell r="C674" t="str">
            <v>Banque Populaire Val de France</v>
          </cell>
          <cell r="D674" t="str">
            <v>France</v>
          </cell>
          <cell r="E674" t="str">
            <v>A2</v>
          </cell>
        </row>
        <row r="675">
          <cell r="C675" t="str">
            <v>CRCAM Nord de France</v>
          </cell>
          <cell r="D675" t="str">
            <v>France</v>
          </cell>
          <cell r="E675" t="str">
            <v>A2</v>
          </cell>
        </row>
        <row r="676">
          <cell r="C676" t="str">
            <v>Banque Populaire Aquitaine Centre Atlantique</v>
          </cell>
          <cell r="D676" t="str">
            <v>France</v>
          </cell>
          <cell r="E676" t="str">
            <v>A2</v>
          </cell>
        </row>
        <row r="677">
          <cell r="C677" t="str">
            <v>RCI Banque</v>
          </cell>
          <cell r="D677" t="str">
            <v>France</v>
          </cell>
          <cell r="E677" t="str">
            <v>Baa3</v>
          </cell>
        </row>
        <row r="678">
          <cell r="C678" t="str">
            <v>Banque Populaire du Massif Central</v>
          </cell>
          <cell r="D678" t="str">
            <v>France</v>
          </cell>
          <cell r="E678" t="str">
            <v>A2</v>
          </cell>
        </row>
        <row r="679">
          <cell r="C679" t="str">
            <v>Banque Populaire Occitane</v>
          </cell>
          <cell r="D679" t="str">
            <v>France</v>
          </cell>
          <cell r="E679" t="str">
            <v>A2</v>
          </cell>
        </row>
        <row r="680">
          <cell r="C680" t="str">
            <v>Banque Populaire Atlantique</v>
          </cell>
          <cell r="D680" t="str">
            <v>France</v>
          </cell>
          <cell r="E680" t="str">
            <v>A2</v>
          </cell>
        </row>
        <row r="681">
          <cell r="C681" t="str">
            <v>Banque Populaire de l'Ouest</v>
          </cell>
          <cell r="D681" t="str">
            <v>France</v>
          </cell>
          <cell r="E681" t="str">
            <v>A2</v>
          </cell>
        </row>
        <row r="682">
          <cell r="C682" t="str">
            <v>Banque Populaire du Nord</v>
          </cell>
          <cell r="D682" t="str">
            <v>France</v>
          </cell>
          <cell r="E682" t="str">
            <v>A2</v>
          </cell>
        </row>
        <row r="683">
          <cell r="C683" t="str">
            <v>Banque Populaire Lorraine Champagne</v>
          </cell>
          <cell r="D683" t="str">
            <v>France</v>
          </cell>
          <cell r="E683" t="str">
            <v>A2</v>
          </cell>
        </row>
        <row r="684">
          <cell r="C684" t="str">
            <v>Banque Populaire Rives de Paris</v>
          </cell>
          <cell r="D684" t="str">
            <v>France</v>
          </cell>
          <cell r="E684" t="str">
            <v>A2</v>
          </cell>
        </row>
        <row r="685">
          <cell r="C685" t="str">
            <v>CASDEN - Banque Populaire</v>
          </cell>
          <cell r="D685" t="str">
            <v>France</v>
          </cell>
          <cell r="E685" t="str">
            <v>A2</v>
          </cell>
        </row>
        <row r="686">
          <cell r="C686" t="str">
            <v>Banque Populaire d'Alsace</v>
          </cell>
          <cell r="D686" t="str">
            <v>France</v>
          </cell>
          <cell r="E686" t="str">
            <v>A2</v>
          </cell>
        </row>
        <row r="687">
          <cell r="C687" t="str">
            <v>Banque Populaire Bourgogne Franche-Comte</v>
          </cell>
          <cell r="D687" t="str">
            <v>France</v>
          </cell>
          <cell r="E687" t="str">
            <v>A2</v>
          </cell>
        </row>
        <row r="688">
          <cell r="C688" t="str">
            <v>CRCAM Finistere</v>
          </cell>
          <cell r="D688" t="str">
            <v>France</v>
          </cell>
          <cell r="E688" t="str">
            <v>A2</v>
          </cell>
        </row>
        <row r="689">
          <cell r="C689" t="str">
            <v>CRCAM Nord Est</v>
          </cell>
          <cell r="D689" t="str">
            <v>France</v>
          </cell>
          <cell r="E689" t="str">
            <v>A2</v>
          </cell>
        </row>
        <row r="690">
          <cell r="C690" t="str">
            <v>CRCAM Cotes d'Armor</v>
          </cell>
          <cell r="D690" t="str">
            <v>France</v>
          </cell>
          <cell r="E690" t="str">
            <v>A2</v>
          </cell>
        </row>
        <row r="691">
          <cell r="C691" t="str">
            <v>CRCAM Morbihan</v>
          </cell>
          <cell r="D691" t="str">
            <v>France</v>
          </cell>
          <cell r="E691" t="str">
            <v>A2</v>
          </cell>
        </row>
        <row r="692">
          <cell r="C692" t="str">
            <v>CRCAM Ille-et-vilaine</v>
          </cell>
          <cell r="D692" t="str">
            <v>France</v>
          </cell>
          <cell r="E692" t="str">
            <v>A2</v>
          </cell>
        </row>
        <row r="693">
          <cell r="C693" t="str">
            <v>CRCAM Aquitaine</v>
          </cell>
          <cell r="D693" t="str">
            <v>France</v>
          </cell>
          <cell r="E693" t="str">
            <v>A2</v>
          </cell>
        </row>
        <row r="694">
          <cell r="C694" t="str">
            <v>Banque Populaire de la Cote d'Azur</v>
          </cell>
          <cell r="D694" t="str">
            <v>France</v>
          </cell>
          <cell r="E694" t="str">
            <v>A2</v>
          </cell>
        </row>
        <row r="695">
          <cell r="C695" t="str">
            <v>CRCAM Provence Cote d'Azur</v>
          </cell>
          <cell r="D695" t="str">
            <v>France</v>
          </cell>
          <cell r="E695" t="str">
            <v>A2</v>
          </cell>
        </row>
        <row r="696">
          <cell r="C696" t="str">
            <v>DZ BANK AG</v>
          </cell>
          <cell r="D696" t="str">
            <v>Germany</v>
          </cell>
          <cell r="E696" t="str">
            <v>A1</v>
          </cell>
        </row>
        <row r="697">
          <cell r="C697" t="str">
            <v>Landesbank Saar</v>
          </cell>
          <cell r="D697" t="str">
            <v>Germany</v>
          </cell>
          <cell r="E697" t="str">
            <v>A3</v>
          </cell>
        </row>
        <row r="698">
          <cell r="C698" t="str">
            <v>Landesbank Saar</v>
          </cell>
          <cell r="D698" t="str">
            <v>Germany</v>
          </cell>
          <cell r="E698" t="str">
            <v>Aa1</v>
          </cell>
        </row>
        <row r="699">
          <cell r="C699" t="str">
            <v>WGZ BANK AG</v>
          </cell>
          <cell r="D699" t="str">
            <v>Germany</v>
          </cell>
          <cell r="E699" t="str">
            <v>A1</v>
          </cell>
        </row>
        <row r="700">
          <cell r="C700" t="str">
            <v>Deutsche Apotheker- und Aerztebank eG</v>
          </cell>
          <cell r="D700" t="str">
            <v>Germany</v>
          </cell>
          <cell r="E700" t="str">
            <v>A1</v>
          </cell>
        </row>
        <row r="701">
          <cell r="C701" t="str">
            <v>HSH Nordbank AG</v>
          </cell>
          <cell r="D701" t="str">
            <v>Germany</v>
          </cell>
          <cell r="E701" t="str">
            <v>Baa3</v>
          </cell>
        </row>
        <row r="702">
          <cell r="C702" t="str">
            <v>HSH Nordbank AG</v>
          </cell>
          <cell r="D702" t="str">
            <v>Germany</v>
          </cell>
          <cell r="E702" t="str">
            <v>Aa1</v>
          </cell>
        </row>
        <row r="703">
          <cell r="C703" t="str">
            <v>Hypothekenbank Frankfurt AG</v>
          </cell>
          <cell r="D703" t="str">
            <v>Germany</v>
          </cell>
          <cell r="E703" t="str">
            <v>Baa3</v>
          </cell>
        </row>
        <row r="704">
          <cell r="C704" t="str">
            <v>Commerzbank AG</v>
          </cell>
          <cell r="D704" t="str">
            <v>Germany</v>
          </cell>
          <cell r="E704" t="str">
            <v>Baa1</v>
          </cell>
        </row>
        <row r="705">
          <cell r="C705" t="str">
            <v>Bayerische Landesbank</v>
          </cell>
          <cell r="D705" t="str">
            <v>Germany</v>
          </cell>
          <cell r="E705" t="str">
            <v>Aaa</v>
          </cell>
        </row>
        <row r="706">
          <cell r="C706" t="str">
            <v>Bayerische Landesbank</v>
          </cell>
          <cell r="D706" t="str">
            <v>Germany</v>
          </cell>
          <cell r="E706" t="str">
            <v>A3</v>
          </cell>
        </row>
        <row r="707">
          <cell r="C707" t="str">
            <v>UniCredit Bank AG</v>
          </cell>
          <cell r="D707" t="str">
            <v>Germany</v>
          </cell>
          <cell r="E707" t="str">
            <v>Baa1</v>
          </cell>
        </row>
        <row r="708">
          <cell r="C708" t="str">
            <v>Landwirtschaftliche Rentenbank</v>
          </cell>
          <cell r="D708" t="str">
            <v>Germany</v>
          </cell>
          <cell r="E708" t="str">
            <v>Aaa</v>
          </cell>
        </row>
        <row r="709">
          <cell r="C709" t="str">
            <v>Deutsche Hypothekenbank AG</v>
          </cell>
          <cell r="D709" t="str">
            <v>Germany</v>
          </cell>
          <cell r="E709" t="str">
            <v>Baa1</v>
          </cell>
        </row>
        <row r="710">
          <cell r="C710" t="str">
            <v>VTB Bank (Deutschland) AG</v>
          </cell>
          <cell r="D710" t="str">
            <v>Germany</v>
          </cell>
          <cell r="E710" t="str">
            <v>Ba1</v>
          </cell>
        </row>
        <row r="711">
          <cell r="C711" t="str">
            <v>Bremer Landesbank Kreditanstalt Oldenburg GZ</v>
          </cell>
          <cell r="D711" t="str">
            <v>Germany</v>
          </cell>
          <cell r="E711" t="str">
            <v>Aa1</v>
          </cell>
        </row>
        <row r="712">
          <cell r="C712" t="str">
            <v>Bremer Landesbank Kreditanstalt Oldenburg GZ</v>
          </cell>
          <cell r="D712" t="str">
            <v>Germany</v>
          </cell>
          <cell r="E712" t="str">
            <v>Baa2</v>
          </cell>
        </row>
        <row r="713">
          <cell r="C713" t="str">
            <v>Citigroup Global Mkts Deutsch. AG&amp;Co</v>
          </cell>
          <cell r="D713" t="str">
            <v>Germany</v>
          </cell>
          <cell r="E713" t="str">
            <v>A2</v>
          </cell>
        </row>
        <row r="714">
          <cell r="C714" t="str">
            <v>Portigon AG</v>
          </cell>
          <cell r="D714" t="str">
            <v>Germany</v>
          </cell>
          <cell r="E714" t="str">
            <v>Aa1</v>
          </cell>
        </row>
        <row r="715">
          <cell r="C715" t="str">
            <v>Kreditanstalt fuer Wiederaufbau</v>
          </cell>
          <cell r="D715" t="str">
            <v>Germany</v>
          </cell>
          <cell r="E715" t="str">
            <v>Aaa</v>
          </cell>
        </row>
        <row r="716">
          <cell r="C716" t="str">
            <v>Landesbank Berlin AG</v>
          </cell>
          <cell r="D716" t="str">
            <v>Germany</v>
          </cell>
          <cell r="E716" t="str">
            <v>Aa1</v>
          </cell>
        </row>
        <row r="717">
          <cell r="C717" t="str">
            <v>Landesbank Berlin AG</v>
          </cell>
          <cell r="D717" t="str">
            <v>Germany</v>
          </cell>
          <cell r="E717" t="str">
            <v>A1</v>
          </cell>
        </row>
        <row r="718">
          <cell r="C718" t="str">
            <v>LfA Foerderbank Bayern</v>
          </cell>
          <cell r="D718" t="str">
            <v>Germany</v>
          </cell>
          <cell r="E718" t="str">
            <v>Aaa</v>
          </cell>
        </row>
        <row r="719">
          <cell r="C719" t="str">
            <v>L-Bank</v>
          </cell>
          <cell r="D719" t="str">
            <v>Germany</v>
          </cell>
          <cell r="E719" t="str">
            <v>Aaa</v>
          </cell>
        </row>
        <row r="720">
          <cell r="C720" t="str">
            <v>KfW IPEX-Bank GmbH</v>
          </cell>
          <cell r="D720" t="str">
            <v>Germany</v>
          </cell>
          <cell r="E720" t="str">
            <v>Aa3</v>
          </cell>
        </row>
        <row r="721">
          <cell r="C721" t="str">
            <v>DekaBank Deutsche Girozentrale</v>
          </cell>
          <cell r="D721" t="str">
            <v>Germany</v>
          </cell>
          <cell r="E721" t="str">
            <v>Aaa</v>
          </cell>
        </row>
        <row r="722">
          <cell r="C722" t="str">
            <v>DekaBank Deutsche Girozentrale</v>
          </cell>
          <cell r="D722" t="str">
            <v>Germany</v>
          </cell>
          <cell r="E722" t="str">
            <v>A1</v>
          </cell>
        </row>
        <row r="723">
          <cell r="C723" t="str">
            <v>Norddeutsche Landesbank GZ</v>
          </cell>
          <cell r="D723" t="str">
            <v>Germany</v>
          </cell>
          <cell r="E723" t="str">
            <v>Aa1</v>
          </cell>
        </row>
        <row r="724">
          <cell r="C724" t="str">
            <v>Norddeutsche Landesbank GZ</v>
          </cell>
          <cell r="D724" t="str">
            <v>Germany</v>
          </cell>
          <cell r="E724" t="str">
            <v>A3</v>
          </cell>
        </row>
        <row r="725">
          <cell r="C725" t="str">
            <v>Berlin Hyp AG</v>
          </cell>
          <cell r="D725" t="str">
            <v>Germany</v>
          </cell>
          <cell r="E725" t="str">
            <v>A2</v>
          </cell>
        </row>
        <row r="726">
          <cell r="C726" t="str">
            <v>Sparkasse KoelnBonn</v>
          </cell>
          <cell r="D726" t="str">
            <v>Germany</v>
          </cell>
          <cell r="E726" t="str">
            <v>A1</v>
          </cell>
        </row>
        <row r="727">
          <cell r="C727" t="str">
            <v>Kreissparkasse Koeln</v>
          </cell>
          <cell r="D727" t="str">
            <v>Germany</v>
          </cell>
          <cell r="E727" t="str">
            <v>Aa3</v>
          </cell>
        </row>
        <row r="728">
          <cell r="C728" t="str">
            <v>Muenchener Hypothekenbank eG</v>
          </cell>
          <cell r="D728" t="str">
            <v>Germany</v>
          </cell>
          <cell r="E728" t="str">
            <v>A2</v>
          </cell>
        </row>
        <row r="729">
          <cell r="C729" t="str">
            <v>Deutsche Pfandbriefbank AG</v>
          </cell>
          <cell r="D729" t="str">
            <v>Germany</v>
          </cell>
          <cell r="E729" t="str">
            <v>Baa2</v>
          </cell>
        </row>
        <row r="730">
          <cell r="C730" t="str">
            <v>Bausparkasse Mainz AG</v>
          </cell>
          <cell r="D730" t="str">
            <v>Germany</v>
          </cell>
          <cell r="E730" t="str">
            <v>Baa1</v>
          </cell>
        </row>
        <row r="731">
          <cell r="C731" t="str">
            <v>Deutsche Kreditbank AG</v>
          </cell>
          <cell r="D731" t="str">
            <v>Germany</v>
          </cell>
          <cell r="E731" t="str">
            <v>Baa1</v>
          </cell>
        </row>
        <row r="732">
          <cell r="C732" t="str">
            <v>Landesbank Hessen-Thueringen GZ</v>
          </cell>
          <cell r="D732" t="str">
            <v>Germany</v>
          </cell>
          <cell r="E732" t="str">
            <v>A2</v>
          </cell>
        </row>
        <row r="733">
          <cell r="C733" t="str">
            <v>Landesbank Hessen-Thueringen GZ</v>
          </cell>
          <cell r="D733" t="str">
            <v>Germany</v>
          </cell>
          <cell r="E733" t="str">
            <v>Aa1</v>
          </cell>
        </row>
        <row r="734">
          <cell r="C734" t="str">
            <v>Debeka Bausparkasse AG</v>
          </cell>
          <cell r="D734" t="str">
            <v>Germany</v>
          </cell>
          <cell r="E734" t="str">
            <v>A3</v>
          </cell>
        </row>
        <row r="735">
          <cell r="C735" t="str">
            <v>ING DiBa AG</v>
          </cell>
          <cell r="D735" t="str">
            <v>Germany</v>
          </cell>
          <cell r="E735" t="str">
            <v>A2</v>
          </cell>
        </row>
        <row r="736">
          <cell r="C736" t="str">
            <v>Deutsche Postbank AG</v>
          </cell>
          <cell r="D736" t="str">
            <v>Germany</v>
          </cell>
          <cell r="E736" t="str">
            <v>A3</v>
          </cell>
        </row>
        <row r="737">
          <cell r="C737" t="str">
            <v>Deutsche Bank AG</v>
          </cell>
          <cell r="D737" t="str">
            <v>Germany</v>
          </cell>
          <cell r="E737" t="str">
            <v>A3</v>
          </cell>
        </row>
        <row r="738">
          <cell r="C738" t="str">
            <v>Landesbank Baden-Wuerttemberg</v>
          </cell>
          <cell r="D738" t="str">
            <v>Germany</v>
          </cell>
          <cell r="E738" t="str">
            <v>Aaa</v>
          </cell>
        </row>
        <row r="739">
          <cell r="C739" t="str">
            <v>Landesbank Baden-Wuerttemberg</v>
          </cell>
          <cell r="D739" t="str">
            <v>Germany</v>
          </cell>
          <cell r="E739" t="str">
            <v>A2</v>
          </cell>
        </row>
        <row r="740">
          <cell r="C740" t="str">
            <v>Berliner Sparkasse</v>
          </cell>
          <cell r="D740" t="str">
            <v>Germany</v>
          </cell>
          <cell r="E740" t="str">
            <v>A1</v>
          </cell>
        </row>
        <row r="741">
          <cell r="C741" t="str">
            <v>Volkswagen Bank GmbH</v>
          </cell>
          <cell r="D741" t="str">
            <v>Germany</v>
          </cell>
          <cell r="E741" t="str">
            <v>A3</v>
          </cell>
        </row>
        <row r="742">
          <cell r="C742" t="str">
            <v>DVB Bank S.E.</v>
          </cell>
          <cell r="D742" t="str">
            <v>Germany</v>
          </cell>
          <cell r="E742" t="str">
            <v>Baa1</v>
          </cell>
        </row>
        <row r="743">
          <cell r="C743" t="str">
            <v>SEB AG</v>
          </cell>
          <cell r="D743" t="str">
            <v>Germany</v>
          </cell>
          <cell r="E743" t="str">
            <v>Baa1</v>
          </cell>
        </row>
        <row r="744">
          <cell r="C744" t="str">
            <v>Eurobank Ergasias S.A.</v>
          </cell>
          <cell r="D744" t="str">
            <v>Greece</v>
          </cell>
          <cell r="E744" t="str">
            <v>Caa2</v>
          </cell>
        </row>
        <row r="745">
          <cell r="C745" t="str">
            <v>National Bank of Greece S.A.</v>
          </cell>
          <cell r="D745" t="str">
            <v>Greece</v>
          </cell>
          <cell r="E745" t="str">
            <v>Caa1</v>
          </cell>
        </row>
        <row r="746">
          <cell r="C746" t="str">
            <v>Alpha Bank AE</v>
          </cell>
          <cell r="D746" t="str">
            <v>Greece</v>
          </cell>
          <cell r="E746" t="str">
            <v>Caa1</v>
          </cell>
        </row>
        <row r="747">
          <cell r="C747" t="str">
            <v>Piraeus Bank S.A.</v>
          </cell>
          <cell r="D747" t="str">
            <v>Greece</v>
          </cell>
          <cell r="E747" t="str">
            <v>Caa1</v>
          </cell>
        </row>
        <row r="748">
          <cell r="C748" t="str">
            <v>Attica Bank S.A.</v>
          </cell>
          <cell r="D748" t="str">
            <v>Greece</v>
          </cell>
          <cell r="E748" t="str">
            <v>Caa2</v>
          </cell>
        </row>
        <row r="749">
          <cell r="C749" t="str">
            <v>Ulster Bank Ireland Limited</v>
          </cell>
          <cell r="D749" t="str">
            <v>Ireland</v>
          </cell>
          <cell r="E749" t="str">
            <v>Baa3</v>
          </cell>
        </row>
        <row r="750">
          <cell r="C750" t="str">
            <v>DEPFA ACS BANK</v>
          </cell>
          <cell r="D750" t="str">
            <v>Ireland</v>
          </cell>
          <cell r="E750" t="str">
            <v>Baa3</v>
          </cell>
        </row>
        <row r="751">
          <cell r="C751" t="str">
            <v>EAA Covered Bond Bank plc</v>
          </cell>
          <cell r="D751" t="str">
            <v>Ireland</v>
          </cell>
          <cell r="E751" t="str">
            <v>Aa2</v>
          </cell>
        </row>
        <row r="752">
          <cell r="C752" t="str">
            <v>DEPFA Bank plc</v>
          </cell>
          <cell r="D752" t="str">
            <v>Ireland</v>
          </cell>
          <cell r="E752" t="str">
            <v>Baa3</v>
          </cell>
        </row>
        <row r="753">
          <cell r="C753" t="str">
            <v>WGZ Bank Ireland Plc</v>
          </cell>
          <cell r="D753" t="str">
            <v>Ireland</v>
          </cell>
          <cell r="E753" t="str">
            <v>A3</v>
          </cell>
        </row>
        <row r="754">
          <cell r="C754" t="str">
            <v>Bank of Ireland</v>
          </cell>
          <cell r="D754" t="str">
            <v>Ireland</v>
          </cell>
          <cell r="E754" t="str">
            <v>Ba2</v>
          </cell>
        </row>
        <row r="755">
          <cell r="C755" t="str">
            <v>Hewlett-Packard International Bank Plc</v>
          </cell>
          <cell r="D755" t="str">
            <v>Ireland</v>
          </cell>
          <cell r="E755" t="str">
            <v>Baa1</v>
          </cell>
        </row>
        <row r="756">
          <cell r="C756" t="str">
            <v>EBS Ltd</v>
          </cell>
          <cell r="D756" t="str">
            <v>Ireland</v>
          </cell>
          <cell r="E756" t="str">
            <v>Ba3</v>
          </cell>
        </row>
        <row r="757">
          <cell r="C757" t="str">
            <v>Sachsen LB Europe PLC</v>
          </cell>
          <cell r="D757" t="str">
            <v>Ireland</v>
          </cell>
          <cell r="E757" t="str">
            <v>Aaa</v>
          </cell>
        </row>
        <row r="758">
          <cell r="C758" t="str">
            <v>Citibank Europe plc</v>
          </cell>
          <cell r="D758" t="str">
            <v>Ireland</v>
          </cell>
          <cell r="E758" t="str">
            <v>A2</v>
          </cell>
        </row>
        <row r="759">
          <cell r="C759" t="str">
            <v>ICS Building Society</v>
          </cell>
          <cell r="D759" t="str">
            <v>Ireland</v>
          </cell>
          <cell r="E759" t="str">
            <v>Ba2</v>
          </cell>
        </row>
        <row r="760">
          <cell r="C760" t="str">
            <v>Hypo Public Finance Bank</v>
          </cell>
          <cell r="D760" t="str">
            <v>Ireland</v>
          </cell>
          <cell r="E760" t="str">
            <v>Baa3</v>
          </cell>
        </row>
        <row r="761">
          <cell r="C761" t="str">
            <v>Hypo Public Finance Bank</v>
          </cell>
          <cell r="D761" t="str">
            <v>Ireland</v>
          </cell>
          <cell r="E761" t="str">
            <v>Baa3</v>
          </cell>
        </row>
        <row r="762">
          <cell r="C762" t="str">
            <v>Allied Irish Banks, p.l.c.</v>
          </cell>
          <cell r="D762" t="str">
            <v>Ireland</v>
          </cell>
          <cell r="E762" t="str">
            <v>Ba3</v>
          </cell>
        </row>
        <row r="763">
          <cell r="C763" t="str">
            <v>DZ-Bank Ireland plc</v>
          </cell>
          <cell r="D763" t="str">
            <v>Ireland</v>
          </cell>
          <cell r="E763" t="str">
            <v>A3</v>
          </cell>
        </row>
        <row r="764">
          <cell r="C764" t="str">
            <v>KBC Bank Ireland PLC</v>
          </cell>
          <cell r="D764" t="str">
            <v>Ireland</v>
          </cell>
          <cell r="E764" t="str">
            <v>Ba1</v>
          </cell>
        </row>
        <row r="765">
          <cell r="C765" t="str">
            <v>Permanent tsb p.l.c.</v>
          </cell>
          <cell r="D765" t="str">
            <v>Ireland</v>
          </cell>
          <cell r="E765" t="str">
            <v>B3</v>
          </cell>
        </row>
        <row r="766">
          <cell r="C766" t="str">
            <v>Deutsche Bank SpA</v>
          </cell>
          <cell r="D766" t="str">
            <v>Italy</v>
          </cell>
          <cell r="E766" t="str">
            <v>Baa3</v>
          </cell>
        </row>
        <row r="767">
          <cell r="C767" t="str">
            <v>Banco Popolare Societa Cooperativa</v>
          </cell>
          <cell r="D767" t="str">
            <v>Italy</v>
          </cell>
          <cell r="E767" t="str">
            <v>Ba3</v>
          </cell>
        </row>
        <row r="768">
          <cell r="C768" t="str">
            <v>Cassa Di Risparmio Di Parma E Piacenza S.P.A.</v>
          </cell>
          <cell r="D768" t="str">
            <v>Italy</v>
          </cell>
          <cell r="E768" t="str">
            <v>Baa2</v>
          </cell>
        </row>
        <row r="769">
          <cell r="C769" t="str">
            <v>Credito Emiliano SpA</v>
          </cell>
          <cell r="D769" t="str">
            <v>Italy</v>
          </cell>
          <cell r="E769" t="str">
            <v>Baa3</v>
          </cell>
        </row>
        <row r="770">
          <cell r="C770" t="str">
            <v>Intesa Sanpaolo Spa</v>
          </cell>
          <cell r="D770" t="str">
            <v>Italy</v>
          </cell>
          <cell r="E770" t="str">
            <v>Baa2</v>
          </cell>
        </row>
        <row r="771">
          <cell r="C771" t="str">
            <v>Banca Italease S.p.A.</v>
          </cell>
          <cell r="D771" t="str">
            <v>Italy</v>
          </cell>
          <cell r="E771" t="str">
            <v>Ba3</v>
          </cell>
        </row>
        <row r="772">
          <cell r="C772" t="str">
            <v>Dexia Crediop S.p.A.</v>
          </cell>
          <cell r="D772" t="str">
            <v>Italy</v>
          </cell>
          <cell r="E772" t="str">
            <v>B2</v>
          </cell>
        </row>
        <row r="773">
          <cell r="C773" t="str">
            <v>Unipol Banca</v>
          </cell>
          <cell r="D773" t="str">
            <v>Italy</v>
          </cell>
          <cell r="E773" t="str">
            <v>Ba2</v>
          </cell>
        </row>
        <row r="774">
          <cell r="C774" t="str">
            <v>Credito Valtellinese</v>
          </cell>
          <cell r="D774" t="str">
            <v>Italy</v>
          </cell>
          <cell r="E774" t="str">
            <v>Ba3</v>
          </cell>
        </row>
        <row r="775">
          <cell r="C775" t="str">
            <v>Banca Sella Holding</v>
          </cell>
          <cell r="D775" t="str">
            <v>Italy</v>
          </cell>
          <cell r="E775" t="str">
            <v>Ba1</v>
          </cell>
        </row>
        <row r="776">
          <cell r="C776" t="str">
            <v>Banca Nazionale Del Lavoro S.P.A.</v>
          </cell>
          <cell r="D776" t="str">
            <v>Italy</v>
          </cell>
          <cell r="E776" t="str">
            <v>Baa2</v>
          </cell>
        </row>
        <row r="777">
          <cell r="C777" t="str">
            <v>Banca Popolare di Milano S.C.a r.l.</v>
          </cell>
          <cell r="D777" t="str">
            <v>Italy</v>
          </cell>
          <cell r="E777" t="str">
            <v>B1</v>
          </cell>
        </row>
        <row r="778">
          <cell r="C778" t="str">
            <v>UniCredit SpA</v>
          </cell>
          <cell r="D778" t="str">
            <v>Italy</v>
          </cell>
          <cell r="E778" t="str">
            <v>Baa2</v>
          </cell>
        </row>
        <row r="779">
          <cell r="C779" t="str">
            <v>Unione di Banche Italiane S.c.p.A.</v>
          </cell>
          <cell r="D779" t="str">
            <v>Italy</v>
          </cell>
          <cell r="E779" t="str">
            <v>Baa3</v>
          </cell>
        </row>
        <row r="780">
          <cell r="C780" t="str">
            <v>Cassa Centrale Raiffeisen dell'Alto Adige</v>
          </cell>
          <cell r="D780" t="str">
            <v>Italy</v>
          </cell>
          <cell r="E780" t="str">
            <v>Baa3</v>
          </cell>
        </row>
        <row r="781">
          <cell r="C781" t="str">
            <v>MPS Capital Services</v>
          </cell>
          <cell r="D781" t="str">
            <v>Italy</v>
          </cell>
          <cell r="E781" t="str">
            <v>B1</v>
          </cell>
        </row>
        <row r="782">
          <cell r="C782" t="str">
            <v>Banca IMI Spa</v>
          </cell>
          <cell r="D782" t="str">
            <v>Italy</v>
          </cell>
          <cell r="E782" t="str">
            <v>Baa2</v>
          </cell>
        </row>
        <row r="783">
          <cell r="C783" t="str">
            <v>Banca Popolare dell'Emilia Romagna s.c.a.r.l.</v>
          </cell>
          <cell r="D783" t="str">
            <v>Italy</v>
          </cell>
          <cell r="E783" t="str">
            <v>Ba3</v>
          </cell>
        </row>
        <row r="784">
          <cell r="C784" t="str">
            <v>Banca del Mezzogiorno - MedioCredito Centrale</v>
          </cell>
          <cell r="D784" t="str">
            <v>Italy</v>
          </cell>
          <cell r="E784" t="str">
            <v>Ba1</v>
          </cell>
        </row>
        <row r="785">
          <cell r="C785" t="str">
            <v>GE Capital Interbanca S.p.A</v>
          </cell>
          <cell r="D785" t="str">
            <v>Italy</v>
          </cell>
          <cell r="E785" t="str">
            <v>B2</v>
          </cell>
        </row>
        <row r="786">
          <cell r="C786" t="str">
            <v>Banca Popolare di Vicenza S.c.p.a.</v>
          </cell>
          <cell r="D786" t="str">
            <v>Italy</v>
          </cell>
          <cell r="E786" t="str">
            <v>Ba2</v>
          </cell>
        </row>
        <row r="787">
          <cell r="C787" t="str">
            <v>Cassa Centrale Banca-Credito Coop d Nord Est</v>
          </cell>
          <cell r="D787" t="str">
            <v>Italy</v>
          </cell>
          <cell r="E787" t="str">
            <v>Baa3</v>
          </cell>
        </row>
        <row r="788">
          <cell r="C788" t="str">
            <v>Cassa di Risp.di Bolzano-Sudtiroler Sparkasse</v>
          </cell>
          <cell r="D788" t="str">
            <v>Italy</v>
          </cell>
          <cell r="E788" t="str">
            <v>Ba2</v>
          </cell>
        </row>
        <row r="789">
          <cell r="C789" t="str">
            <v>Banca Monte dei Paschi di Siena S.p.A.</v>
          </cell>
          <cell r="D789" t="str">
            <v>Italy</v>
          </cell>
          <cell r="E789" t="str">
            <v>B1</v>
          </cell>
        </row>
        <row r="790">
          <cell r="C790" t="str">
            <v>Iccrea BancaImpresa S.p.a.</v>
          </cell>
          <cell r="D790" t="str">
            <v>Italy</v>
          </cell>
          <cell r="E790" t="str">
            <v>Ba2</v>
          </cell>
        </row>
        <row r="791">
          <cell r="C791" t="str">
            <v>IBL Banca</v>
          </cell>
          <cell r="D791" t="str">
            <v>Italy</v>
          </cell>
          <cell r="E791" t="str">
            <v>B1</v>
          </cell>
        </row>
        <row r="792">
          <cell r="C792" t="str">
            <v>Mediocredito Trentino-Alto Adige S.p.A.</v>
          </cell>
          <cell r="D792" t="str">
            <v>Italy</v>
          </cell>
          <cell r="E792" t="str">
            <v>Baa3</v>
          </cell>
        </row>
        <row r="793">
          <cell r="C793" t="str">
            <v>Banca Carige S.p.A.</v>
          </cell>
          <cell r="D793" t="str">
            <v>Italy</v>
          </cell>
          <cell r="E793" t="str">
            <v>Caa1</v>
          </cell>
        </row>
        <row r="794">
          <cell r="C794" t="str">
            <v>Bank of New York (Lux.) SA, Italian Br.</v>
          </cell>
          <cell r="D794" t="str">
            <v>Italy</v>
          </cell>
          <cell r="E794" t="str">
            <v>A2</v>
          </cell>
        </row>
        <row r="795">
          <cell r="C795" t="str">
            <v>Shoko Chukin Bank, Ltd.</v>
          </cell>
          <cell r="D795" t="str">
            <v>Japan</v>
          </cell>
          <cell r="E795" t="str">
            <v>Aa3</v>
          </cell>
        </row>
        <row r="796">
          <cell r="C796" t="str">
            <v>Shizuoka Bank, Ltd.</v>
          </cell>
          <cell r="D796" t="str">
            <v>Japan</v>
          </cell>
          <cell r="E796" t="str">
            <v>Aa3</v>
          </cell>
        </row>
        <row r="797">
          <cell r="C797" t="str">
            <v>Sumitomo Mitsui Trust Bank, Limited</v>
          </cell>
          <cell r="D797" t="str">
            <v>Japan</v>
          </cell>
          <cell r="E797" t="str">
            <v>A1</v>
          </cell>
        </row>
        <row r="798">
          <cell r="C798" t="str">
            <v>Suruga Bank, Ltd.</v>
          </cell>
          <cell r="D798" t="str">
            <v>Japan</v>
          </cell>
          <cell r="E798" t="str">
            <v>A3</v>
          </cell>
        </row>
        <row r="799">
          <cell r="C799" t="str">
            <v>Kinki Osaka Bank, Ltd. (The)</v>
          </cell>
          <cell r="D799" t="str">
            <v>Japan</v>
          </cell>
          <cell r="E799" t="str">
            <v>A2</v>
          </cell>
        </row>
        <row r="800">
          <cell r="C800" t="str">
            <v>Chugoku Bank, Limited (The)</v>
          </cell>
          <cell r="D800" t="str">
            <v>Japan</v>
          </cell>
          <cell r="E800" t="str">
            <v>Aa3</v>
          </cell>
        </row>
        <row r="801">
          <cell r="C801" t="str">
            <v>Mizuho Bank, Ltd.</v>
          </cell>
          <cell r="D801" t="str">
            <v>Japan</v>
          </cell>
          <cell r="E801" t="str">
            <v>A1</v>
          </cell>
        </row>
        <row r="802">
          <cell r="C802" t="str">
            <v>Ogaki Kyoritsu Bank, Ltd.</v>
          </cell>
          <cell r="D802" t="str">
            <v>Japan</v>
          </cell>
          <cell r="E802" t="str">
            <v>Baa1</v>
          </cell>
        </row>
        <row r="803">
          <cell r="C803" t="str">
            <v>Bank of Yokohama, Ltd.</v>
          </cell>
          <cell r="D803" t="str">
            <v>Japan</v>
          </cell>
          <cell r="E803" t="str">
            <v>A1</v>
          </cell>
        </row>
        <row r="804">
          <cell r="C804" t="str">
            <v>Trust &amp; Custody Services Bank, Ltd.</v>
          </cell>
          <cell r="D804" t="str">
            <v>Japan</v>
          </cell>
          <cell r="E804" t="str">
            <v>A1</v>
          </cell>
        </row>
        <row r="805">
          <cell r="C805" t="str">
            <v>Chiba Bank, Ltd.</v>
          </cell>
          <cell r="D805" t="str">
            <v>Japan</v>
          </cell>
          <cell r="E805" t="str">
            <v>A1</v>
          </cell>
        </row>
        <row r="806">
          <cell r="C806" t="str">
            <v>Shinsei Bank, Limited</v>
          </cell>
          <cell r="D806" t="str">
            <v>Japan</v>
          </cell>
          <cell r="E806" t="str">
            <v>Baa3</v>
          </cell>
        </row>
        <row r="807">
          <cell r="C807" t="str">
            <v>Joyo Bank, Ltd.</v>
          </cell>
          <cell r="D807" t="str">
            <v>Japan</v>
          </cell>
          <cell r="E807" t="str">
            <v>A2</v>
          </cell>
        </row>
        <row r="808">
          <cell r="C808" t="str">
            <v>Aozora Bank, Ltd.</v>
          </cell>
          <cell r="D808" t="str">
            <v>Japan</v>
          </cell>
          <cell r="E808" t="str">
            <v>Baa2</v>
          </cell>
        </row>
        <row r="809">
          <cell r="C809" t="str">
            <v>Norinchukin Bank</v>
          </cell>
          <cell r="D809" t="str">
            <v>Japan</v>
          </cell>
          <cell r="E809" t="str">
            <v>A1</v>
          </cell>
        </row>
        <row r="810">
          <cell r="C810" t="str">
            <v>Gunma Bank, Ltd. (The)</v>
          </cell>
          <cell r="D810" t="str">
            <v>Japan</v>
          </cell>
          <cell r="E810" t="str">
            <v>A2</v>
          </cell>
        </row>
        <row r="811">
          <cell r="C811" t="str">
            <v>Mizuho Trust &amp; Banking Co., Ltd.</v>
          </cell>
          <cell r="D811" t="str">
            <v>Japan</v>
          </cell>
          <cell r="E811" t="str">
            <v>A1</v>
          </cell>
        </row>
        <row r="812">
          <cell r="C812" t="str">
            <v>Bank of Tokyo-Mitsubishi UFJ, Ltd. (The)</v>
          </cell>
          <cell r="D812" t="str">
            <v>Japan</v>
          </cell>
          <cell r="E812" t="str">
            <v>Aa3</v>
          </cell>
        </row>
        <row r="813">
          <cell r="C813" t="str">
            <v>Daishi Bank, Ltd. (The)</v>
          </cell>
          <cell r="D813" t="str">
            <v>Japan</v>
          </cell>
          <cell r="E813" t="str">
            <v>A3</v>
          </cell>
        </row>
        <row r="814">
          <cell r="C814" t="str">
            <v>Sumitomo Mitsui Banking Corporation</v>
          </cell>
          <cell r="D814" t="str">
            <v>Japan</v>
          </cell>
          <cell r="E814" t="str">
            <v>Aa3</v>
          </cell>
        </row>
        <row r="815">
          <cell r="C815" t="str">
            <v>Saitama Resona Bank, Ltd.</v>
          </cell>
          <cell r="D815" t="str">
            <v>Japan</v>
          </cell>
          <cell r="E815" t="str">
            <v>A2</v>
          </cell>
        </row>
        <row r="816">
          <cell r="C816" t="str">
            <v>Higo Bank, Ltd. (The)</v>
          </cell>
          <cell r="D816" t="str">
            <v>Japan</v>
          </cell>
          <cell r="E816" t="str">
            <v>A1</v>
          </cell>
        </row>
        <row r="817">
          <cell r="C817" t="str">
            <v>San-in Godo Bank, Ltd.</v>
          </cell>
          <cell r="D817" t="str">
            <v>Japan</v>
          </cell>
          <cell r="E817" t="str">
            <v>A3</v>
          </cell>
        </row>
        <row r="818">
          <cell r="C818" t="str">
            <v>Shinkin Central Bank</v>
          </cell>
          <cell r="D818" t="str">
            <v>Japan</v>
          </cell>
          <cell r="E818" t="str">
            <v>A1</v>
          </cell>
        </row>
        <row r="819">
          <cell r="C819" t="str">
            <v>Kansai Urban Banking Corporation</v>
          </cell>
          <cell r="D819" t="str">
            <v>Japan</v>
          </cell>
          <cell r="E819" t="str">
            <v>A3</v>
          </cell>
        </row>
        <row r="820">
          <cell r="C820" t="str">
            <v>Minato Bank, Ltd (The)</v>
          </cell>
          <cell r="D820" t="str">
            <v>Japan</v>
          </cell>
          <cell r="E820" t="str">
            <v>A2</v>
          </cell>
        </row>
        <row r="821">
          <cell r="C821" t="str">
            <v>Credit Agricole CIB, Tokyo Branch</v>
          </cell>
          <cell r="D821" t="str">
            <v>Japan</v>
          </cell>
          <cell r="E821" t="str">
            <v>A2</v>
          </cell>
        </row>
        <row r="822">
          <cell r="C822" t="str">
            <v>Mitsubishi UFJ Trust and Banking Corporation</v>
          </cell>
          <cell r="D822" t="str">
            <v>Japan</v>
          </cell>
          <cell r="E822" t="str">
            <v>Aa3</v>
          </cell>
        </row>
        <row r="823">
          <cell r="C823" t="str">
            <v>Hyakujushi Bank Limited</v>
          </cell>
          <cell r="D823" t="str">
            <v>Japan</v>
          </cell>
          <cell r="E823" t="str">
            <v>A3</v>
          </cell>
        </row>
        <row r="824">
          <cell r="C824" t="str">
            <v>Bank of Fukuoka, Ltd.</v>
          </cell>
          <cell r="D824" t="str">
            <v>Japan</v>
          </cell>
          <cell r="E824" t="str">
            <v>Baa1</v>
          </cell>
        </row>
        <row r="825">
          <cell r="C825" t="str">
            <v>Citibank Japan Ltd.</v>
          </cell>
          <cell r="D825" t="str">
            <v>Japan</v>
          </cell>
          <cell r="E825" t="str">
            <v>A3</v>
          </cell>
        </row>
        <row r="826">
          <cell r="C826" t="str">
            <v>Hiroshima Bank, Limited</v>
          </cell>
          <cell r="D826" t="str">
            <v>Japan</v>
          </cell>
          <cell r="E826" t="str">
            <v>Baa1</v>
          </cell>
        </row>
        <row r="827">
          <cell r="C827" t="str">
            <v>ING Bank N.V., Tokyo Branch</v>
          </cell>
          <cell r="D827" t="str">
            <v>Japan</v>
          </cell>
          <cell r="E827" t="str">
            <v>A2</v>
          </cell>
        </row>
        <row r="828">
          <cell r="C828" t="str">
            <v>Resona Bank, Ltd.</v>
          </cell>
          <cell r="D828" t="str">
            <v>Japan</v>
          </cell>
          <cell r="E828" t="str">
            <v>A2</v>
          </cell>
        </row>
        <row r="829">
          <cell r="C829" t="str">
            <v>Novo Banco S.A., Luxembourg Branch</v>
          </cell>
          <cell r="D829" t="str">
            <v>Luxembourg</v>
          </cell>
          <cell r="E829" t="str">
            <v>B2</v>
          </cell>
        </row>
        <row r="830">
          <cell r="C830" t="str">
            <v>Commerzbank International S.A.</v>
          </cell>
          <cell r="D830" t="str">
            <v>Luxembourg</v>
          </cell>
          <cell r="E830" t="str">
            <v>Baa2</v>
          </cell>
        </row>
        <row r="831">
          <cell r="C831" t="str">
            <v>Banque et Caisse d'Epargne de l'Etat</v>
          </cell>
          <cell r="D831" t="str">
            <v>Luxembourg</v>
          </cell>
          <cell r="E831" t="str">
            <v>Aa1</v>
          </cell>
        </row>
        <row r="832">
          <cell r="C832" t="str">
            <v>BGL BNP Paribas</v>
          </cell>
          <cell r="D832" t="str">
            <v>Luxembourg</v>
          </cell>
          <cell r="E832" t="str">
            <v>A2</v>
          </cell>
        </row>
        <row r="833">
          <cell r="C833" t="str">
            <v>Banque Internationale a Luxembourg</v>
          </cell>
          <cell r="D833" t="str">
            <v>Luxembourg</v>
          </cell>
          <cell r="E833" t="str">
            <v>Baa1</v>
          </cell>
        </row>
        <row r="834">
          <cell r="C834" t="str">
            <v>Norddeutsche Landesbank Luxembourg S.A.</v>
          </cell>
          <cell r="D834" t="str">
            <v>Luxembourg</v>
          </cell>
          <cell r="E834" t="str">
            <v>Aa1</v>
          </cell>
        </row>
        <row r="835">
          <cell r="C835" t="str">
            <v>UniCredit Luxembourg S.A.</v>
          </cell>
          <cell r="D835" t="str">
            <v>Luxembourg</v>
          </cell>
          <cell r="E835" t="str">
            <v>Baa3</v>
          </cell>
        </row>
        <row r="836">
          <cell r="C836" t="str">
            <v>Bank of New York (Luxembourg) S.A. (The)</v>
          </cell>
          <cell r="D836" t="str">
            <v>Luxembourg</v>
          </cell>
          <cell r="E836" t="str">
            <v>Aa2</v>
          </cell>
        </row>
        <row r="837">
          <cell r="C837" t="str">
            <v>Rabobank Nederland</v>
          </cell>
          <cell r="D837" t="str">
            <v>Netherlands</v>
          </cell>
          <cell r="E837" t="str">
            <v>Aa2</v>
          </cell>
        </row>
        <row r="838">
          <cell r="C838" t="str">
            <v>Credit Europe Bank N.V.</v>
          </cell>
          <cell r="D838" t="str">
            <v>Netherlands</v>
          </cell>
          <cell r="E838" t="str">
            <v>Ba3</v>
          </cell>
        </row>
        <row r="839">
          <cell r="C839" t="str">
            <v>Demir-Halk Bank (Nederland) N.V.</v>
          </cell>
          <cell r="D839" t="str">
            <v>Netherlands</v>
          </cell>
          <cell r="E839" t="str">
            <v>Ba2</v>
          </cell>
        </row>
        <row r="840">
          <cell r="C840" t="str">
            <v>ABN AMRO Bank N.V.</v>
          </cell>
          <cell r="D840" t="str">
            <v>Netherlands</v>
          </cell>
          <cell r="E840" t="str">
            <v>A2</v>
          </cell>
        </row>
        <row r="841">
          <cell r="C841" t="str">
            <v>SNS Bank N.V.</v>
          </cell>
          <cell r="D841" t="str">
            <v>Netherlands</v>
          </cell>
          <cell r="E841" t="str">
            <v>Baa2</v>
          </cell>
        </row>
        <row r="842">
          <cell r="C842" t="str">
            <v>Bank Nederlandse Gemeenten N.V.</v>
          </cell>
          <cell r="D842" t="str">
            <v>Netherlands</v>
          </cell>
          <cell r="E842" t="str">
            <v>Aaa</v>
          </cell>
        </row>
        <row r="843">
          <cell r="C843" t="str">
            <v>GarantiBank International N.V.</v>
          </cell>
          <cell r="D843" t="str">
            <v>Netherlands</v>
          </cell>
          <cell r="E843" t="str">
            <v>Baa2</v>
          </cell>
        </row>
        <row r="844">
          <cell r="C844" t="str">
            <v>Nederlandse Waterschapsbank N.V.</v>
          </cell>
          <cell r="D844" t="str">
            <v>Netherlands</v>
          </cell>
          <cell r="E844" t="str">
            <v>Aaa</v>
          </cell>
        </row>
        <row r="845">
          <cell r="C845" t="str">
            <v>Amsterdam Trade Bank N.V.</v>
          </cell>
          <cell r="D845" t="str">
            <v>Netherlands</v>
          </cell>
          <cell r="E845" t="str">
            <v>Ba2</v>
          </cell>
        </row>
        <row r="846">
          <cell r="C846" t="str">
            <v>Friesland Bank N.V.</v>
          </cell>
          <cell r="D846" t="str">
            <v>Netherlands</v>
          </cell>
          <cell r="E846" t="str">
            <v>Aa2</v>
          </cell>
        </row>
        <row r="847">
          <cell r="C847" t="str">
            <v>Royal Bank of Scotland N.V.</v>
          </cell>
          <cell r="D847" t="str">
            <v>Netherlands</v>
          </cell>
          <cell r="E847" t="str">
            <v>Baa1</v>
          </cell>
        </row>
        <row r="848">
          <cell r="C848" t="str">
            <v>ING Bank N.V.</v>
          </cell>
          <cell r="D848" t="str">
            <v>Netherlands</v>
          </cell>
          <cell r="E848" t="str">
            <v>A2</v>
          </cell>
        </row>
        <row r="849">
          <cell r="C849" t="str">
            <v>NIBC Bank N.V.</v>
          </cell>
          <cell r="D849" t="str">
            <v>Netherlands</v>
          </cell>
          <cell r="E849" t="str">
            <v>Baa3</v>
          </cell>
        </row>
        <row r="850">
          <cell r="C850" t="str">
            <v>Sparebanken Sor</v>
          </cell>
          <cell r="D850" t="str">
            <v>Norway</v>
          </cell>
          <cell r="E850" t="str">
            <v>A2</v>
          </cell>
        </row>
        <row r="851">
          <cell r="C851" t="str">
            <v>Sparebanken Hedmark</v>
          </cell>
          <cell r="D851" t="str">
            <v>Norway</v>
          </cell>
          <cell r="E851" t="str">
            <v>A2</v>
          </cell>
        </row>
        <row r="852">
          <cell r="C852" t="str">
            <v>Storebrand Bank</v>
          </cell>
          <cell r="D852" t="str">
            <v>Norway</v>
          </cell>
          <cell r="E852" t="str">
            <v>Baa1</v>
          </cell>
        </row>
        <row r="853">
          <cell r="C853" t="str">
            <v>SpareBank 1 SMN</v>
          </cell>
          <cell r="D853" t="str">
            <v>Norway</v>
          </cell>
          <cell r="E853" t="str">
            <v>A2</v>
          </cell>
        </row>
        <row r="854">
          <cell r="C854" t="str">
            <v>Sparebanken More</v>
          </cell>
          <cell r="D854" t="str">
            <v>Norway</v>
          </cell>
          <cell r="E854" t="str">
            <v>A3</v>
          </cell>
        </row>
        <row r="855">
          <cell r="C855" t="str">
            <v>SpareBank 1 Nord-Norge</v>
          </cell>
          <cell r="D855" t="str">
            <v>Norway</v>
          </cell>
          <cell r="E855" t="str">
            <v>A2</v>
          </cell>
        </row>
        <row r="856">
          <cell r="C856" t="str">
            <v>Sparebanken Vest</v>
          </cell>
          <cell r="D856" t="str">
            <v>Norway</v>
          </cell>
          <cell r="E856" t="str">
            <v>A2</v>
          </cell>
        </row>
        <row r="857">
          <cell r="C857" t="str">
            <v>Fana Sparebank</v>
          </cell>
          <cell r="D857" t="str">
            <v>Norway</v>
          </cell>
          <cell r="E857" t="str">
            <v>Baa2</v>
          </cell>
        </row>
        <row r="858">
          <cell r="C858" t="str">
            <v>DNB Bank ASA</v>
          </cell>
          <cell r="D858" t="str">
            <v>Norway</v>
          </cell>
          <cell r="E858" t="str">
            <v>A1</v>
          </cell>
        </row>
        <row r="859">
          <cell r="C859" t="str">
            <v>Nordea Bank Norge ASA</v>
          </cell>
          <cell r="D859" t="str">
            <v>Norway</v>
          </cell>
          <cell r="E859" t="str">
            <v>Aa3</v>
          </cell>
        </row>
        <row r="860">
          <cell r="C860" t="str">
            <v>Sparebanken Oest</v>
          </cell>
          <cell r="D860" t="str">
            <v>Norway</v>
          </cell>
          <cell r="E860" t="str">
            <v>Baa1</v>
          </cell>
        </row>
        <row r="861">
          <cell r="C861" t="str">
            <v>SpareBank 1 SR-Bank ASA</v>
          </cell>
          <cell r="D861" t="str">
            <v>Norway</v>
          </cell>
          <cell r="E861" t="str">
            <v>A2</v>
          </cell>
        </row>
        <row r="862">
          <cell r="C862" t="str">
            <v>Sparebanken Sogn og Fjordane</v>
          </cell>
          <cell r="D862" t="str">
            <v>Norway</v>
          </cell>
          <cell r="E862" t="str">
            <v>A3</v>
          </cell>
        </row>
        <row r="863">
          <cell r="C863" t="str">
            <v>KLP Banken A/S</v>
          </cell>
          <cell r="D863" t="str">
            <v>Norway</v>
          </cell>
          <cell r="E863" t="str">
            <v>Baa1</v>
          </cell>
        </row>
        <row r="864">
          <cell r="C864" t="str">
            <v>Helgeland Sparebank</v>
          </cell>
          <cell r="D864" t="str">
            <v>Norway</v>
          </cell>
          <cell r="E864" t="str">
            <v>Baa2</v>
          </cell>
        </row>
        <row r="865">
          <cell r="C865" t="str">
            <v>ASB Bank Limited</v>
          </cell>
          <cell r="D865" t="str">
            <v>New Zealand</v>
          </cell>
          <cell r="E865" t="str">
            <v>Aa3</v>
          </cell>
        </row>
        <row r="866">
          <cell r="C866" t="str">
            <v>ANZ BANK NEW ZEALAND LIMITED</v>
          </cell>
          <cell r="D866" t="str">
            <v>New Zealand</v>
          </cell>
          <cell r="E866" t="str">
            <v>Aa3</v>
          </cell>
        </row>
        <row r="867">
          <cell r="C867" t="str">
            <v>Bank of New Zealand</v>
          </cell>
          <cell r="D867" t="str">
            <v>New Zealand</v>
          </cell>
          <cell r="E867" t="str">
            <v>Aa3</v>
          </cell>
        </row>
        <row r="868">
          <cell r="C868" t="str">
            <v>Kiwibank Limited</v>
          </cell>
          <cell r="D868" t="str">
            <v>New Zealand</v>
          </cell>
          <cell r="E868" t="str">
            <v>Aa3</v>
          </cell>
        </row>
        <row r="869">
          <cell r="C869" t="str">
            <v>Westpac New Zealand Limited</v>
          </cell>
          <cell r="D869" t="str">
            <v>New Zealand</v>
          </cell>
          <cell r="E869" t="str">
            <v>Aa3</v>
          </cell>
        </row>
        <row r="870">
          <cell r="C870" t="str">
            <v>Novo Banco, S.A.</v>
          </cell>
          <cell r="D870" t="str">
            <v>Portugal</v>
          </cell>
          <cell r="E870" t="str">
            <v>B2</v>
          </cell>
        </row>
        <row r="871">
          <cell r="C871" t="str">
            <v>Novo Banco, S.A., Madeira Branch</v>
          </cell>
          <cell r="D871" t="str">
            <v>Portugal</v>
          </cell>
          <cell r="E871" t="str">
            <v>B2</v>
          </cell>
        </row>
        <row r="872">
          <cell r="C872" t="str">
            <v>Caixa Economica Montepio Geral</v>
          </cell>
          <cell r="D872" t="str">
            <v>Portugal</v>
          </cell>
          <cell r="E872" t="str">
            <v>B2</v>
          </cell>
        </row>
        <row r="873">
          <cell r="C873" t="str">
            <v>BANIF-Banco Internacional do Funchal, S.A.</v>
          </cell>
          <cell r="D873" t="str">
            <v>Portugal</v>
          </cell>
          <cell r="E873" t="str">
            <v>Caa1</v>
          </cell>
        </row>
        <row r="874">
          <cell r="C874" t="str">
            <v>Banco BPI S.A.</v>
          </cell>
          <cell r="D874" t="str">
            <v>Portugal</v>
          </cell>
          <cell r="E874" t="str">
            <v>Ba3</v>
          </cell>
        </row>
        <row r="875">
          <cell r="C875" t="str">
            <v>Banco Comercial Portugues, S.A.</v>
          </cell>
          <cell r="D875" t="str">
            <v>Portugal</v>
          </cell>
          <cell r="E875" t="str">
            <v>B1</v>
          </cell>
        </row>
        <row r="876">
          <cell r="C876" t="str">
            <v>Caixa Geral de Depositos, S.A.</v>
          </cell>
          <cell r="D876" t="str">
            <v>Portugal</v>
          </cell>
          <cell r="E876" t="str">
            <v>Ba3</v>
          </cell>
        </row>
        <row r="877">
          <cell r="C877" t="str">
            <v>Banco Santander Totta S.A.</v>
          </cell>
          <cell r="D877" t="str">
            <v>Portugal</v>
          </cell>
          <cell r="E877" t="str">
            <v>Ba1</v>
          </cell>
        </row>
        <row r="878">
          <cell r="C878" t="str">
            <v>JPMorgan Chase Bank, N.A., Singapore Br</v>
          </cell>
          <cell r="D878" t="str">
            <v>Singapore</v>
          </cell>
          <cell r="E878" t="str">
            <v>Aa3</v>
          </cell>
        </row>
        <row r="879">
          <cell r="C879" t="str">
            <v>Oversea-Chinese Banking Corp Ltd</v>
          </cell>
          <cell r="D879" t="str">
            <v>Singapore</v>
          </cell>
          <cell r="E879" t="str">
            <v>Aa1</v>
          </cell>
        </row>
        <row r="880">
          <cell r="C880" t="str">
            <v>United Overseas Bank Limited</v>
          </cell>
          <cell r="D880" t="str">
            <v>Singapore</v>
          </cell>
          <cell r="E880" t="str">
            <v>Aa1</v>
          </cell>
        </row>
        <row r="881">
          <cell r="C881" t="str">
            <v>DBS Bank Ltd.</v>
          </cell>
          <cell r="D881" t="str">
            <v>Singapore</v>
          </cell>
          <cell r="E881" t="str">
            <v>Aa1</v>
          </cell>
        </row>
        <row r="882">
          <cell r="C882" t="str">
            <v>Bank of Singapore Limited</v>
          </cell>
          <cell r="D882" t="str">
            <v>Singapore</v>
          </cell>
          <cell r="E882" t="str">
            <v>Aa1</v>
          </cell>
        </row>
        <row r="883">
          <cell r="C883" t="str">
            <v>EFG Bank</v>
          </cell>
          <cell r="D883" t="str">
            <v>Switzerland</v>
          </cell>
          <cell r="E883" t="str">
            <v>A2</v>
          </cell>
        </row>
        <row r="884">
          <cell r="C884" t="str">
            <v>BSI AG</v>
          </cell>
          <cell r="D884" t="str">
            <v>Switzerland</v>
          </cell>
          <cell r="E884" t="str">
            <v>Baa1</v>
          </cell>
        </row>
        <row r="885">
          <cell r="C885" t="str">
            <v>Credit Suisse AG</v>
          </cell>
          <cell r="D885" t="str">
            <v>Switzerland</v>
          </cell>
          <cell r="E885" t="str">
            <v>A1</v>
          </cell>
        </row>
        <row r="886">
          <cell r="C886" t="str">
            <v>Banque Cantonale Vaudoise</v>
          </cell>
          <cell r="D886" t="str">
            <v>Switzerland</v>
          </cell>
          <cell r="E886" t="str">
            <v>A1</v>
          </cell>
        </row>
        <row r="887">
          <cell r="C887" t="str">
            <v>Bank Morgan Stanley AG</v>
          </cell>
          <cell r="D887" t="str">
            <v>Switzerland</v>
          </cell>
          <cell r="E887" t="str">
            <v>Baa2</v>
          </cell>
        </row>
        <row r="888">
          <cell r="C888" t="str">
            <v>Raiffeisen Schweiz</v>
          </cell>
          <cell r="D888" t="str">
            <v>Switzerland</v>
          </cell>
          <cell r="E888" t="str">
            <v>Aa3</v>
          </cell>
        </row>
        <row r="889">
          <cell r="C889" t="str">
            <v>Banque Pictet &amp; Cie SA</v>
          </cell>
          <cell r="D889" t="str">
            <v>Switzerland</v>
          </cell>
          <cell r="E889" t="str">
            <v>Aa3</v>
          </cell>
        </row>
        <row r="890">
          <cell r="C890" t="str">
            <v>Zuercher Kantonalbank</v>
          </cell>
          <cell r="D890" t="str">
            <v>Switzerland</v>
          </cell>
          <cell r="E890" t="str">
            <v>Aaa</v>
          </cell>
        </row>
        <row r="891">
          <cell r="C891" t="str">
            <v>St. Galler Kantonalbank</v>
          </cell>
          <cell r="D891" t="str">
            <v>Switzerland</v>
          </cell>
          <cell r="E891" t="str">
            <v>Aa1</v>
          </cell>
        </row>
        <row r="892">
          <cell r="C892" t="str">
            <v>UBS AG</v>
          </cell>
          <cell r="D892" t="str">
            <v>Switzerland</v>
          </cell>
          <cell r="E892" t="str">
            <v>A2</v>
          </cell>
        </row>
        <row r="893">
          <cell r="C893" t="str">
            <v>Banque SYZ &amp; Co. S.A.</v>
          </cell>
          <cell r="D893" t="str">
            <v>Switzerland</v>
          </cell>
          <cell r="E893" t="str">
            <v>Baa2</v>
          </cell>
        </row>
        <row r="894">
          <cell r="C894" t="str">
            <v>Valiant Bank AG</v>
          </cell>
          <cell r="D894" t="str">
            <v>Switzerland</v>
          </cell>
          <cell r="E894" t="str">
            <v>A3</v>
          </cell>
        </row>
        <row r="895">
          <cell r="C895" t="str">
            <v>Bank Vontobel AG</v>
          </cell>
          <cell r="D895" t="str">
            <v>Switzerland</v>
          </cell>
          <cell r="E895" t="str">
            <v>A2</v>
          </cell>
        </row>
        <row r="896">
          <cell r="C896" t="str">
            <v>Clientis AG</v>
          </cell>
          <cell r="D896" t="str">
            <v>Switzerland</v>
          </cell>
          <cell r="E896" t="str">
            <v>A3</v>
          </cell>
        </row>
        <row r="897">
          <cell r="C897" t="str">
            <v>Banco CEISS</v>
          </cell>
          <cell r="D897" t="str">
            <v>Spain</v>
          </cell>
          <cell r="E897" t="str">
            <v>B2</v>
          </cell>
        </row>
        <row r="898">
          <cell r="C898" t="str">
            <v>Banco Cooperativo Espanol, S.A.</v>
          </cell>
          <cell r="D898" t="str">
            <v>Spain</v>
          </cell>
          <cell r="E898" t="str">
            <v>Ba2</v>
          </cell>
        </row>
        <row r="899">
          <cell r="C899" t="str">
            <v>NCG Banco S.A.</v>
          </cell>
          <cell r="D899" t="str">
            <v>Spain</v>
          </cell>
          <cell r="E899" t="str">
            <v>Caa1</v>
          </cell>
        </row>
        <row r="900">
          <cell r="C900" t="str">
            <v>Catalunya Banc SA</v>
          </cell>
          <cell r="D900" t="str">
            <v>Spain</v>
          </cell>
          <cell r="E900" t="str">
            <v>B3</v>
          </cell>
        </row>
        <row r="901">
          <cell r="C901" t="str">
            <v>Ibercaja Banco SA</v>
          </cell>
          <cell r="D901" t="str">
            <v>Spain</v>
          </cell>
          <cell r="E901" t="str">
            <v>Ba3</v>
          </cell>
        </row>
        <row r="902">
          <cell r="C902" t="str">
            <v>Bankoa, S.A</v>
          </cell>
          <cell r="D902" t="str">
            <v>Spain</v>
          </cell>
          <cell r="E902" t="str">
            <v>Ba1</v>
          </cell>
        </row>
        <row r="903">
          <cell r="C903" t="str">
            <v>Banco Popular Espanol, S.A.</v>
          </cell>
          <cell r="D903" t="str">
            <v>Spain</v>
          </cell>
          <cell r="E903" t="str">
            <v>Ba3</v>
          </cell>
        </row>
        <row r="904">
          <cell r="C904" t="str">
            <v>Bankia, S.A.</v>
          </cell>
          <cell r="D904" t="str">
            <v>Spain</v>
          </cell>
          <cell r="E904" t="str">
            <v>B1</v>
          </cell>
        </row>
        <row r="905">
          <cell r="C905" t="str">
            <v>Banco Bilbao Vizcaya Argentaria, S.A.</v>
          </cell>
          <cell r="D905" t="str">
            <v>Spain</v>
          </cell>
          <cell r="E905" t="str">
            <v>Baa2</v>
          </cell>
        </row>
        <row r="906">
          <cell r="C906" t="str">
            <v>Banco Sabadell, S.A.</v>
          </cell>
          <cell r="D906" t="str">
            <v>Spain</v>
          </cell>
          <cell r="E906" t="str">
            <v>Ba2</v>
          </cell>
        </row>
        <row r="907">
          <cell r="C907" t="str">
            <v>Bankinter, S.A.</v>
          </cell>
          <cell r="D907" t="str">
            <v>Spain</v>
          </cell>
          <cell r="E907" t="str">
            <v>Baa3</v>
          </cell>
        </row>
        <row r="908">
          <cell r="C908" t="str">
            <v>Caja Laboral Popular Coop. de Credito</v>
          </cell>
          <cell r="D908" t="str">
            <v>Spain</v>
          </cell>
          <cell r="E908" t="str">
            <v>Ba1</v>
          </cell>
        </row>
        <row r="909">
          <cell r="C909" t="str">
            <v>Caja Rurales Unidas</v>
          </cell>
          <cell r="D909" t="str">
            <v>Spain</v>
          </cell>
          <cell r="E909" t="str">
            <v>Caa1</v>
          </cell>
        </row>
        <row r="910">
          <cell r="C910" t="str">
            <v>CECABANK S.A.</v>
          </cell>
          <cell r="D910" t="str">
            <v>Spain</v>
          </cell>
          <cell r="E910" t="str">
            <v>Ba3</v>
          </cell>
        </row>
        <row r="911">
          <cell r="C911" t="str">
            <v>Banca March S.A.</v>
          </cell>
          <cell r="D911" t="str">
            <v>Spain</v>
          </cell>
          <cell r="E911" t="str">
            <v>Baa3</v>
          </cell>
        </row>
        <row r="912">
          <cell r="C912" t="str">
            <v>Liberbank</v>
          </cell>
          <cell r="D912" t="str">
            <v>Spain</v>
          </cell>
          <cell r="E912" t="str">
            <v>B1</v>
          </cell>
        </row>
        <row r="913">
          <cell r="C913" t="str">
            <v>Banco Santander S.A. (Spain)</v>
          </cell>
          <cell r="D913" t="str">
            <v>Spain</v>
          </cell>
          <cell r="E913" t="str">
            <v>Baa1</v>
          </cell>
        </row>
        <row r="914">
          <cell r="C914" t="str">
            <v>Unicaja Banco</v>
          </cell>
          <cell r="D914" t="str">
            <v>Spain</v>
          </cell>
          <cell r="E914" t="str">
            <v>Ba3</v>
          </cell>
        </row>
        <row r="915">
          <cell r="C915" t="str">
            <v>Caixabank</v>
          </cell>
          <cell r="D915" t="str">
            <v>Spain</v>
          </cell>
          <cell r="E915" t="str">
            <v>Baa3</v>
          </cell>
        </row>
        <row r="916">
          <cell r="C916" t="str">
            <v>Svenska Handelsbanken AB</v>
          </cell>
          <cell r="D916" t="str">
            <v>Sweden</v>
          </cell>
          <cell r="E916" t="str">
            <v>Aa3</v>
          </cell>
        </row>
        <row r="917">
          <cell r="C917" t="str">
            <v>SEB</v>
          </cell>
          <cell r="D917" t="str">
            <v>Sweden</v>
          </cell>
          <cell r="E917" t="str">
            <v>A1</v>
          </cell>
        </row>
        <row r="918">
          <cell r="C918" t="str">
            <v>Nordea Bank AB</v>
          </cell>
          <cell r="D918" t="str">
            <v>Sweden</v>
          </cell>
          <cell r="E918" t="str">
            <v>Aa3</v>
          </cell>
        </row>
        <row r="919">
          <cell r="C919" t="str">
            <v>Volvofinans Bank AB</v>
          </cell>
          <cell r="D919" t="str">
            <v>Sweden</v>
          </cell>
          <cell r="E919" t="str">
            <v>Baa2</v>
          </cell>
        </row>
        <row r="920">
          <cell r="C920" t="str">
            <v>Lansforsakringar Bank AB (publ)</v>
          </cell>
          <cell r="D920" t="str">
            <v>Sweden</v>
          </cell>
          <cell r="E920" t="str">
            <v>A3</v>
          </cell>
        </row>
        <row r="921">
          <cell r="C921" t="str">
            <v>Swedbank AB</v>
          </cell>
          <cell r="D921" t="str">
            <v>Sweden</v>
          </cell>
          <cell r="E921" t="str">
            <v>A1</v>
          </cell>
        </row>
        <row r="922">
          <cell r="C922" t="str">
            <v>SkandiaBanken AB</v>
          </cell>
          <cell r="D922" t="str">
            <v>Sweden</v>
          </cell>
          <cell r="E922" t="str">
            <v>A3</v>
          </cell>
        </row>
        <row r="923">
          <cell r="C923" t="str">
            <v>HSBC Bank plc</v>
          </cell>
          <cell r="D923" t="str">
            <v>United Kingdom</v>
          </cell>
          <cell r="E923" t="str">
            <v>Aa3</v>
          </cell>
        </row>
        <row r="924">
          <cell r="C924" t="str">
            <v>ICICI Bank UK Plc.</v>
          </cell>
          <cell r="D924" t="str">
            <v>United Kingdom</v>
          </cell>
          <cell r="E924" t="str">
            <v>Baa3</v>
          </cell>
        </row>
        <row r="925">
          <cell r="C925" t="str">
            <v>Bayerische Landesbank, (London Branch)</v>
          </cell>
          <cell r="D925" t="str">
            <v>United Kingdom</v>
          </cell>
          <cell r="E925" t="str">
            <v>A3</v>
          </cell>
        </row>
        <row r="926">
          <cell r="C926" t="str">
            <v>Principality Building Society</v>
          </cell>
          <cell r="D926" t="str">
            <v>United Kingdom</v>
          </cell>
          <cell r="E926" t="str">
            <v>Ba1</v>
          </cell>
        </row>
        <row r="927">
          <cell r="C927" t="str">
            <v>West Bromwich Building Society</v>
          </cell>
          <cell r="D927" t="str">
            <v>United Kingdom</v>
          </cell>
          <cell r="E927" t="str">
            <v>B2</v>
          </cell>
        </row>
        <row r="928">
          <cell r="C928" t="str">
            <v>Credit Suisse AG (London) Branch</v>
          </cell>
          <cell r="D928" t="str">
            <v>United Kingdom</v>
          </cell>
          <cell r="E928" t="str">
            <v>A1</v>
          </cell>
        </row>
        <row r="929">
          <cell r="C929" t="str">
            <v>Royal Bank of Scotland plc</v>
          </cell>
          <cell r="D929" t="str">
            <v>United Kingdom</v>
          </cell>
          <cell r="E929" t="str">
            <v>Baa1</v>
          </cell>
        </row>
        <row r="930">
          <cell r="C930" t="str">
            <v>Banco Bilbao Vizcaya Argentaria, SA London Br</v>
          </cell>
          <cell r="D930" t="str">
            <v>United Kingdom</v>
          </cell>
          <cell r="E930" t="str">
            <v>Baa2</v>
          </cell>
        </row>
        <row r="931">
          <cell r="C931" t="str">
            <v>Barclays Bank PLC</v>
          </cell>
          <cell r="D931" t="str">
            <v>United Kingdom</v>
          </cell>
          <cell r="E931" t="str">
            <v>A2</v>
          </cell>
        </row>
        <row r="932">
          <cell r="C932" t="str">
            <v>NRAM PLC</v>
          </cell>
          <cell r="D932" t="str">
            <v>United Kingdom</v>
          </cell>
          <cell r="E932" t="str">
            <v>A1</v>
          </cell>
        </row>
        <row r="933">
          <cell r="C933" t="str">
            <v>Yorkshire Building Society</v>
          </cell>
          <cell r="D933" t="str">
            <v>United Kingdom</v>
          </cell>
          <cell r="E933" t="str">
            <v>Baa1</v>
          </cell>
        </row>
        <row r="934">
          <cell r="C934" t="str">
            <v>Bank of Scotland plc</v>
          </cell>
          <cell r="D934" t="str">
            <v>United Kingdom</v>
          </cell>
          <cell r="E934" t="str">
            <v>A1</v>
          </cell>
        </row>
        <row r="935">
          <cell r="C935" t="str">
            <v>VTB Capital plc</v>
          </cell>
          <cell r="D935" t="str">
            <v>United Kingdom</v>
          </cell>
          <cell r="E935" t="str">
            <v>Baa3</v>
          </cell>
        </row>
        <row r="936">
          <cell r="C936" t="str">
            <v>Ulster Bank Limited</v>
          </cell>
          <cell r="D936" t="str">
            <v>United Kingdom</v>
          </cell>
          <cell r="E936" t="str">
            <v>Baa3</v>
          </cell>
        </row>
        <row r="937">
          <cell r="C937" t="str">
            <v>Coventry Building Society</v>
          </cell>
          <cell r="D937" t="str">
            <v>United Kingdom</v>
          </cell>
          <cell r="E937" t="str">
            <v>A3</v>
          </cell>
        </row>
        <row r="938">
          <cell r="C938" t="str">
            <v>Alliance &amp; Leicester plc</v>
          </cell>
          <cell r="D938" t="str">
            <v>United Kingdom</v>
          </cell>
          <cell r="E938" t="str">
            <v>A2</v>
          </cell>
        </row>
        <row r="939">
          <cell r="C939" t="str">
            <v>Credit Suisse International</v>
          </cell>
          <cell r="D939" t="str">
            <v>United Kingdom</v>
          </cell>
          <cell r="E939" t="str">
            <v>A1</v>
          </cell>
        </row>
        <row r="940">
          <cell r="C940" t="str">
            <v>Co-Operative Bank Plc</v>
          </cell>
          <cell r="D940" t="str">
            <v>United Kingdom</v>
          </cell>
          <cell r="E940" t="str">
            <v>Caa2</v>
          </cell>
        </row>
        <row r="941">
          <cell r="C941" t="str">
            <v>Abbey National Treasury Services plc</v>
          </cell>
          <cell r="D941" t="str">
            <v>United Kingdom</v>
          </cell>
          <cell r="E941" t="str">
            <v>A2</v>
          </cell>
        </row>
        <row r="942">
          <cell r="C942" t="str">
            <v>Lloyds Bank Plc</v>
          </cell>
          <cell r="D942" t="str">
            <v>United Kingdom</v>
          </cell>
          <cell r="E942" t="str">
            <v>A1</v>
          </cell>
        </row>
        <row r="943">
          <cell r="C943" t="str">
            <v>Nationwide Building Society</v>
          </cell>
          <cell r="D943" t="str">
            <v>United Kingdom</v>
          </cell>
          <cell r="E943" t="str">
            <v>A2</v>
          </cell>
        </row>
        <row r="944">
          <cell r="C944" t="str">
            <v>Bradford &amp; Bingley plc</v>
          </cell>
          <cell r="D944" t="str">
            <v>United Kingdom</v>
          </cell>
          <cell r="E944" t="str">
            <v>A1</v>
          </cell>
        </row>
        <row r="945">
          <cell r="C945" t="str">
            <v>Leeds Building Society</v>
          </cell>
          <cell r="D945" t="str">
            <v>United Kingdom</v>
          </cell>
          <cell r="E945" t="str">
            <v>A3</v>
          </cell>
        </row>
        <row r="946">
          <cell r="C946" t="str">
            <v>Close Brothers Ltd.</v>
          </cell>
          <cell r="D946" t="str">
            <v>United Kingdom</v>
          </cell>
          <cell r="E946" t="str">
            <v>A3</v>
          </cell>
        </row>
        <row r="947">
          <cell r="C947" t="str">
            <v>Citibank International Plc</v>
          </cell>
          <cell r="D947" t="str">
            <v>United Kingdom</v>
          </cell>
          <cell r="E947" t="str">
            <v>A2</v>
          </cell>
        </row>
        <row r="948">
          <cell r="C948" t="str">
            <v>Sumitomo Mitsui Banking Corporation Europe</v>
          </cell>
          <cell r="D948" t="str">
            <v>United Kingdom</v>
          </cell>
          <cell r="E948" t="str">
            <v>Aa3</v>
          </cell>
        </row>
        <row r="949">
          <cell r="C949" t="str">
            <v>Standard Chartered Bank</v>
          </cell>
          <cell r="D949" t="str">
            <v>United Kingdom</v>
          </cell>
          <cell r="E949" t="str">
            <v>A1</v>
          </cell>
        </row>
        <row r="950">
          <cell r="C950" t="str">
            <v>Nottingham Building Society</v>
          </cell>
          <cell r="D950" t="str">
            <v>United Kingdom</v>
          </cell>
          <cell r="E950" t="str">
            <v>Baa2</v>
          </cell>
        </row>
        <row r="951">
          <cell r="C951" t="str">
            <v>CIBC World Markets plc</v>
          </cell>
          <cell r="D951" t="str">
            <v>United Kingdom</v>
          </cell>
          <cell r="E951" t="str">
            <v>Aa3</v>
          </cell>
        </row>
        <row r="952">
          <cell r="C952" t="str">
            <v>Morgan Stanley Bank International Limited</v>
          </cell>
          <cell r="D952" t="str">
            <v>United Kingdom</v>
          </cell>
          <cell r="E952" t="str">
            <v>A3</v>
          </cell>
        </row>
        <row r="953">
          <cell r="C953" t="str">
            <v>Skipton Building Society</v>
          </cell>
          <cell r="D953" t="str">
            <v>United Kingdom</v>
          </cell>
          <cell r="E953" t="str">
            <v>Ba1</v>
          </cell>
        </row>
        <row r="954">
          <cell r="C954" t="str">
            <v>National Westminster Bank PLC</v>
          </cell>
          <cell r="D954" t="str">
            <v>United Kingdom</v>
          </cell>
          <cell r="E954" t="str">
            <v>Baa1</v>
          </cell>
        </row>
        <row r="955">
          <cell r="C955" t="str">
            <v>Standard Bank Plc</v>
          </cell>
          <cell r="D955" t="str">
            <v>United Kingdom</v>
          </cell>
          <cell r="E955" t="str">
            <v>Baa2</v>
          </cell>
        </row>
        <row r="956">
          <cell r="C956" t="str">
            <v>DB UK Bank Limited</v>
          </cell>
          <cell r="D956" t="str">
            <v>United Kingdom</v>
          </cell>
          <cell r="E956" t="str">
            <v>Baa3</v>
          </cell>
        </row>
        <row r="957">
          <cell r="C957" t="str">
            <v>Bank of Ireland (UK) Plc</v>
          </cell>
          <cell r="D957" t="str">
            <v>United Kingdom</v>
          </cell>
          <cell r="E957" t="str">
            <v>B1</v>
          </cell>
        </row>
        <row r="958">
          <cell r="C958" t="str">
            <v>Santander UK PLC</v>
          </cell>
          <cell r="D958" t="str">
            <v>United Kingdom</v>
          </cell>
          <cell r="E958" t="str">
            <v>A2</v>
          </cell>
        </row>
        <row r="959">
          <cell r="C959" t="str">
            <v>Investec Bank Plc</v>
          </cell>
          <cell r="D959" t="str">
            <v>United Kingdom</v>
          </cell>
          <cell r="E959" t="str">
            <v>Baa3</v>
          </cell>
        </row>
        <row r="960">
          <cell r="C960" t="str">
            <v>Goldman Sachs International Bank</v>
          </cell>
          <cell r="D960" t="str">
            <v>United Kingdom</v>
          </cell>
          <cell r="E960" t="str">
            <v>A2</v>
          </cell>
        </row>
        <row r="961">
          <cell r="C961" t="str">
            <v>Clydesdale Bank plc</v>
          </cell>
          <cell r="D961" t="str">
            <v>United Kingdom</v>
          </cell>
          <cell r="E961" t="str">
            <v>Baa2</v>
          </cell>
        </row>
        <row r="962">
          <cell r="C962" t="str">
            <v>Nova Kreditna banka Maribor d.d.</v>
          </cell>
          <cell r="D962" t="str">
            <v>Slovenia</v>
          </cell>
          <cell r="E962" t="str">
            <v>Caa1</v>
          </cell>
        </row>
        <row r="963">
          <cell r="C963" t="str">
            <v>Nova Ljubljanska banka d.d.</v>
          </cell>
          <cell r="D963" t="str">
            <v>Slovenia</v>
          </cell>
          <cell r="E963" t="str">
            <v>Caa1</v>
          </cell>
        </row>
        <row r="964">
          <cell r="C964" t="str">
            <v>Abanka Vipa d.d.</v>
          </cell>
          <cell r="D964" t="str">
            <v>Slovenia</v>
          </cell>
          <cell r="E964" t="str">
            <v>Caa2</v>
          </cell>
        </row>
      </sheetData>
      <sheetData sheetId="5">
        <row r="9">
          <cell r="A9" t="str">
            <v>Issuer/Entity</v>
          </cell>
          <cell r="B9" t="str">
            <v>Banking System</v>
          </cell>
          <cell r="C9" t="str">
            <v>Outlook</v>
          </cell>
          <cell r="D9" t="str">
            <v>LT Rating</v>
          </cell>
          <cell r="E9" t="str">
            <v>LT Rating Desc</v>
          </cell>
          <cell r="F9" t="str">
            <v>LT Bank Deposits</v>
          </cell>
          <cell r="G9" t="str">
            <v>BFSR</v>
          </cell>
          <cell r="H9" t="str">
            <v>BCA</v>
          </cell>
          <cell r="I9" t="str">
            <v>Adjusted BCA</v>
          </cell>
          <cell r="J9" t="str">
            <v>Long Term Debt - Senior*</v>
          </cell>
          <cell r="K9" t="str">
            <v>Long Term Debt - Subordinate*</v>
          </cell>
          <cell r="L9" t="str">
            <v>Junior Sub</v>
          </cell>
          <cell r="M9" t="str">
            <v>Pref Stock</v>
          </cell>
          <cell r="N9" t="str">
            <v>Pref Stock - Non-cum</v>
          </cell>
          <cell r="O9" t="str">
            <v>ST Rating</v>
          </cell>
          <cell r="P9" t="str">
            <v>Any Debts on Watch?</v>
          </cell>
        </row>
        <row r="10">
          <cell r="A10" t="str">
            <v>Bank of Hawaii</v>
          </cell>
          <cell r="B10" t="str">
            <v>UNITED STATES</v>
          </cell>
          <cell r="C10" t="str">
            <v>Stable</v>
          </cell>
          <cell r="D10" t="str">
            <v>Aa3</v>
          </cell>
          <cell r="E10" t="str">
            <v>LT Bank Deposits - Dom Curr</v>
          </cell>
          <cell r="F10" t="str">
            <v>Aa3</v>
          </cell>
          <cell r="G10" t="str">
            <v>B</v>
          </cell>
          <cell r="H10" t="str">
            <v>aa3</v>
          </cell>
          <cell r="I10" t="str">
            <v>aa3</v>
          </cell>
          <cell r="O10" t="str">
            <v>P-1</v>
          </cell>
          <cell r="P10" t="str">
            <v>Not on Watch</v>
          </cell>
        </row>
        <row r="11">
          <cell r="A11" t="str">
            <v>Commerce Bank</v>
          </cell>
          <cell r="B11" t="str">
            <v>UNITED STATES</v>
          </cell>
          <cell r="C11" t="str">
            <v>Stable</v>
          </cell>
          <cell r="D11" t="str">
            <v>Aa3</v>
          </cell>
          <cell r="E11" t="str">
            <v>LT Bank Deposits - Dom Curr</v>
          </cell>
          <cell r="F11" t="str">
            <v>Aa3</v>
          </cell>
          <cell r="G11" t="str">
            <v>B</v>
          </cell>
          <cell r="H11" t="str">
            <v>aa3</v>
          </cell>
          <cell r="I11" t="str">
            <v>aa3</v>
          </cell>
          <cell r="O11" t="str">
            <v>P-1</v>
          </cell>
          <cell r="P11" t="str">
            <v>Not on Watch</v>
          </cell>
        </row>
        <row r="12">
          <cell r="A12" t="str">
            <v>DBS Bank Ltd.</v>
          </cell>
          <cell r="B12" t="str">
            <v>SINGAPORE</v>
          </cell>
          <cell r="C12" t="str">
            <v>Stable</v>
          </cell>
          <cell r="D12" t="str">
            <v>Aa1</v>
          </cell>
          <cell r="E12" t="str">
            <v>LT Bank Deposits - Fgn Curr</v>
          </cell>
          <cell r="F12" t="str">
            <v>Aa1</v>
          </cell>
          <cell r="G12" t="str">
            <v>B</v>
          </cell>
          <cell r="H12" t="str">
            <v>aa3</v>
          </cell>
          <cell r="I12" t="str">
            <v>aa3</v>
          </cell>
          <cell r="J12" t="str">
            <v>(P)Aa1</v>
          </cell>
          <cell r="K12" t="str">
            <v>Aa3</v>
          </cell>
          <cell r="L12" t="str">
            <v>A1</v>
          </cell>
          <cell r="N12" t="str">
            <v>A3</v>
          </cell>
          <cell r="O12" t="str">
            <v>P-1</v>
          </cell>
          <cell r="P12" t="str">
            <v>Not on Watch</v>
          </cell>
        </row>
        <row r="13">
          <cell r="A13" t="str">
            <v>Frost Bank</v>
          </cell>
          <cell r="B13" t="str">
            <v>UNITED STATES</v>
          </cell>
          <cell r="C13" t="str">
            <v>Stable</v>
          </cell>
          <cell r="D13" t="str">
            <v>Aa3</v>
          </cell>
          <cell r="E13" t="str">
            <v>LT Bank Deposits - Dom Curr</v>
          </cell>
          <cell r="F13" t="str">
            <v>Aa3</v>
          </cell>
          <cell r="G13" t="str">
            <v>B</v>
          </cell>
          <cell r="H13" t="str">
            <v>aa3</v>
          </cell>
          <cell r="I13" t="str">
            <v>aa3</v>
          </cell>
          <cell r="O13" t="str">
            <v>P-1</v>
          </cell>
          <cell r="P13" t="str">
            <v>Not on Watch</v>
          </cell>
        </row>
        <row r="14">
          <cell r="A14" t="str">
            <v>Hang Seng Bank Limited</v>
          </cell>
          <cell r="B14" t="str">
            <v>HONG KONG</v>
          </cell>
          <cell r="C14" t="str">
            <v>Stable</v>
          </cell>
          <cell r="D14" t="str">
            <v>Aa2</v>
          </cell>
          <cell r="E14" t="str">
            <v>LT Bank Deposits - Fgn Curr</v>
          </cell>
          <cell r="F14" t="str">
            <v>Aa2</v>
          </cell>
          <cell r="G14" t="str">
            <v>B</v>
          </cell>
          <cell r="H14" t="str">
            <v>aa3</v>
          </cell>
          <cell r="I14" t="str">
            <v>aa3</v>
          </cell>
          <cell r="O14" t="str">
            <v>P-1</v>
          </cell>
          <cell r="P14" t="str">
            <v>Not on Watch</v>
          </cell>
        </row>
        <row r="15">
          <cell r="A15" t="str">
            <v>Hongkong and Shanghai Banking Corp. Ltd (The)</v>
          </cell>
          <cell r="B15" t="str">
            <v>HONG KONG</v>
          </cell>
          <cell r="C15" t="str">
            <v>Stable</v>
          </cell>
          <cell r="D15" t="str">
            <v>Aa2</v>
          </cell>
          <cell r="E15" t="str">
            <v>LT Bank Deposits - Fgn Curr</v>
          </cell>
          <cell r="F15" t="str">
            <v>Aa2</v>
          </cell>
          <cell r="G15" t="str">
            <v>B</v>
          </cell>
          <cell r="H15" t="str">
            <v>aa3</v>
          </cell>
          <cell r="I15" t="str">
            <v>aa3</v>
          </cell>
          <cell r="J15" t="str">
            <v>Aa2</v>
          </cell>
          <cell r="L15" t="str">
            <v>A1</v>
          </cell>
          <cell r="O15" t="str">
            <v>P-1</v>
          </cell>
          <cell r="P15" t="str">
            <v>Not on Watch</v>
          </cell>
        </row>
        <row r="16">
          <cell r="A16" t="str">
            <v>Oversea-Chinese Banking Corp Ltd</v>
          </cell>
          <cell r="B16" t="str">
            <v>SINGAPORE</v>
          </cell>
          <cell r="C16" t="str">
            <v>Stable</v>
          </cell>
          <cell r="D16" t="str">
            <v>Aa1</v>
          </cell>
          <cell r="E16" t="str">
            <v>LT Bank Deposits - Fgn Curr</v>
          </cell>
          <cell r="F16" t="str">
            <v>Aa1</v>
          </cell>
          <cell r="G16" t="str">
            <v>B</v>
          </cell>
          <cell r="H16" t="str">
            <v>aa3</v>
          </cell>
          <cell r="I16" t="str">
            <v>aa3</v>
          </cell>
          <cell r="J16" t="str">
            <v>Aa1</v>
          </cell>
          <cell r="K16" t="str">
            <v>Aa3</v>
          </cell>
          <cell r="L16" t="str">
            <v>(P)A1</v>
          </cell>
          <cell r="M16" t="str">
            <v>A3</v>
          </cell>
          <cell r="N16" t="str">
            <v>A3</v>
          </cell>
          <cell r="O16" t="str">
            <v>P-1</v>
          </cell>
          <cell r="P16" t="str">
            <v>Not on Watch</v>
          </cell>
        </row>
        <row r="17">
          <cell r="A17" t="str">
            <v>Toronto-Dominion Bank (The)</v>
          </cell>
          <cell r="B17" t="str">
            <v>CANADA</v>
          </cell>
          <cell r="C17" t="str">
            <v>Negative (multiple)</v>
          </cell>
          <cell r="D17" t="str">
            <v>Aa1</v>
          </cell>
          <cell r="E17" t="str">
            <v>LT Bank Deposits - Fgn Curr</v>
          </cell>
          <cell r="F17" t="str">
            <v>Aa1</v>
          </cell>
          <cell r="G17" t="str">
            <v>B</v>
          </cell>
          <cell r="H17" t="str">
            <v>aa3</v>
          </cell>
          <cell r="I17" t="str">
            <v>aa3</v>
          </cell>
          <cell r="J17" t="str">
            <v>Aa1</v>
          </cell>
          <cell r="K17" t="str">
            <v>A1</v>
          </cell>
          <cell r="L17" t="str">
            <v>A2</v>
          </cell>
          <cell r="M17" t="str">
            <v>(P)A3</v>
          </cell>
          <cell r="N17" t="str">
            <v>A3</v>
          </cell>
          <cell r="O17" t="str">
            <v>P-1</v>
          </cell>
          <cell r="P17" t="str">
            <v>Not on Watch</v>
          </cell>
        </row>
        <row r="18">
          <cell r="A18" t="str">
            <v>U.S. Bank National Association</v>
          </cell>
          <cell r="B18" t="str">
            <v>UNITED STATES</v>
          </cell>
          <cell r="C18" t="str">
            <v>Stable</v>
          </cell>
          <cell r="D18" t="str">
            <v>Aa3</v>
          </cell>
          <cell r="E18" t="str">
            <v>LT Bank Deposits - Dom Curr</v>
          </cell>
          <cell r="F18" t="str">
            <v>Aa3</v>
          </cell>
          <cell r="G18" t="str">
            <v>B</v>
          </cell>
          <cell r="H18" t="str">
            <v>aa3</v>
          </cell>
          <cell r="I18" t="str">
            <v>aa3</v>
          </cell>
          <cell r="J18" t="str">
            <v>Aa3</v>
          </cell>
          <cell r="K18" t="str">
            <v>A1</v>
          </cell>
          <cell r="O18" t="str">
            <v>P-1</v>
          </cell>
          <cell r="P18" t="str">
            <v>Not on Watch</v>
          </cell>
        </row>
        <row r="19">
          <cell r="A19" t="str">
            <v>United Overseas Bank Limited</v>
          </cell>
          <cell r="B19" t="str">
            <v>SINGAPORE</v>
          </cell>
          <cell r="C19" t="str">
            <v>Stable</v>
          </cell>
          <cell r="D19" t="str">
            <v>Aa1</v>
          </cell>
          <cell r="E19" t="str">
            <v>LT Bank Deposits - Fgn Curr</v>
          </cell>
          <cell r="F19" t="str">
            <v>Aa1</v>
          </cell>
          <cell r="G19" t="str">
            <v>B</v>
          </cell>
          <cell r="H19" t="str">
            <v>aa3</v>
          </cell>
          <cell r="I19" t="str">
            <v>aa3</v>
          </cell>
          <cell r="J19" t="str">
            <v>Aa1</v>
          </cell>
          <cell r="K19" t="str">
            <v>A2</v>
          </cell>
          <cell r="L19" t="str">
            <v>A1</v>
          </cell>
          <cell r="N19" t="str">
            <v>A3</v>
          </cell>
          <cell r="O19" t="str">
            <v>P-1</v>
          </cell>
          <cell r="P19" t="str">
            <v>Not On Watch</v>
          </cell>
        </row>
        <row r="20">
          <cell r="A20" t="str">
            <v>Australia and New Zealand Banking Grp. Ltd.</v>
          </cell>
          <cell r="B20" t="str">
            <v>AUSTRALIA</v>
          </cell>
          <cell r="C20" t="str">
            <v>Stable</v>
          </cell>
          <cell r="D20" t="str">
            <v>Aa2</v>
          </cell>
          <cell r="E20" t="str">
            <v>LT Bank Deposits - Fgn Curr</v>
          </cell>
          <cell r="F20" t="str">
            <v>Aa2</v>
          </cell>
          <cell r="G20" t="str">
            <v>B-</v>
          </cell>
          <cell r="H20" t="str">
            <v>a1</v>
          </cell>
          <cell r="I20" t="str">
            <v>a1</v>
          </cell>
          <cell r="J20" t="str">
            <v>Aa2</v>
          </cell>
          <cell r="K20" t="str">
            <v>A3</v>
          </cell>
          <cell r="L20" t="str">
            <v>A3</v>
          </cell>
          <cell r="N20" t="str">
            <v>Baa1</v>
          </cell>
          <cell r="O20" t="str">
            <v>P-1</v>
          </cell>
          <cell r="P20" t="str">
            <v>Not on Watch</v>
          </cell>
        </row>
        <row r="21">
          <cell r="A21" t="str">
            <v>Banco de Chile</v>
          </cell>
          <cell r="B21" t="str">
            <v>CHILE</v>
          </cell>
          <cell r="C21" t="str">
            <v>Stable</v>
          </cell>
          <cell r="D21" t="str">
            <v>Aa3</v>
          </cell>
          <cell r="E21" t="str">
            <v>LT Bank Deposits - Fgn Curr</v>
          </cell>
          <cell r="F21" t="str">
            <v>Aa3</v>
          </cell>
          <cell r="G21" t="str">
            <v>B-</v>
          </cell>
          <cell r="H21" t="str">
            <v>a1</v>
          </cell>
          <cell r="I21" t="str">
            <v>a1</v>
          </cell>
          <cell r="J21" t="str">
            <v>Aa3</v>
          </cell>
          <cell r="K21" t="str">
            <v>A2</v>
          </cell>
          <cell r="O21" t="str">
            <v>P-1</v>
          </cell>
          <cell r="P21" t="str">
            <v>Not on Watch</v>
          </cell>
        </row>
        <row r="22">
          <cell r="A22" t="str">
            <v>Bank Nederlandse Gemeenten N.V.</v>
          </cell>
          <cell r="B22" t="str">
            <v>NETHERLANDS</v>
          </cell>
          <cell r="C22" t="str">
            <v>Negative (multiple)</v>
          </cell>
          <cell r="D22" t="str">
            <v>Aaa</v>
          </cell>
          <cell r="E22" t="str">
            <v>LT Bank Deposits - Fgn Curr</v>
          </cell>
          <cell r="F22" t="str">
            <v>Aaa</v>
          </cell>
          <cell r="G22" t="str">
            <v>B-</v>
          </cell>
          <cell r="H22" t="str">
            <v>a1</v>
          </cell>
          <cell r="I22" t="str">
            <v>a1</v>
          </cell>
          <cell r="J22" t="str">
            <v>Aaa</v>
          </cell>
          <cell r="O22" t="str">
            <v>P-1</v>
          </cell>
          <cell r="P22" t="str">
            <v>Not On Watch</v>
          </cell>
        </row>
        <row r="23">
          <cell r="A23" t="str">
            <v>Bank of New York (Luxembourg) S.A. (The)</v>
          </cell>
          <cell r="B23" t="str">
            <v>LUXEMBOURG</v>
          </cell>
          <cell r="C23" t="str">
            <v>Stable</v>
          </cell>
          <cell r="D23" t="str">
            <v>Aa2</v>
          </cell>
          <cell r="E23" t="str">
            <v>LT Bank Deposits - Fgn Curr</v>
          </cell>
          <cell r="F23" t="str">
            <v>Aa2</v>
          </cell>
          <cell r="G23" t="str">
            <v>B-</v>
          </cell>
          <cell r="H23" t="str">
            <v>a1</v>
          </cell>
          <cell r="I23" t="str">
            <v>a1</v>
          </cell>
          <cell r="O23" t="str">
            <v>P-1</v>
          </cell>
          <cell r="P23" t="str">
            <v>Not on Watch</v>
          </cell>
        </row>
        <row r="24">
          <cell r="A24" t="str">
            <v>Bank of New York Mellon (The)</v>
          </cell>
          <cell r="B24" t="str">
            <v>UNITED STATES</v>
          </cell>
          <cell r="C24" t="str">
            <v>Stable</v>
          </cell>
          <cell r="D24" t="str">
            <v>Aa2</v>
          </cell>
          <cell r="E24" t="str">
            <v>LT Bank Deposits - Dom Curr</v>
          </cell>
          <cell r="F24" t="str">
            <v>Aa2</v>
          </cell>
          <cell r="G24" t="str">
            <v>B-</v>
          </cell>
          <cell r="H24" t="str">
            <v>a1</v>
          </cell>
          <cell r="I24" t="str">
            <v>a1</v>
          </cell>
          <cell r="J24" t="str">
            <v>Aa2</v>
          </cell>
          <cell r="K24" t="str">
            <v>(P)Aa3</v>
          </cell>
          <cell r="O24" t="str">
            <v>P-1</v>
          </cell>
          <cell r="P24" t="str">
            <v>Not On Watch</v>
          </cell>
        </row>
        <row r="25">
          <cell r="A25" t="str">
            <v>Bank of New York Mellon SA/NV (The)</v>
          </cell>
          <cell r="B25" t="str">
            <v>BELGIUM</v>
          </cell>
          <cell r="C25" t="str">
            <v>Stable</v>
          </cell>
          <cell r="D25" t="str">
            <v>Aa2</v>
          </cell>
          <cell r="E25" t="str">
            <v>LT Bank Deposits - Fgn Curr</v>
          </cell>
          <cell r="F25" t="str">
            <v>Aa2</v>
          </cell>
          <cell r="G25" t="str">
            <v>B-</v>
          </cell>
          <cell r="H25" t="str">
            <v>a1</v>
          </cell>
          <cell r="I25" t="str">
            <v>a1</v>
          </cell>
          <cell r="O25" t="str">
            <v>P-1</v>
          </cell>
          <cell r="P25" t="str">
            <v>Not on Watch</v>
          </cell>
        </row>
        <row r="26">
          <cell r="A26" t="str">
            <v>Bank of New York Mellon Trust Company, N.A.</v>
          </cell>
          <cell r="B26" t="str">
            <v>UNITED STATES</v>
          </cell>
          <cell r="C26" t="str">
            <v>Stable</v>
          </cell>
          <cell r="D26" t="str">
            <v>Aa2</v>
          </cell>
          <cell r="E26" t="str">
            <v>LT OSO - Dom Curr</v>
          </cell>
          <cell r="G26" t="str">
            <v>B-</v>
          </cell>
          <cell r="H26" t="str">
            <v>a1</v>
          </cell>
          <cell r="I26" t="str">
            <v>a1</v>
          </cell>
          <cell r="O26" t="str">
            <v>P-1</v>
          </cell>
          <cell r="P26" t="str">
            <v>Not on Watch</v>
          </cell>
        </row>
        <row r="27">
          <cell r="A27" t="str">
            <v>Bank of Nova Scotia</v>
          </cell>
          <cell r="B27" t="str">
            <v>CANADA</v>
          </cell>
          <cell r="C27" t="str">
            <v>Negative</v>
          </cell>
          <cell r="D27" t="str">
            <v>Aa2</v>
          </cell>
          <cell r="E27" t="str">
            <v>LT Bank Deposits - Fgn Curr</v>
          </cell>
          <cell r="F27" t="str">
            <v>Aa2</v>
          </cell>
          <cell r="G27" t="str">
            <v>B-</v>
          </cell>
          <cell r="H27" t="str">
            <v>a1</v>
          </cell>
          <cell r="I27" t="str">
            <v>a1</v>
          </cell>
          <cell r="J27" t="str">
            <v>Aa2</v>
          </cell>
          <cell r="K27" t="str">
            <v>A2</v>
          </cell>
          <cell r="M27" t="str">
            <v>Baa1</v>
          </cell>
          <cell r="N27" t="str">
            <v>Baa1</v>
          </cell>
          <cell r="O27" t="str">
            <v>P-1</v>
          </cell>
          <cell r="P27" t="str">
            <v>Not On Watch</v>
          </cell>
        </row>
        <row r="28">
          <cell r="A28" t="str">
            <v>Banque Pictet &amp; Cie SA</v>
          </cell>
          <cell r="B28" t="str">
            <v>SWITZERLAND</v>
          </cell>
          <cell r="C28" t="str">
            <v>Ratings Under Review</v>
          </cell>
          <cell r="D28" t="str">
            <v>Aa3</v>
          </cell>
          <cell r="E28" t="str">
            <v>LT Bank Deposits - Fgn Curr</v>
          </cell>
          <cell r="F28" t="str">
            <v>Aa3</v>
          </cell>
          <cell r="G28" t="str">
            <v>B-</v>
          </cell>
          <cell r="H28" t="str">
            <v>a1</v>
          </cell>
          <cell r="I28" t="str">
            <v>a1</v>
          </cell>
          <cell r="O28" t="str">
            <v>P-1</v>
          </cell>
          <cell r="P28" t="str">
            <v>Possible Downgrade</v>
          </cell>
        </row>
        <row r="29">
          <cell r="A29" t="str">
            <v>BNY Mellon National Association</v>
          </cell>
          <cell r="B29" t="str">
            <v>UNITED STATES</v>
          </cell>
          <cell r="C29" t="str">
            <v>Stable</v>
          </cell>
          <cell r="D29" t="str">
            <v>Aa2</v>
          </cell>
          <cell r="E29" t="str">
            <v>LT Bank Deposits - Dom Curr</v>
          </cell>
          <cell r="F29" t="str">
            <v>Aa2</v>
          </cell>
          <cell r="G29" t="str">
            <v>B-</v>
          </cell>
          <cell r="H29" t="str">
            <v>a1</v>
          </cell>
          <cell r="I29" t="str">
            <v>a1</v>
          </cell>
          <cell r="K29" t="str">
            <v>Aa3</v>
          </cell>
          <cell r="O29" t="str">
            <v>P-1</v>
          </cell>
          <cell r="P29" t="str">
            <v>Not on Watch</v>
          </cell>
        </row>
        <row r="30">
          <cell r="A30" t="str">
            <v>BNY Mellon Trust of Delaware</v>
          </cell>
          <cell r="B30" t="str">
            <v>UNITED STATES</v>
          </cell>
          <cell r="C30" t="str">
            <v>Stable</v>
          </cell>
          <cell r="D30" t="str">
            <v>Aa2</v>
          </cell>
          <cell r="E30" t="str">
            <v>LT Bank Deposits - Dom Curr</v>
          </cell>
          <cell r="F30" t="str">
            <v>Aa2</v>
          </cell>
          <cell r="G30" t="str">
            <v>B-</v>
          </cell>
          <cell r="H30" t="str">
            <v>a1</v>
          </cell>
          <cell r="I30" t="str">
            <v>a1</v>
          </cell>
          <cell r="J30" t="str">
            <v>(P)Aa2</v>
          </cell>
          <cell r="O30" t="str">
            <v>P-1</v>
          </cell>
          <cell r="P30" t="str">
            <v>Not On Watch</v>
          </cell>
        </row>
        <row r="31">
          <cell r="A31" t="str">
            <v>BOKF, NA</v>
          </cell>
          <cell r="B31" t="str">
            <v>UNITED STATES</v>
          </cell>
          <cell r="C31" t="str">
            <v>Stable</v>
          </cell>
          <cell r="D31" t="str">
            <v>A1</v>
          </cell>
          <cell r="E31" t="str">
            <v>LT Bank Deposits - Dom Curr</v>
          </cell>
          <cell r="F31" t="str">
            <v>A1</v>
          </cell>
          <cell r="G31" t="str">
            <v>B-</v>
          </cell>
          <cell r="H31" t="str">
            <v>a1</v>
          </cell>
          <cell r="I31" t="str">
            <v>a1</v>
          </cell>
          <cell r="K31" t="str">
            <v>A2</v>
          </cell>
          <cell r="O31" t="str">
            <v>P-1</v>
          </cell>
          <cell r="P31" t="str">
            <v>Not on Watch</v>
          </cell>
        </row>
        <row r="32">
          <cell r="A32" t="str">
            <v>Branch Banking and Trust Company</v>
          </cell>
          <cell r="B32" t="str">
            <v>UNITED STATES</v>
          </cell>
          <cell r="C32" t="str">
            <v>Stable</v>
          </cell>
          <cell r="D32" t="str">
            <v>A1</v>
          </cell>
          <cell r="E32" t="str">
            <v>LT Bank Deposits - Dom Curr</v>
          </cell>
          <cell r="F32" t="str">
            <v>A1</v>
          </cell>
          <cell r="G32" t="str">
            <v>B-</v>
          </cell>
          <cell r="H32" t="str">
            <v>a1</v>
          </cell>
          <cell r="I32" t="str">
            <v>a1</v>
          </cell>
          <cell r="J32" t="str">
            <v>A1</v>
          </cell>
          <cell r="K32" t="str">
            <v>A2</v>
          </cell>
          <cell r="O32" t="str">
            <v>P-1</v>
          </cell>
          <cell r="P32" t="str">
            <v>Not on Watch</v>
          </cell>
        </row>
        <row r="33">
          <cell r="A33" t="str">
            <v>Commonwealth Bank of Australia</v>
          </cell>
          <cell r="B33" t="str">
            <v>AUSTRALIA</v>
          </cell>
          <cell r="C33" t="str">
            <v>Stable</v>
          </cell>
          <cell r="D33" t="str">
            <v>Aa2</v>
          </cell>
          <cell r="E33" t="str">
            <v>LT Bank Deposits - Fgn Curr</v>
          </cell>
          <cell r="F33" t="str">
            <v>Aa2</v>
          </cell>
          <cell r="G33" t="str">
            <v>B-</v>
          </cell>
          <cell r="H33" t="str">
            <v>a1</v>
          </cell>
          <cell r="I33" t="str">
            <v>a1</v>
          </cell>
          <cell r="J33" t="str">
            <v>Aa2</v>
          </cell>
          <cell r="K33" t="str">
            <v>A2</v>
          </cell>
          <cell r="N33" t="str">
            <v>Baa1</v>
          </cell>
          <cell r="O33" t="str">
            <v>P-1</v>
          </cell>
          <cell r="P33" t="str">
            <v>Not on Watch</v>
          </cell>
        </row>
        <row r="34">
          <cell r="A34" t="str">
            <v>Montreal Trust Company of Canada</v>
          </cell>
          <cell r="B34" t="str">
            <v>CANADA</v>
          </cell>
          <cell r="C34" t="str">
            <v>Negative (multiple)</v>
          </cell>
          <cell r="D34" t="str">
            <v>Aa2</v>
          </cell>
          <cell r="E34" t="str">
            <v>LT Bank Deposits - Fgn Curr</v>
          </cell>
          <cell r="F34" t="str">
            <v>Aa2</v>
          </cell>
          <cell r="G34" t="str">
            <v>B-</v>
          </cell>
          <cell r="H34" t="str">
            <v>a1</v>
          </cell>
          <cell r="I34" t="str">
            <v>aa3</v>
          </cell>
          <cell r="O34" t="str">
            <v>P-1</v>
          </cell>
          <cell r="P34" t="str">
            <v>Not on Watch</v>
          </cell>
        </row>
        <row r="35">
          <cell r="A35" t="str">
            <v>National Australia Bank Limited</v>
          </cell>
          <cell r="B35" t="str">
            <v>AUSTRALIA</v>
          </cell>
          <cell r="C35" t="str">
            <v>Stable</v>
          </cell>
          <cell r="D35" t="str">
            <v>Aa2</v>
          </cell>
          <cell r="E35" t="str">
            <v>LT Bank Deposits - Fgn Curr</v>
          </cell>
          <cell r="F35" t="str">
            <v>Aa2</v>
          </cell>
          <cell r="G35" t="str">
            <v>B-</v>
          </cell>
          <cell r="H35" t="str">
            <v>a1</v>
          </cell>
          <cell r="I35" t="str">
            <v>a1</v>
          </cell>
          <cell r="J35" t="str">
            <v>Aa2</v>
          </cell>
          <cell r="K35" t="str">
            <v>A2</v>
          </cell>
          <cell r="L35" t="str">
            <v>A3</v>
          </cell>
          <cell r="N35" t="str">
            <v>Baa1</v>
          </cell>
          <cell r="O35" t="str">
            <v>P-1</v>
          </cell>
          <cell r="P35" t="str">
            <v>Not On Watch</v>
          </cell>
        </row>
        <row r="36">
          <cell r="A36" t="str">
            <v>Northern Trust Company</v>
          </cell>
          <cell r="B36" t="str">
            <v>UNITED STATES</v>
          </cell>
          <cell r="C36" t="str">
            <v>Stable</v>
          </cell>
          <cell r="D36" t="str">
            <v>A1</v>
          </cell>
          <cell r="E36" t="str">
            <v>LT Bank Deposits - Dom Curr</v>
          </cell>
          <cell r="F36" t="str">
            <v>A1</v>
          </cell>
          <cell r="G36" t="str">
            <v>B-</v>
          </cell>
          <cell r="H36" t="str">
            <v>a1</v>
          </cell>
          <cell r="I36" t="str">
            <v>a1</v>
          </cell>
          <cell r="J36" t="str">
            <v>(P)A1</v>
          </cell>
          <cell r="K36" t="str">
            <v>A2</v>
          </cell>
          <cell r="O36" t="str">
            <v>P-1</v>
          </cell>
          <cell r="P36" t="str">
            <v>Not On Watch</v>
          </cell>
        </row>
        <row r="37">
          <cell r="A37" t="str">
            <v>Rabobank Nederland</v>
          </cell>
          <cell r="B37" t="str">
            <v>NETHERLANDS</v>
          </cell>
          <cell r="C37" t="str">
            <v>Negative</v>
          </cell>
          <cell r="D37" t="str">
            <v>Aa2</v>
          </cell>
          <cell r="E37" t="str">
            <v>LT Bank Deposits - Fgn Curr</v>
          </cell>
          <cell r="F37" t="str">
            <v>Aa2</v>
          </cell>
          <cell r="G37" t="str">
            <v>B-</v>
          </cell>
          <cell r="H37" t="str">
            <v>a1</v>
          </cell>
          <cell r="I37" t="str">
            <v>a1</v>
          </cell>
          <cell r="J37" t="str">
            <v>Aa2</v>
          </cell>
          <cell r="K37" t="str">
            <v>A2</v>
          </cell>
          <cell r="N37" t="str">
            <v>Baa1</v>
          </cell>
          <cell r="O37" t="str">
            <v>P-1</v>
          </cell>
          <cell r="P37" t="str">
            <v>Not On Watch</v>
          </cell>
        </row>
        <row r="38">
          <cell r="A38" t="str">
            <v>Standard Chartered Bank</v>
          </cell>
          <cell r="B38" t="str">
            <v>UNITED KINGDOM</v>
          </cell>
          <cell r="C38" t="str">
            <v>Stable</v>
          </cell>
          <cell r="D38" t="str">
            <v>A1</v>
          </cell>
          <cell r="E38" t="str">
            <v>LT Bank Deposits - Fgn Curr</v>
          </cell>
          <cell r="F38" t="str">
            <v>A1</v>
          </cell>
          <cell r="G38" t="str">
            <v>B-</v>
          </cell>
          <cell r="H38" t="str">
            <v>a1</v>
          </cell>
          <cell r="I38" t="str">
            <v>a1</v>
          </cell>
          <cell r="J38" t="str">
            <v>A1</v>
          </cell>
          <cell r="K38" t="str">
            <v>A2</v>
          </cell>
          <cell r="L38" t="str">
            <v>A3</v>
          </cell>
          <cell r="M38" t="str">
            <v>A3</v>
          </cell>
          <cell r="O38" t="str">
            <v>P-1</v>
          </cell>
          <cell r="P38" t="str">
            <v>Not On Watch</v>
          </cell>
        </row>
        <row r="39">
          <cell r="A39" t="str">
            <v>Standard Chartered Bank (Hong Kong) Ltd</v>
          </cell>
          <cell r="B39" t="str">
            <v>HONG KONG</v>
          </cell>
          <cell r="C39" t="str">
            <v>Stable (multiple)</v>
          </cell>
          <cell r="D39" t="str">
            <v>Aa3</v>
          </cell>
          <cell r="E39" t="str">
            <v>LT Bank Deposits - Fgn Curr</v>
          </cell>
          <cell r="F39" t="str">
            <v>Aa3</v>
          </cell>
          <cell r="G39" t="str">
            <v>B-</v>
          </cell>
          <cell r="H39" t="str">
            <v>a1</v>
          </cell>
          <cell r="I39" t="str">
            <v>a1</v>
          </cell>
          <cell r="J39" t="str">
            <v>(P)Aa3</v>
          </cell>
          <cell r="K39" t="str">
            <v>A2</v>
          </cell>
          <cell r="L39" t="str">
            <v>(P)A3</v>
          </cell>
          <cell r="O39" t="str">
            <v>P-1</v>
          </cell>
          <cell r="P39" t="str">
            <v>Not on Watch</v>
          </cell>
        </row>
        <row r="40">
          <cell r="A40" t="str">
            <v>State Street Bank and Trust Company</v>
          </cell>
          <cell r="B40" t="str">
            <v>UNITED STATES</v>
          </cell>
          <cell r="C40" t="str">
            <v>Stable</v>
          </cell>
          <cell r="D40" t="str">
            <v>Aa3</v>
          </cell>
          <cell r="E40" t="str">
            <v>LT Bank Deposits - Dom Curr</v>
          </cell>
          <cell r="F40" t="str">
            <v>Aa3</v>
          </cell>
          <cell r="G40" t="str">
            <v>B-</v>
          </cell>
          <cell r="H40" t="str">
            <v>a1</v>
          </cell>
          <cell r="I40" t="str">
            <v>a1</v>
          </cell>
          <cell r="J40" t="str">
            <v>Aa3</v>
          </cell>
          <cell r="K40" t="str">
            <v>A1</v>
          </cell>
          <cell r="O40" t="str">
            <v>P-1</v>
          </cell>
          <cell r="P40" t="str">
            <v>Not on Watch</v>
          </cell>
        </row>
        <row r="41">
          <cell r="A41" t="str">
            <v>Westpac Banking Corporation</v>
          </cell>
          <cell r="B41" t="str">
            <v>AUSTRALIA</v>
          </cell>
          <cell r="C41" t="str">
            <v>Stable</v>
          </cell>
          <cell r="D41" t="str">
            <v>Aa2</v>
          </cell>
          <cell r="E41" t="str">
            <v>LT Bank Deposits - Fgn Curr</v>
          </cell>
          <cell r="F41" t="str">
            <v>Aa2</v>
          </cell>
          <cell r="G41" t="str">
            <v>B-</v>
          </cell>
          <cell r="H41" t="str">
            <v>a1</v>
          </cell>
          <cell r="I41" t="str">
            <v>a1</v>
          </cell>
          <cell r="J41" t="str">
            <v>Aa2</v>
          </cell>
          <cell r="K41" t="str">
            <v>A2</v>
          </cell>
          <cell r="L41" t="str">
            <v>A3</v>
          </cell>
          <cell r="N41" t="str">
            <v>Baa1</v>
          </cell>
          <cell r="O41" t="str">
            <v>P-1</v>
          </cell>
          <cell r="P41" t="str">
            <v>Not on Watch</v>
          </cell>
        </row>
        <row r="42">
          <cell r="A42" t="str">
            <v>Al Rajhi Bank</v>
          </cell>
          <cell r="B42" t="str">
            <v>SAUDI ARABIA</v>
          </cell>
          <cell r="C42" t="str">
            <v>Stable</v>
          </cell>
          <cell r="D42" t="str">
            <v>A1</v>
          </cell>
          <cell r="E42" t="str">
            <v>LT Bank Deposits - Fgn Curr</v>
          </cell>
          <cell r="F42" t="str">
            <v>A1</v>
          </cell>
          <cell r="G42" t="str">
            <v>C</v>
          </cell>
          <cell r="H42" t="str">
            <v>a3</v>
          </cell>
          <cell r="I42" t="str">
            <v>a3</v>
          </cell>
          <cell r="O42" t="str">
            <v>P-1</v>
          </cell>
          <cell r="P42" t="str">
            <v>Not on Watch</v>
          </cell>
        </row>
        <row r="43">
          <cell r="A43" t="str">
            <v>Amarillo National Bank</v>
          </cell>
          <cell r="B43" t="str">
            <v>UNITED STATES</v>
          </cell>
          <cell r="C43" t="str">
            <v>Stable</v>
          </cell>
          <cell r="D43" t="str">
            <v>A3</v>
          </cell>
          <cell r="E43" t="str">
            <v>LT Bank Deposits - Dom Curr</v>
          </cell>
          <cell r="F43" t="str">
            <v>A3</v>
          </cell>
          <cell r="G43" t="str">
            <v>C</v>
          </cell>
          <cell r="H43" t="str">
            <v>a3</v>
          </cell>
          <cell r="I43" t="str">
            <v>a3</v>
          </cell>
          <cell r="O43" t="str">
            <v>P-2</v>
          </cell>
          <cell r="P43" t="str">
            <v>Not on Watch</v>
          </cell>
        </row>
        <row r="44">
          <cell r="A44" t="str">
            <v>American Savings Bank, FSB</v>
          </cell>
          <cell r="B44" t="str">
            <v>UNITED STATES</v>
          </cell>
          <cell r="C44" t="str">
            <v>Stable</v>
          </cell>
          <cell r="D44" t="str">
            <v>A3</v>
          </cell>
          <cell r="E44" t="str">
            <v>LT Bank Deposits - Dom Curr</v>
          </cell>
          <cell r="F44" t="str">
            <v>A3</v>
          </cell>
          <cell r="G44" t="str">
            <v>C</v>
          </cell>
          <cell r="H44" t="str">
            <v>a3</v>
          </cell>
          <cell r="I44" t="str">
            <v>a3</v>
          </cell>
          <cell r="O44" t="str">
            <v>P-2</v>
          </cell>
          <cell r="P44" t="str">
            <v>Not on Watch</v>
          </cell>
        </row>
        <row r="45">
          <cell r="A45" t="str">
            <v>ANZ BANK NEW ZEALAND LIMITED</v>
          </cell>
          <cell r="B45" t="str">
            <v>NEW ZEALAND</v>
          </cell>
          <cell r="C45" t="str">
            <v>Stable</v>
          </cell>
          <cell r="D45" t="str">
            <v>Aa3</v>
          </cell>
          <cell r="E45" t="str">
            <v>LT Bank Deposits - Fgn Curr</v>
          </cell>
          <cell r="F45" t="str">
            <v>Aa3</v>
          </cell>
          <cell r="G45" t="str">
            <v>C</v>
          </cell>
          <cell r="H45" t="str">
            <v>a3</v>
          </cell>
          <cell r="I45" t="str">
            <v>a1</v>
          </cell>
          <cell r="J45" t="str">
            <v>Aa3</v>
          </cell>
          <cell r="K45" t="str">
            <v>(P)A2</v>
          </cell>
          <cell r="L45" t="str">
            <v>A3</v>
          </cell>
          <cell r="O45" t="str">
            <v>P-1</v>
          </cell>
          <cell r="P45" t="str">
            <v>Not on Watch</v>
          </cell>
        </row>
        <row r="46">
          <cell r="A46" t="str">
            <v>Arab National Bank</v>
          </cell>
          <cell r="B46" t="str">
            <v>SAUDI ARABIA</v>
          </cell>
          <cell r="C46" t="str">
            <v>Stable</v>
          </cell>
          <cell r="D46" t="str">
            <v>A1</v>
          </cell>
          <cell r="E46" t="str">
            <v>LT Bank Deposits - Fgn Curr</v>
          </cell>
          <cell r="F46" t="str">
            <v>A1</v>
          </cell>
          <cell r="G46" t="str">
            <v>C</v>
          </cell>
          <cell r="H46" t="str">
            <v>a3</v>
          </cell>
          <cell r="I46" t="str">
            <v>a3</v>
          </cell>
          <cell r="J46" t="str">
            <v>(P)A1</v>
          </cell>
          <cell r="K46" t="str">
            <v>A3</v>
          </cell>
          <cell r="O46" t="str">
            <v>P-1</v>
          </cell>
          <cell r="P46" t="str">
            <v>Not on Watch</v>
          </cell>
        </row>
        <row r="47">
          <cell r="A47" t="str">
            <v>Associated Bank, N.A.</v>
          </cell>
          <cell r="B47" t="str">
            <v>UNITED STATES</v>
          </cell>
          <cell r="C47" t="str">
            <v>Stable</v>
          </cell>
          <cell r="D47" t="str">
            <v>A3</v>
          </cell>
          <cell r="E47" t="str">
            <v>LT Bank Deposits - Dom Curr</v>
          </cell>
          <cell r="F47" t="str">
            <v>A3</v>
          </cell>
          <cell r="G47" t="str">
            <v>C</v>
          </cell>
          <cell r="H47" t="str">
            <v>a3</v>
          </cell>
          <cell r="I47" t="str">
            <v>a3</v>
          </cell>
          <cell r="O47" t="str">
            <v>P-2</v>
          </cell>
          <cell r="P47" t="str">
            <v>Not on Watch</v>
          </cell>
        </row>
        <row r="48">
          <cell r="A48" t="str">
            <v>Banco de Credito e Inversiones</v>
          </cell>
          <cell r="B48" t="str">
            <v>CHILE</v>
          </cell>
          <cell r="C48" t="str">
            <v>Negative</v>
          </cell>
          <cell r="D48" t="str">
            <v>A1</v>
          </cell>
          <cell r="E48" t="str">
            <v>LT Bank Deposits - Fgn Curr</v>
          </cell>
          <cell r="F48" t="str">
            <v>A1</v>
          </cell>
          <cell r="G48" t="str">
            <v>C</v>
          </cell>
          <cell r="H48" t="str">
            <v>a3</v>
          </cell>
          <cell r="I48" t="str">
            <v>a3</v>
          </cell>
          <cell r="J48" t="str">
            <v>A1</v>
          </cell>
          <cell r="O48" t="str">
            <v>P-1</v>
          </cell>
          <cell r="P48" t="str">
            <v>Not on Watch</v>
          </cell>
        </row>
        <row r="49">
          <cell r="A49" t="str">
            <v>Banco del Estado de Chile</v>
          </cell>
          <cell r="B49" t="str">
            <v>CHILE</v>
          </cell>
          <cell r="C49" t="str">
            <v>Stable</v>
          </cell>
          <cell r="D49" t="str">
            <v>Aa3</v>
          </cell>
          <cell r="E49" t="str">
            <v>LT Bank Deposits - Fgn Curr</v>
          </cell>
          <cell r="F49" t="str">
            <v>Aa3</v>
          </cell>
          <cell r="G49" t="str">
            <v>C</v>
          </cell>
          <cell r="H49" t="str">
            <v>a3</v>
          </cell>
          <cell r="I49" t="str">
            <v>aa3</v>
          </cell>
          <cell r="J49" t="str">
            <v>Aa3</v>
          </cell>
          <cell r="O49" t="str">
            <v>P-1</v>
          </cell>
          <cell r="P49" t="str">
            <v>Not on Watch</v>
          </cell>
        </row>
        <row r="50">
          <cell r="A50" t="str">
            <v>Bank of New Zealand</v>
          </cell>
          <cell r="B50" t="str">
            <v>NEW ZEALAND</v>
          </cell>
          <cell r="C50" t="str">
            <v>Stable</v>
          </cell>
          <cell r="D50" t="str">
            <v>Aa3</v>
          </cell>
          <cell r="E50" t="str">
            <v>LT Bank Deposits - Fgn Curr</v>
          </cell>
          <cell r="F50" t="str">
            <v>Aa3</v>
          </cell>
          <cell r="G50" t="str">
            <v>C</v>
          </cell>
          <cell r="H50" t="str">
            <v>a3</v>
          </cell>
          <cell r="I50" t="str">
            <v>a1</v>
          </cell>
          <cell r="J50" t="str">
            <v>Aa3</v>
          </cell>
          <cell r="O50" t="str">
            <v>P-1</v>
          </cell>
          <cell r="P50" t="str">
            <v>Not on Watch</v>
          </cell>
        </row>
        <row r="51">
          <cell r="A51" t="str">
            <v>Bank of Singapore Limited</v>
          </cell>
          <cell r="B51" t="str">
            <v>SINGAPORE</v>
          </cell>
          <cell r="C51" t="str">
            <v>Stable</v>
          </cell>
          <cell r="D51" t="str">
            <v>Aa1</v>
          </cell>
          <cell r="E51" t="str">
            <v>LT Bank Deposits - Fgn Curr</v>
          </cell>
          <cell r="F51" t="str">
            <v>Aa1</v>
          </cell>
          <cell r="G51" t="str">
            <v>C</v>
          </cell>
          <cell r="H51" t="str">
            <v>a3</v>
          </cell>
          <cell r="I51" t="str">
            <v>aa3</v>
          </cell>
          <cell r="O51" t="str">
            <v>P-1</v>
          </cell>
          <cell r="P51" t="str">
            <v>Not on Watch</v>
          </cell>
        </row>
        <row r="52">
          <cell r="A52" t="str">
            <v>Bank of Tokyo-Mitsubishi UFJ, Ltd. (The)</v>
          </cell>
          <cell r="B52" t="str">
            <v>JAPAN</v>
          </cell>
          <cell r="C52" t="str">
            <v>Stable</v>
          </cell>
          <cell r="D52" t="str">
            <v>Aa3</v>
          </cell>
          <cell r="E52" t="str">
            <v>LT Bank Deposits - Fgn Curr</v>
          </cell>
          <cell r="F52" t="str">
            <v>Aa3</v>
          </cell>
          <cell r="G52" t="str">
            <v>C</v>
          </cell>
          <cell r="H52" t="str">
            <v>a3</v>
          </cell>
          <cell r="I52" t="str">
            <v>a3</v>
          </cell>
          <cell r="J52" t="str">
            <v>Aa3</v>
          </cell>
          <cell r="K52" t="str">
            <v>A1</v>
          </cell>
          <cell r="O52" t="str">
            <v>P-1</v>
          </cell>
          <cell r="P52" t="str">
            <v>Not on Watch</v>
          </cell>
        </row>
        <row r="53">
          <cell r="A53" t="str">
            <v>Bank of Yokohama, Ltd.</v>
          </cell>
          <cell r="B53" t="str">
            <v>JAPAN</v>
          </cell>
          <cell r="C53" t="str">
            <v>Stable</v>
          </cell>
          <cell r="D53" t="str">
            <v>A1</v>
          </cell>
          <cell r="E53" t="str">
            <v>LT Bank Deposits - Fgn Curr</v>
          </cell>
          <cell r="F53" t="str">
            <v>A1</v>
          </cell>
          <cell r="G53" t="str">
            <v>C</v>
          </cell>
          <cell r="H53" t="str">
            <v>a3</v>
          </cell>
          <cell r="I53" t="str">
            <v>a3</v>
          </cell>
          <cell r="O53" t="str">
            <v>P-1</v>
          </cell>
          <cell r="P53" t="str">
            <v>Not on Watch</v>
          </cell>
        </row>
        <row r="54">
          <cell r="A54" t="str">
            <v>Banque Cantonale Vaudoise</v>
          </cell>
          <cell r="B54" t="str">
            <v>SWITZERLAND</v>
          </cell>
          <cell r="C54" t="str">
            <v>Stable (multiple)</v>
          </cell>
          <cell r="D54" t="str">
            <v>A1</v>
          </cell>
          <cell r="E54" t="str">
            <v>LT Bank Deposits - Fgn Curr</v>
          </cell>
          <cell r="F54" t="str">
            <v>A1</v>
          </cell>
          <cell r="G54" t="str">
            <v>C</v>
          </cell>
          <cell r="H54" t="str">
            <v>a3</v>
          </cell>
          <cell r="I54" t="str">
            <v>a3</v>
          </cell>
          <cell r="O54" t="str">
            <v>P-1</v>
          </cell>
          <cell r="P54" t="str">
            <v>Not on Watch</v>
          </cell>
        </row>
        <row r="55">
          <cell r="A55" t="str">
            <v>Banque et Caisse d'Epargne de l'Etat</v>
          </cell>
          <cell r="B55" t="str">
            <v>LUXEMBOURG</v>
          </cell>
          <cell r="C55" t="str">
            <v>Negative (multiple)</v>
          </cell>
          <cell r="D55" t="str">
            <v>Aa1</v>
          </cell>
          <cell r="E55" t="str">
            <v>LT Bank Deposits</v>
          </cell>
          <cell r="F55" t="str">
            <v>Aa1</v>
          </cell>
          <cell r="G55" t="str">
            <v>C</v>
          </cell>
          <cell r="H55" t="str">
            <v>a3</v>
          </cell>
          <cell r="I55" t="str">
            <v>a3</v>
          </cell>
          <cell r="J55" t="str">
            <v>Aa1</v>
          </cell>
          <cell r="K55" t="str">
            <v>Baa1</v>
          </cell>
          <cell r="O55" t="str">
            <v>P-1</v>
          </cell>
          <cell r="P55" t="str">
            <v>Not on Watch</v>
          </cell>
        </row>
        <row r="56">
          <cell r="A56" t="str">
            <v>Bendigo and Adelaide Bank Limited</v>
          </cell>
          <cell r="B56" t="str">
            <v>AUSTRALIA</v>
          </cell>
          <cell r="C56" t="str">
            <v>Stable</v>
          </cell>
          <cell r="D56" t="str">
            <v>A2</v>
          </cell>
          <cell r="E56" t="str">
            <v>LT Bank Deposits - Fgn Curr</v>
          </cell>
          <cell r="F56" t="str">
            <v>A2</v>
          </cell>
          <cell r="G56" t="str">
            <v>C</v>
          </cell>
          <cell r="H56" t="str">
            <v>a3</v>
          </cell>
          <cell r="I56" t="str">
            <v>a3</v>
          </cell>
          <cell r="J56" t="str">
            <v>A2</v>
          </cell>
          <cell r="K56" t="str">
            <v>Baa1</v>
          </cell>
          <cell r="O56" t="str">
            <v>P-1</v>
          </cell>
          <cell r="P56" t="str">
            <v>Not On Watch</v>
          </cell>
        </row>
        <row r="57">
          <cell r="A57" t="str">
            <v>BGL BNP Paribas</v>
          </cell>
          <cell r="B57" t="str">
            <v>LUXEMBOURG</v>
          </cell>
          <cell r="C57" t="str">
            <v>Stable</v>
          </cell>
          <cell r="D57" t="str">
            <v>A2</v>
          </cell>
          <cell r="E57" t="str">
            <v>LT Bank Deposits - Fgn Curr</v>
          </cell>
          <cell r="F57" t="str">
            <v>A2</v>
          </cell>
          <cell r="G57" t="str">
            <v>C</v>
          </cell>
          <cell r="H57" t="str">
            <v>a3</v>
          </cell>
          <cell r="I57" t="str">
            <v>a3</v>
          </cell>
          <cell r="J57" t="str">
            <v>A2</v>
          </cell>
          <cell r="K57" t="str">
            <v>Baa1</v>
          </cell>
          <cell r="L57" t="str">
            <v>A1</v>
          </cell>
          <cell r="O57" t="str">
            <v>P-1</v>
          </cell>
          <cell r="P57" t="str">
            <v>Not on Watch</v>
          </cell>
        </row>
        <row r="58">
          <cell r="A58" t="str">
            <v>BMO Harris Bank National Association</v>
          </cell>
          <cell r="B58" t="str">
            <v>UNITED STATES</v>
          </cell>
          <cell r="C58" t="str">
            <v>Stable</v>
          </cell>
          <cell r="D58" t="str">
            <v>A2</v>
          </cell>
          <cell r="E58" t="str">
            <v>LT Bank Deposits - Dom Curr</v>
          </cell>
          <cell r="F58" t="str">
            <v>A2</v>
          </cell>
          <cell r="G58" t="str">
            <v>C</v>
          </cell>
          <cell r="H58" t="str">
            <v>a3</v>
          </cell>
          <cell r="I58" t="str">
            <v>a2</v>
          </cell>
          <cell r="K58" t="str">
            <v>A3</v>
          </cell>
          <cell r="O58" t="str">
            <v>P-1</v>
          </cell>
          <cell r="P58" t="str">
            <v>Not on Watch</v>
          </cell>
        </row>
        <row r="59">
          <cell r="A59" t="str">
            <v>Caisse centrale Desjardins</v>
          </cell>
          <cell r="B59" t="str">
            <v>CANADA</v>
          </cell>
          <cell r="C59" t="str">
            <v>Negative (multiple)</v>
          </cell>
          <cell r="D59" t="str">
            <v>Aa2</v>
          </cell>
          <cell r="E59" t="str">
            <v>LT Bank Deposits - Fgn Curr</v>
          </cell>
          <cell r="F59" t="str">
            <v>Aa2</v>
          </cell>
          <cell r="G59" t="str">
            <v>C</v>
          </cell>
          <cell r="H59" t="str">
            <v>a3</v>
          </cell>
          <cell r="I59" t="str">
            <v>a1</v>
          </cell>
          <cell r="J59" t="str">
            <v>Aa2</v>
          </cell>
          <cell r="K59" t="str">
            <v>(P)A2</v>
          </cell>
          <cell r="O59" t="str">
            <v>P-1</v>
          </cell>
          <cell r="P59" t="str">
            <v>Not On Watch</v>
          </cell>
        </row>
        <row r="60">
          <cell r="A60" t="str">
            <v>Capital One Bank (USA), N.A.</v>
          </cell>
          <cell r="B60" t="str">
            <v>UNITED STATES</v>
          </cell>
          <cell r="C60" t="str">
            <v>Stable</v>
          </cell>
          <cell r="D60" t="str">
            <v>A3</v>
          </cell>
          <cell r="E60" t="str">
            <v>LT Bank Deposits - Dom Curr</v>
          </cell>
          <cell r="F60" t="str">
            <v>A3</v>
          </cell>
          <cell r="G60" t="str">
            <v>C</v>
          </cell>
          <cell r="H60" t="str">
            <v>a3</v>
          </cell>
          <cell r="I60" t="str">
            <v>a3</v>
          </cell>
          <cell r="J60" t="str">
            <v>A3</v>
          </cell>
          <cell r="K60" t="str">
            <v>(P)Baa1</v>
          </cell>
          <cell r="O60" t="str">
            <v>P-2</v>
          </cell>
          <cell r="P60" t="str">
            <v>Not on Watch</v>
          </cell>
        </row>
        <row r="61">
          <cell r="A61" t="str">
            <v>Capital One, N.A.</v>
          </cell>
          <cell r="B61" t="str">
            <v>UNITED STATES</v>
          </cell>
          <cell r="C61" t="str">
            <v>Stable</v>
          </cell>
          <cell r="D61" t="str">
            <v>A3</v>
          </cell>
          <cell r="E61" t="str">
            <v>LT Bank Deposits - Dom Curr</v>
          </cell>
          <cell r="F61" t="str">
            <v>A3</v>
          </cell>
          <cell r="G61" t="str">
            <v>C</v>
          </cell>
          <cell r="H61" t="str">
            <v>a3</v>
          </cell>
          <cell r="I61" t="str">
            <v>a3</v>
          </cell>
          <cell r="J61" t="str">
            <v>A3</v>
          </cell>
          <cell r="K61" t="str">
            <v>(P)Baa1</v>
          </cell>
          <cell r="O61" t="str">
            <v>P-2</v>
          </cell>
          <cell r="P61" t="str">
            <v>Not on Watch</v>
          </cell>
        </row>
        <row r="62">
          <cell r="A62" t="str">
            <v>Chiba Bank, Ltd.</v>
          </cell>
          <cell r="B62" t="str">
            <v>JAPAN</v>
          </cell>
          <cell r="C62" t="str">
            <v>Stable</v>
          </cell>
          <cell r="D62" t="str">
            <v>A1</v>
          </cell>
          <cell r="E62" t="str">
            <v>LT Bank Deposits - Fgn Curr</v>
          </cell>
          <cell r="F62" t="str">
            <v>A1</v>
          </cell>
          <cell r="G62" t="str">
            <v>C</v>
          </cell>
          <cell r="H62" t="str">
            <v>a3</v>
          </cell>
          <cell r="I62" t="str">
            <v>a3</v>
          </cell>
          <cell r="K62" t="str">
            <v>A2</v>
          </cell>
          <cell r="O62" t="str">
            <v>P-1</v>
          </cell>
          <cell r="P62" t="str">
            <v>Not on Watch</v>
          </cell>
        </row>
        <row r="63">
          <cell r="A63" t="str">
            <v>China Construction Bank (Asia) Corp. Ltd.</v>
          </cell>
          <cell r="B63" t="str">
            <v>HONG KONG</v>
          </cell>
          <cell r="C63" t="str">
            <v>Stable (multiple)</v>
          </cell>
          <cell r="D63" t="str">
            <v>A2</v>
          </cell>
          <cell r="E63" t="str">
            <v>LT Bank Deposits - Fgn Curr</v>
          </cell>
          <cell r="F63" t="str">
            <v>A2</v>
          </cell>
          <cell r="G63" t="str">
            <v>C</v>
          </cell>
          <cell r="H63" t="str">
            <v>a3</v>
          </cell>
          <cell r="I63" t="str">
            <v>a2</v>
          </cell>
          <cell r="J63" t="str">
            <v>A2</v>
          </cell>
          <cell r="K63" t="str">
            <v>Baa1</v>
          </cell>
          <cell r="O63" t="str">
            <v>P-1</v>
          </cell>
          <cell r="P63" t="str">
            <v>Not on Watch</v>
          </cell>
        </row>
        <row r="64">
          <cell r="A64" t="str">
            <v>Chiyu Banking Corporation, Ltd.</v>
          </cell>
          <cell r="B64" t="str">
            <v>HONG KONG</v>
          </cell>
          <cell r="C64" t="str">
            <v>Stable</v>
          </cell>
          <cell r="D64" t="str">
            <v>Aa3</v>
          </cell>
          <cell r="E64" t="str">
            <v>LT Bank Deposits - Fgn Curr</v>
          </cell>
          <cell r="F64" t="str">
            <v>Aa3</v>
          </cell>
          <cell r="G64" t="str">
            <v>C</v>
          </cell>
          <cell r="H64" t="str">
            <v>a3</v>
          </cell>
          <cell r="I64" t="str">
            <v>aa3</v>
          </cell>
          <cell r="O64" t="str">
            <v>P-1</v>
          </cell>
          <cell r="P64" t="str">
            <v>Not on Watch</v>
          </cell>
        </row>
        <row r="65">
          <cell r="A65" t="str">
            <v>Citigroup Pty Limited</v>
          </cell>
          <cell r="B65" t="str">
            <v>AUSTRALIA</v>
          </cell>
          <cell r="C65" t="str">
            <v>Stable</v>
          </cell>
          <cell r="D65" t="str">
            <v>A3</v>
          </cell>
          <cell r="E65" t="str">
            <v>LT Bank Deposits - Fgn Curr</v>
          </cell>
          <cell r="F65" t="str">
            <v>A3</v>
          </cell>
          <cell r="G65" t="str">
            <v>C</v>
          </cell>
          <cell r="H65" t="str">
            <v>a3</v>
          </cell>
          <cell r="I65" t="str">
            <v>a3</v>
          </cell>
          <cell r="J65" t="str">
            <v>(P)A3</v>
          </cell>
          <cell r="O65" t="str">
            <v>P-2</v>
          </cell>
          <cell r="P65" t="str">
            <v>Not on Watch</v>
          </cell>
        </row>
        <row r="66">
          <cell r="A66" t="str">
            <v>Citizens Bank of Pennsylvania</v>
          </cell>
          <cell r="B66" t="str">
            <v>UNITED STATES</v>
          </cell>
          <cell r="C66" t="str">
            <v>Negative</v>
          </cell>
          <cell r="D66" t="str">
            <v>A3</v>
          </cell>
          <cell r="E66" t="str">
            <v>LT Bank Deposits - Dom Curr</v>
          </cell>
          <cell r="F66" t="str">
            <v>A3</v>
          </cell>
          <cell r="G66" t="str">
            <v>C</v>
          </cell>
          <cell r="H66" t="str">
            <v>a3</v>
          </cell>
          <cell r="I66" t="str">
            <v>a3</v>
          </cell>
          <cell r="O66" t="str">
            <v>P-2</v>
          </cell>
          <cell r="P66" t="str">
            <v>Not on Watch</v>
          </cell>
        </row>
        <row r="67">
          <cell r="A67" t="str">
            <v>Citizens Bank, N.A.</v>
          </cell>
          <cell r="B67" t="str">
            <v>UNITED STATES</v>
          </cell>
          <cell r="C67" t="str">
            <v>Negative</v>
          </cell>
          <cell r="D67" t="str">
            <v>A3</v>
          </cell>
          <cell r="E67" t="str">
            <v>LT Bank Deposits - Dom Curr</v>
          </cell>
          <cell r="F67" t="str">
            <v>A3</v>
          </cell>
          <cell r="G67" t="str">
            <v>C</v>
          </cell>
          <cell r="H67" t="str">
            <v>a3</v>
          </cell>
          <cell r="I67" t="str">
            <v>a3</v>
          </cell>
          <cell r="O67" t="str">
            <v>P-2</v>
          </cell>
          <cell r="P67" t="str">
            <v>Not on Watch</v>
          </cell>
        </row>
        <row r="68">
          <cell r="A68" t="str">
            <v>Close Brothers Ltd.</v>
          </cell>
          <cell r="B68" t="str">
            <v>UNITED KINGDOM</v>
          </cell>
          <cell r="C68" t="str">
            <v>Stable</v>
          </cell>
          <cell r="D68" t="str">
            <v>A3</v>
          </cell>
          <cell r="E68" t="str">
            <v>LT Bank Deposits - Fgn Curr</v>
          </cell>
          <cell r="F68" t="str">
            <v>A3</v>
          </cell>
          <cell r="G68" t="str">
            <v>C</v>
          </cell>
          <cell r="H68" t="str">
            <v>a3</v>
          </cell>
          <cell r="I68" t="str">
            <v>a3</v>
          </cell>
          <cell r="O68" t="str">
            <v>P-2</v>
          </cell>
          <cell r="P68" t="str">
            <v>Not on Watch</v>
          </cell>
        </row>
        <row r="69">
          <cell r="A69" t="str">
            <v>Dah Sing Bank, Limited</v>
          </cell>
          <cell r="B69" t="str">
            <v>HONG KONG</v>
          </cell>
          <cell r="C69" t="str">
            <v>Negative</v>
          </cell>
          <cell r="D69" t="str">
            <v>A3</v>
          </cell>
          <cell r="E69" t="str">
            <v>LT Bank Deposits - Fgn Curr</v>
          </cell>
          <cell r="F69" t="str">
            <v>A3</v>
          </cell>
          <cell r="G69" t="str">
            <v>C</v>
          </cell>
          <cell r="H69" t="str">
            <v>a3</v>
          </cell>
          <cell r="I69" t="str">
            <v>a3</v>
          </cell>
          <cell r="J69" t="str">
            <v>(P)A3</v>
          </cell>
          <cell r="K69" t="str">
            <v>Baa2</v>
          </cell>
          <cell r="L69" t="str">
            <v>Baa2</v>
          </cell>
          <cell r="O69" t="str">
            <v>P-2</v>
          </cell>
          <cell r="P69" t="str">
            <v>Not on Watch</v>
          </cell>
        </row>
        <row r="70">
          <cell r="A70" t="str">
            <v>Deutsche Bank National Trust Company</v>
          </cell>
          <cell r="B70" t="str">
            <v>UNITED STATES</v>
          </cell>
          <cell r="C70" t="str">
            <v>Negative</v>
          </cell>
          <cell r="D70" t="str">
            <v>A3</v>
          </cell>
          <cell r="E70" t="str">
            <v>LT Bank Deposits - Dom Curr</v>
          </cell>
          <cell r="F70" t="str">
            <v>A3</v>
          </cell>
          <cell r="G70" t="str">
            <v>C</v>
          </cell>
          <cell r="H70" t="str">
            <v>a3</v>
          </cell>
          <cell r="I70" t="str">
            <v>a3</v>
          </cell>
          <cell r="O70" t="str">
            <v>P-2</v>
          </cell>
          <cell r="P70" t="str">
            <v>Not on Watch</v>
          </cell>
        </row>
        <row r="71">
          <cell r="A71" t="str">
            <v>Deutsche Bank Trust Company Americas</v>
          </cell>
          <cell r="B71" t="str">
            <v>UNITED STATES</v>
          </cell>
          <cell r="C71" t="str">
            <v>Negative</v>
          </cell>
          <cell r="D71" t="str">
            <v>A3</v>
          </cell>
          <cell r="E71" t="str">
            <v>LT Bank Deposits - Dom Curr</v>
          </cell>
          <cell r="F71" t="str">
            <v>A3</v>
          </cell>
          <cell r="G71" t="str">
            <v>C</v>
          </cell>
          <cell r="H71" t="str">
            <v>a3</v>
          </cell>
          <cell r="I71" t="str">
            <v>a3</v>
          </cell>
          <cell r="O71" t="str">
            <v>P-2</v>
          </cell>
          <cell r="P71" t="str">
            <v>Not On Watch</v>
          </cell>
        </row>
        <row r="72">
          <cell r="A72" t="str">
            <v>Deutsche Bank Trust Company Delaware</v>
          </cell>
          <cell r="B72" t="str">
            <v>UNITED STATES</v>
          </cell>
          <cell r="C72" t="str">
            <v>Negative</v>
          </cell>
          <cell r="D72" t="str">
            <v>A3</v>
          </cell>
          <cell r="E72" t="str">
            <v>LT Bank Deposits - Dom Curr</v>
          </cell>
          <cell r="F72" t="str">
            <v>A3</v>
          </cell>
          <cell r="G72" t="str">
            <v>C</v>
          </cell>
          <cell r="H72" t="str">
            <v>a3</v>
          </cell>
          <cell r="I72" t="str">
            <v>a3</v>
          </cell>
          <cell r="O72" t="str">
            <v>P-2</v>
          </cell>
          <cell r="P72" t="str">
            <v>Not on Watch</v>
          </cell>
        </row>
        <row r="73">
          <cell r="A73" t="str">
            <v>Fifth Third Bank, Ohio</v>
          </cell>
          <cell r="B73" t="str">
            <v>UNITED STATES</v>
          </cell>
          <cell r="C73" t="str">
            <v>Stable</v>
          </cell>
          <cell r="D73" t="str">
            <v>A3</v>
          </cell>
          <cell r="E73" t="str">
            <v>LT Bank Deposits - Dom Curr</v>
          </cell>
          <cell r="F73" t="str">
            <v>A3</v>
          </cell>
          <cell r="G73" t="str">
            <v>C</v>
          </cell>
          <cell r="H73" t="str">
            <v>a3</v>
          </cell>
          <cell r="I73" t="str">
            <v>a3</v>
          </cell>
          <cell r="J73" t="str">
            <v>A3</v>
          </cell>
          <cell r="K73" t="str">
            <v>Baa1</v>
          </cell>
          <cell r="O73" t="str">
            <v>P-2</v>
          </cell>
          <cell r="P73" t="str">
            <v>Not on Watch</v>
          </cell>
        </row>
        <row r="74">
          <cell r="A74" t="str">
            <v>First Republic Bank</v>
          </cell>
          <cell r="B74" t="str">
            <v>UNITED STATES</v>
          </cell>
          <cell r="C74" t="str">
            <v>Negative</v>
          </cell>
          <cell r="D74" t="str">
            <v>A3</v>
          </cell>
          <cell r="E74" t="str">
            <v>LT Bank Deposits - Dom Curr</v>
          </cell>
          <cell r="F74" t="str">
            <v>A3</v>
          </cell>
          <cell r="G74" t="str">
            <v>C</v>
          </cell>
          <cell r="H74" t="str">
            <v>a3</v>
          </cell>
          <cell r="I74" t="str">
            <v>a3</v>
          </cell>
          <cell r="J74" t="str">
            <v>A3</v>
          </cell>
          <cell r="O74" t="str">
            <v>P-2</v>
          </cell>
          <cell r="P74" t="str">
            <v>Not on Watch</v>
          </cell>
        </row>
        <row r="75">
          <cell r="A75" t="str">
            <v>First-Citizens Bank &amp; Trust Company</v>
          </cell>
          <cell r="B75" t="str">
            <v>UNITED STATES</v>
          </cell>
          <cell r="C75" t="str">
            <v>Stable</v>
          </cell>
          <cell r="D75" t="str">
            <v>A3</v>
          </cell>
          <cell r="E75" t="str">
            <v>LT Bank Deposits - Dom Curr</v>
          </cell>
          <cell r="F75" t="str">
            <v>A3</v>
          </cell>
          <cell r="G75" t="str">
            <v>C</v>
          </cell>
          <cell r="H75" t="str">
            <v>a3</v>
          </cell>
          <cell r="I75" t="str">
            <v>a3</v>
          </cell>
          <cell r="K75" t="str">
            <v>Baa1</v>
          </cell>
          <cell r="O75" t="str">
            <v>P-2</v>
          </cell>
          <cell r="P75" t="str">
            <v>Not on Watch</v>
          </cell>
        </row>
        <row r="76">
          <cell r="A76" t="str">
            <v>Fulton Bank</v>
          </cell>
          <cell r="B76" t="str">
            <v>UNITED STATES</v>
          </cell>
          <cell r="C76" t="str">
            <v>Stable</v>
          </cell>
          <cell r="D76" t="str">
            <v>A3</v>
          </cell>
          <cell r="E76" t="str">
            <v>LT Bank Deposits - Dom Curr</v>
          </cell>
          <cell r="F76" t="str">
            <v>A3</v>
          </cell>
          <cell r="G76" t="str">
            <v>C</v>
          </cell>
          <cell r="H76" t="str">
            <v>a3</v>
          </cell>
          <cell r="I76" t="str">
            <v>a3</v>
          </cell>
          <cell r="O76" t="str">
            <v>P-2</v>
          </cell>
          <cell r="P76" t="str">
            <v>Not on Watch</v>
          </cell>
        </row>
        <row r="77">
          <cell r="A77" t="str">
            <v>Heritage Bank Limited</v>
          </cell>
          <cell r="B77" t="str">
            <v>AUSTRALIA</v>
          </cell>
          <cell r="C77" t="str">
            <v>Stable</v>
          </cell>
          <cell r="D77" t="str">
            <v>A3</v>
          </cell>
          <cell r="E77" t="str">
            <v>LT Bank Deposits - Fgn Curr</v>
          </cell>
          <cell r="F77" t="str">
            <v>A3</v>
          </cell>
          <cell r="G77" t="str">
            <v>C</v>
          </cell>
          <cell r="H77" t="str">
            <v>a3</v>
          </cell>
          <cell r="I77" t="str">
            <v>a3</v>
          </cell>
          <cell r="J77" t="str">
            <v>A3</v>
          </cell>
          <cell r="K77" t="str">
            <v>Baa1</v>
          </cell>
          <cell r="O77" t="str">
            <v>P-2</v>
          </cell>
          <cell r="P77" t="str">
            <v>Not on Watch</v>
          </cell>
        </row>
        <row r="78">
          <cell r="A78" t="str">
            <v>Higo Bank, Ltd. (The)</v>
          </cell>
          <cell r="B78" t="str">
            <v>JAPAN</v>
          </cell>
          <cell r="C78" t="str">
            <v>Stable</v>
          </cell>
          <cell r="D78" t="str">
            <v>A1</v>
          </cell>
          <cell r="E78" t="str">
            <v>LT Bank Deposits - Fgn Curr</v>
          </cell>
          <cell r="F78" t="str">
            <v>A1</v>
          </cell>
          <cell r="G78" t="str">
            <v>C</v>
          </cell>
          <cell r="H78" t="str">
            <v>a3</v>
          </cell>
          <cell r="I78" t="str">
            <v>a3</v>
          </cell>
          <cell r="O78" t="str">
            <v>P-1</v>
          </cell>
          <cell r="P78" t="str">
            <v>Not on Watch</v>
          </cell>
        </row>
        <row r="79">
          <cell r="A79" t="str">
            <v>HSBC Bank plc</v>
          </cell>
          <cell r="B79" t="str">
            <v>UNITED KINGDOM</v>
          </cell>
          <cell r="C79" t="str">
            <v>Negative (multiple)</v>
          </cell>
          <cell r="D79" t="str">
            <v>Aa3</v>
          </cell>
          <cell r="E79" t="str">
            <v>LT Bank Deposits - Fgn Curr</v>
          </cell>
          <cell r="F79" t="str">
            <v>Aa3</v>
          </cell>
          <cell r="G79" t="str">
            <v>C</v>
          </cell>
          <cell r="H79" t="str">
            <v>a3</v>
          </cell>
          <cell r="I79" t="str">
            <v>a1</v>
          </cell>
          <cell r="J79" t="str">
            <v>Aa3</v>
          </cell>
          <cell r="K79" t="str">
            <v>A2</v>
          </cell>
          <cell r="L79" t="str">
            <v>A3</v>
          </cell>
          <cell r="O79" t="str">
            <v>P-1</v>
          </cell>
          <cell r="P79" t="str">
            <v>Not On Watch</v>
          </cell>
        </row>
        <row r="80">
          <cell r="A80" t="str">
            <v>Huntington National Bank</v>
          </cell>
          <cell r="B80" t="str">
            <v>UNITED STATES</v>
          </cell>
          <cell r="C80" t="str">
            <v>Stable</v>
          </cell>
          <cell r="D80" t="str">
            <v>A3</v>
          </cell>
          <cell r="E80" t="str">
            <v>LT Bank Deposits - Dom Curr</v>
          </cell>
          <cell r="F80" t="str">
            <v>A3</v>
          </cell>
          <cell r="G80" t="str">
            <v>C</v>
          </cell>
          <cell r="H80" t="str">
            <v>a3</v>
          </cell>
          <cell r="I80" t="str">
            <v>a3</v>
          </cell>
          <cell r="J80" t="str">
            <v>A3</v>
          </cell>
          <cell r="K80" t="str">
            <v>(P)Baa1</v>
          </cell>
          <cell r="O80" t="str">
            <v>P-2</v>
          </cell>
          <cell r="P80" t="str">
            <v>Not on Watch</v>
          </cell>
        </row>
        <row r="81">
          <cell r="A81" t="str">
            <v>ING DiBa AG</v>
          </cell>
          <cell r="B81" t="str">
            <v>GERMANY</v>
          </cell>
          <cell r="C81" t="str">
            <v>Negative</v>
          </cell>
          <cell r="D81" t="str">
            <v>A2</v>
          </cell>
          <cell r="E81" t="str">
            <v>LT Bank Deposits - Fgn Curr</v>
          </cell>
          <cell r="F81" t="str">
            <v>A2</v>
          </cell>
          <cell r="G81" t="str">
            <v>C</v>
          </cell>
          <cell r="H81" t="str">
            <v>a3</v>
          </cell>
          <cell r="I81" t="str">
            <v>a3</v>
          </cell>
          <cell r="O81" t="str">
            <v>P-1</v>
          </cell>
          <cell r="P81" t="str">
            <v>Not on Watch</v>
          </cell>
        </row>
        <row r="82">
          <cell r="A82" t="str">
            <v>JPMorgan Chase Bank, NA</v>
          </cell>
          <cell r="B82" t="str">
            <v>UNITED STATES</v>
          </cell>
          <cell r="C82" t="str">
            <v>Stable</v>
          </cell>
          <cell r="D82" t="str">
            <v>Aa3</v>
          </cell>
          <cell r="E82" t="str">
            <v>LT Bank Deposits - Dom Curr</v>
          </cell>
          <cell r="F82" t="str">
            <v>Aa3</v>
          </cell>
          <cell r="G82" t="str">
            <v>C</v>
          </cell>
          <cell r="H82" t="str">
            <v>a3</v>
          </cell>
          <cell r="I82" t="str">
            <v>a3</v>
          </cell>
          <cell r="J82" t="str">
            <v>Aa3</v>
          </cell>
          <cell r="K82" t="str">
            <v>A2</v>
          </cell>
          <cell r="O82" t="str">
            <v>P-1</v>
          </cell>
          <cell r="P82" t="str">
            <v>Not On Watch</v>
          </cell>
        </row>
        <row r="83">
          <cell r="A83" t="str">
            <v>KeyBank National Association</v>
          </cell>
          <cell r="B83" t="str">
            <v>UNITED STATES</v>
          </cell>
          <cell r="C83" t="str">
            <v>Stable</v>
          </cell>
          <cell r="D83" t="str">
            <v>A3</v>
          </cell>
          <cell r="E83" t="str">
            <v>LT Bank Deposits - Dom Curr</v>
          </cell>
          <cell r="F83" t="str">
            <v>A3</v>
          </cell>
          <cell r="G83" t="str">
            <v>C</v>
          </cell>
          <cell r="H83" t="str">
            <v>a3</v>
          </cell>
          <cell r="I83" t="str">
            <v>a3</v>
          </cell>
          <cell r="J83" t="str">
            <v>A3</v>
          </cell>
          <cell r="K83" t="str">
            <v>Baa1</v>
          </cell>
          <cell r="O83" t="str">
            <v>P-2</v>
          </cell>
          <cell r="P83" t="str">
            <v>Not on Watch</v>
          </cell>
        </row>
        <row r="84">
          <cell r="A84" t="str">
            <v>Malayan Banking Berhad</v>
          </cell>
          <cell r="B84" t="str">
            <v>MALAYSIA</v>
          </cell>
          <cell r="C84" t="str">
            <v>Stable (multiple)</v>
          </cell>
          <cell r="D84" t="str">
            <v>A3</v>
          </cell>
          <cell r="E84" t="str">
            <v>LT Bank Deposits - Fgn Curr</v>
          </cell>
          <cell r="F84" t="str">
            <v>A3</v>
          </cell>
          <cell r="G84" t="str">
            <v>C</v>
          </cell>
          <cell r="H84" t="str">
            <v>a3</v>
          </cell>
          <cell r="I84" t="str">
            <v>a3</v>
          </cell>
          <cell r="J84" t="str">
            <v>A3</v>
          </cell>
          <cell r="L84" t="str">
            <v>Baa2</v>
          </cell>
          <cell r="O84" t="str">
            <v>P-2</v>
          </cell>
          <cell r="P84" t="str">
            <v>Not on Watch</v>
          </cell>
        </row>
        <row r="85">
          <cell r="A85" t="str">
            <v>Members Equity Bank Limited</v>
          </cell>
          <cell r="B85" t="str">
            <v>AUSTRALIA</v>
          </cell>
          <cell r="C85" t="str">
            <v>Stable</v>
          </cell>
          <cell r="D85" t="str">
            <v>A3</v>
          </cell>
          <cell r="E85" t="str">
            <v>LT Bank Deposits - Fgn Curr</v>
          </cell>
          <cell r="F85" t="str">
            <v>A3</v>
          </cell>
          <cell r="G85" t="str">
            <v>C</v>
          </cell>
          <cell r="H85" t="str">
            <v>a3</v>
          </cell>
          <cell r="I85" t="str">
            <v>a3</v>
          </cell>
          <cell r="J85" t="str">
            <v>A3</v>
          </cell>
          <cell r="K85" t="str">
            <v>Baa2</v>
          </cell>
          <cell r="O85" t="str">
            <v>P-2</v>
          </cell>
          <cell r="P85" t="str">
            <v>Not on Watch</v>
          </cell>
        </row>
        <row r="86">
          <cell r="A86" t="str">
            <v>Mitsubishi UFJ Trust and Banking Corporation</v>
          </cell>
          <cell r="B86" t="str">
            <v>JAPAN</v>
          </cell>
          <cell r="C86" t="str">
            <v>Stable</v>
          </cell>
          <cell r="D86" t="str">
            <v>Aa3</v>
          </cell>
          <cell r="E86" t="str">
            <v>LT Bank Deposits - Fgn Curr</v>
          </cell>
          <cell r="F86" t="str">
            <v>Aa3</v>
          </cell>
          <cell r="G86" t="str">
            <v>C</v>
          </cell>
          <cell r="H86" t="str">
            <v>a3</v>
          </cell>
          <cell r="I86" t="str">
            <v>aa3</v>
          </cell>
          <cell r="O86" t="str">
            <v>P-1</v>
          </cell>
          <cell r="P86" t="str">
            <v>Not on Watch</v>
          </cell>
        </row>
        <row r="87">
          <cell r="A87" t="str">
            <v>Nanyang Commercial Bank, Ltd.</v>
          </cell>
          <cell r="B87" t="str">
            <v>HONG KONG</v>
          </cell>
          <cell r="C87" t="str">
            <v>Negative</v>
          </cell>
          <cell r="D87" t="str">
            <v>Aa3</v>
          </cell>
          <cell r="E87" t="str">
            <v>LT Bank Deposits - Fgn Curr</v>
          </cell>
          <cell r="F87" t="str">
            <v>Aa3</v>
          </cell>
          <cell r="G87" t="str">
            <v>C</v>
          </cell>
          <cell r="H87" t="str">
            <v>a3</v>
          </cell>
          <cell r="I87" t="str">
            <v>aa3</v>
          </cell>
          <cell r="O87" t="str">
            <v>P-1</v>
          </cell>
          <cell r="P87" t="str">
            <v>Not on Watch</v>
          </cell>
        </row>
        <row r="88">
          <cell r="A88" t="str">
            <v>National Bank of Abu Dhabi</v>
          </cell>
          <cell r="B88" t="str">
            <v>UNITED ARAB EMIRATES</v>
          </cell>
          <cell r="C88" t="str">
            <v>Stable</v>
          </cell>
          <cell r="D88" t="str">
            <v>Aa3</v>
          </cell>
          <cell r="E88" t="str">
            <v>LT Bank Deposits - Fgn Curr</v>
          </cell>
          <cell r="F88" t="str">
            <v>Aa3</v>
          </cell>
          <cell r="G88" t="str">
            <v>C</v>
          </cell>
          <cell r="H88" t="str">
            <v>a3</v>
          </cell>
          <cell r="I88" t="str">
            <v>a3</v>
          </cell>
          <cell r="J88" t="str">
            <v>Aa3</v>
          </cell>
          <cell r="O88" t="str">
            <v>P-1</v>
          </cell>
          <cell r="P88" t="str">
            <v>Not On Watch</v>
          </cell>
        </row>
        <row r="89">
          <cell r="A89" t="str">
            <v>National Bank of Canada</v>
          </cell>
          <cell r="B89" t="str">
            <v>CANADA</v>
          </cell>
          <cell r="C89" t="str">
            <v>Negative (multiple)</v>
          </cell>
          <cell r="D89" t="str">
            <v>Aa3</v>
          </cell>
          <cell r="E89" t="str">
            <v>LT Bank Deposits - Fgn Curr</v>
          </cell>
          <cell r="F89" t="str">
            <v>Aa3</v>
          </cell>
          <cell r="G89" t="str">
            <v>C</v>
          </cell>
          <cell r="H89" t="str">
            <v>a3</v>
          </cell>
          <cell r="I89" t="str">
            <v>a3</v>
          </cell>
          <cell r="J89" t="str">
            <v>Aa3</v>
          </cell>
          <cell r="K89" t="str">
            <v>Baa1</v>
          </cell>
          <cell r="N89" t="str">
            <v>Baa3</v>
          </cell>
          <cell r="O89" t="str">
            <v>P-1</v>
          </cell>
          <cell r="P89" t="str">
            <v>Not on Watch</v>
          </cell>
        </row>
        <row r="90">
          <cell r="A90" t="str">
            <v>National Bank of Kuwait S.A.K.</v>
          </cell>
          <cell r="B90" t="str">
            <v>KUWAIT</v>
          </cell>
          <cell r="C90" t="str">
            <v>Stable</v>
          </cell>
          <cell r="D90" t="str">
            <v>Aa3</v>
          </cell>
          <cell r="E90" t="str">
            <v>LT Bank Deposits - Fgn Curr</v>
          </cell>
          <cell r="F90" t="str">
            <v>Aa3</v>
          </cell>
          <cell r="G90" t="str">
            <v>C</v>
          </cell>
          <cell r="H90" t="str">
            <v>a3</v>
          </cell>
          <cell r="I90" t="str">
            <v>a3</v>
          </cell>
          <cell r="O90" t="str">
            <v>P-1</v>
          </cell>
          <cell r="P90" t="str">
            <v>Not on Watch</v>
          </cell>
        </row>
        <row r="91">
          <cell r="A91" t="str">
            <v>National Commercial Bank</v>
          </cell>
          <cell r="B91" t="str">
            <v>SAUDI ARABIA</v>
          </cell>
          <cell r="C91" t="str">
            <v>Stable</v>
          </cell>
          <cell r="D91" t="str">
            <v>A1</v>
          </cell>
          <cell r="E91" t="str">
            <v>LT Bank Deposits - Fgn Curr</v>
          </cell>
          <cell r="F91" t="str">
            <v>A1</v>
          </cell>
          <cell r="G91" t="str">
            <v>C</v>
          </cell>
          <cell r="H91" t="str">
            <v>a3</v>
          </cell>
          <cell r="I91" t="str">
            <v>a3</v>
          </cell>
          <cell r="O91" t="str">
            <v>P-1</v>
          </cell>
          <cell r="P91" t="str">
            <v>Not on Watch</v>
          </cell>
        </row>
        <row r="92">
          <cell r="A92" t="str">
            <v>New York Community Bank</v>
          </cell>
          <cell r="B92" t="str">
            <v>UNITED STATES</v>
          </cell>
          <cell r="C92" t="str">
            <v>Stable</v>
          </cell>
          <cell r="D92" t="str">
            <v>A3</v>
          </cell>
          <cell r="E92" t="str">
            <v>LT Bank Deposits - Dom Curr</v>
          </cell>
          <cell r="F92" t="str">
            <v>A3</v>
          </cell>
          <cell r="G92" t="str">
            <v>C</v>
          </cell>
          <cell r="H92" t="str">
            <v>a3</v>
          </cell>
          <cell r="I92" t="str">
            <v>a3</v>
          </cell>
          <cell r="O92" t="str">
            <v>P-2</v>
          </cell>
          <cell r="P92" t="str">
            <v>Not on Watch</v>
          </cell>
        </row>
        <row r="93">
          <cell r="A93" t="str">
            <v>Nordea Bank AB</v>
          </cell>
          <cell r="B93" t="str">
            <v>SWEDEN</v>
          </cell>
          <cell r="C93" t="str">
            <v>Negative (multiple)</v>
          </cell>
          <cell r="D93" t="str">
            <v>Aa3</v>
          </cell>
          <cell r="E93" t="str">
            <v>LT Bank Deposits - Fgn Curr</v>
          </cell>
          <cell r="F93" t="str">
            <v>Aa3</v>
          </cell>
          <cell r="G93" t="str">
            <v>C</v>
          </cell>
          <cell r="H93" t="str">
            <v>a3</v>
          </cell>
          <cell r="I93" t="str">
            <v>a3</v>
          </cell>
          <cell r="J93" t="str">
            <v>Aa3</v>
          </cell>
          <cell r="K93" t="str">
            <v>Baa1</v>
          </cell>
          <cell r="L93" t="str">
            <v>(P)Baa2</v>
          </cell>
          <cell r="N93" t="str">
            <v>Baa3</v>
          </cell>
          <cell r="O93" t="str">
            <v>P-1</v>
          </cell>
          <cell r="P93" t="str">
            <v>Not on Watch</v>
          </cell>
        </row>
        <row r="94">
          <cell r="A94" t="str">
            <v>Nordea Bank Finland Plc</v>
          </cell>
          <cell r="B94" t="str">
            <v>FINLAND</v>
          </cell>
          <cell r="C94" t="str">
            <v>Negative (multiple)</v>
          </cell>
          <cell r="D94" t="str">
            <v>Aa3</v>
          </cell>
          <cell r="E94" t="str">
            <v>LT Bank Deposits - Fgn Curr</v>
          </cell>
          <cell r="F94" t="str">
            <v>Aa3</v>
          </cell>
          <cell r="G94" t="str">
            <v>C</v>
          </cell>
          <cell r="H94" t="str">
            <v>a3</v>
          </cell>
          <cell r="I94" t="str">
            <v>a2</v>
          </cell>
          <cell r="J94" t="str">
            <v>Aa3</v>
          </cell>
          <cell r="K94" t="str">
            <v>(P)Baa1</v>
          </cell>
          <cell r="L94" t="str">
            <v>(P)Baa2</v>
          </cell>
          <cell r="O94" t="str">
            <v>P-1</v>
          </cell>
          <cell r="P94" t="str">
            <v>Not on Watch</v>
          </cell>
        </row>
        <row r="95">
          <cell r="A95" t="str">
            <v>OP-Pohjola Group</v>
          </cell>
          <cell r="B95" t="str">
            <v>FINLAND</v>
          </cell>
          <cell r="C95" t="str">
            <v>Stable</v>
          </cell>
          <cell r="G95" t="str">
            <v>C</v>
          </cell>
          <cell r="H95" t="str">
            <v>a3</v>
          </cell>
          <cell r="I95" t="str">
            <v>a3</v>
          </cell>
          <cell r="P95" t="str">
            <v>Not on Watch</v>
          </cell>
        </row>
        <row r="96">
          <cell r="A96" t="str">
            <v>People's United Bank</v>
          </cell>
          <cell r="B96" t="str">
            <v>UNITED STATES</v>
          </cell>
          <cell r="C96" t="str">
            <v>Stable</v>
          </cell>
          <cell r="D96" t="str">
            <v>A3</v>
          </cell>
          <cell r="E96" t="str">
            <v>LT Bank Deposits - Dom Curr</v>
          </cell>
          <cell r="F96" t="str">
            <v>A3</v>
          </cell>
          <cell r="G96" t="str">
            <v>C</v>
          </cell>
          <cell r="H96" t="str">
            <v>a3</v>
          </cell>
          <cell r="I96" t="str">
            <v>a3</v>
          </cell>
          <cell r="K96" t="str">
            <v>Baa1</v>
          </cell>
          <cell r="O96" t="str">
            <v>P-2</v>
          </cell>
          <cell r="P96" t="str">
            <v>Not on Watch</v>
          </cell>
        </row>
        <row r="97">
          <cell r="A97" t="str">
            <v>Public Bank Berhad</v>
          </cell>
          <cell r="B97" t="str">
            <v>MALAYSIA</v>
          </cell>
          <cell r="C97" t="str">
            <v>Stable (multiple)</v>
          </cell>
          <cell r="D97" t="str">
            <v>A3</v>
          </cell>
          <cell r="E97" t="str">
            <v>LT Bank Deposits - Fgn Curr</v>
          </cell>
          <cell r="F97" t="str">
            <v>A3</v>
          </cell>
          <cell r="G97" t="str">
            <v>C</v>
          </cell>
          <cell r="H97" t="str">
            <v>a3</v>
          </cell>
          <cell r="I97" t="str">
            <v>a3</v>
          </cell>
          <cell r="M97" t="str">
            <v>Baa2</v>
          </cell>
          <cell r="O97" t="str">
            <v>P-2</v>
          </cell>
          <cell r="P97" t="str">
            <v>Not on Watch</v>
          </cell>
        </row>
        <row r="98">
          <cell r="A98" t="str">
            <v>Raiffeisen Schweiz</v>
          </cell>
          <cell r="B98" t="str">
            <v>SWITZERLAND</v>
          </cell>
          <cell r="C98" t="str">
            <v>Negative (multiple)</v>
          </cell>
          <cell r="D98" t="str">
            <v>Aa3</v>
          </cell>
          <cell r="E98" t="str">
            <v>LT Bank Deposits - Fgn Curr</v>
          </cell>
          <cell r="F98" t="str">
            <v>Aa3</v>
          </cell>
          <cell r="G98" t="str">
            <v>C</v>
          </cell>
          <cell r="H98" t="str">
            <v>a3</v>
          </cell>
          <cell r="I98" t="str">
            <v>a2</v>
          </cell>
          <cell r="J98" t="str">
            <v>Aa3</v>
          </cell>
          <cell r="K98" t="str">
            <v>A3</v>
          </cell>
          <cell r="O98" t="str">
            <v>P-1</v>
          </cell>
          <cell r="P98" t="str">
            <v>Not on Watch</v>
          </cell>
        </row>
        <row r="99">
          <cell r="A99" t="str">
            <v>Riyad Bank</v>
          </cell>
          <cell r="B99" t="str">
            <v>SAUDI ARABIA</v>
          </cell>
          <cell r="C99" t="str">
            <v>Stable</v>
          </cell>
          <cell r="D99" t="str">
            <v>A1</v>
          </cell>
          <cell r="E99" t="str">
            <v>LT Bank Deposits - Fgn Curr</v>
          </cell>
          <cell r="F99" t="str">
            <v>A1</v>
          </cell>
          <cell r="G99" t="str">
            <v>C</v>
          </cell>
          <cell r="H99" t="str">
            <v>a3</v>
          </cell>
          <cell r="I99" t="str">
            <v>a3</v>
          </cell>
          <cell r="O99" t="str">
            <v>P-1</v>
          </cell>
          <cell r="P99" t="str">
            <v>Not on Watch</v>
          </cell>
        </row>
        <row r="100">
          <cell r="A100" t="str">
            <v>Sumitomo Mitsui Banking Corporation</v>
          </cell>
          <cell r="B100" t="str">
            <v>JAPAN</v>
          </cell>
          <cell r="C100" t="str">
            <v>Stable</v>
          </cell>
          <cell r="D100" t="str">
            <v>Aa3</v>
          </cell>
          <cell r="E100" t="str">
            <v>LT Bank Deposits - Fgn Curr</v>
          </cell>
          <cell r="F100" t="str">
            <v>Aa3</v>
          </cell>
          <cell r="G100" t="str">
            <v>C</v>
          </cell>
          <cell r="H100" t="str">
            <v>a3</v>
          </cell>
          <cell r="I100" t="str">
            <v>a3</v>
          </cell>
          <cell r="J100" t="str">
            <v>Aa3</v>
          </cell>
          <cell r="K100" t="str">
            <v>A1</v>
          </cell>
          <cell r="L100" t="str">
            <v>A2</v>
          </cell>
          <cell r="O100" t="str">
            <v>P-1</v>
          </cell>
          <cell r="P100" t="str">
            <v>Not on Watch</v>
          </cell>
        </row>
        <row r="101">
          <cell r="A101" t="str">
            <v>Sumitomo Mitsui Banking Corporation Europe</v>
          </cell>
          <cell r="B101" t="str">
            <v>UNITED KINGDOM</v>
          </cell>
          <cell r="C101" t="str">
            <v>Stable</v>
          </cell>
          <cell r="D101" t="str">
            <v>Aa3</v>
          </cell>
          <cell r="E101" t="str">
            <v>LT Bank Deposits - Fgn Curr</v>
          </cell>
          <cell r="F101" t="str">
            <v>Aa3</v>
          </cell>
          <cell r="G101" t="str">
            <v>C</v>
          </cell>
          <cell r="H101" t="str">
            <v>a3</v>
          </cell>
          <cell r="I101" t="str">
            <v>a3</v>
          </cell>
          <cell r="O101" t="str">
            <v>P-1</v>
          </cell>
          <cell r="P101" t="str">
            <v>Not on Watch</v>
          </cell>
        </row>
        <row r="102">
          <cell r="A102" t="str">
            <v>Sumitomo Mitsui Trust Bank, Limited</v>
          </cell>
          <cell r="B102" t="str">
            <v>JAPAN</v>
          </cell>
          <cell r="C102" t="str">
            <v>Stable</v>
          </cell>
          <cell r="D102" t="str">
            <v>A1</v>
          </cell>
          <cell r="E102" t="str">
            <v>LT Bank Deposits - Fgn Curr</v>
          </cell>
          <cell r="F102" t="str">
            <v>A1</v>
          </cell>
          <cell r="G102" t="str">
            <v>C</v>
          </cell>
          <cell r="H102" t="str">
            <v>a3</v>
          </cell>
          <cell r="I102" t="str">
            <v>a3</v>
          </cell>
          <cell r="J102" t="str">
            <v>A1</v>
          </cell>
          <cell r="K102" t="str">
            <v>A2</v>
          </cell>
          <cell r="L102" t="str">
            <v>(P)A3</v>
          </cell>
          <cell r="O102" t="str">
            <v>P-1</v>
          </cell>
          <cell r="P102" t="str">
            <v>Not on Watch</v>
          </cell>
        </row>
        <row r="103">
          <cell r="A103" t="str">
            <v>SunTrust Bank</v>
          </cell>
          <cell r="B103" t="str">
            <v>UNITED STATES</v>
          </cell>
          <cell r="C103" t="str">
            <v>Stable</v>
          </cell>
          <cell r="D103" t="str">
            <v>A3</v>
          </cell>
          <cell r="E103" t="str">
            <v>LT Bank Deposits - Dom Curr</v>
          </cell>
          <cell r="F103" t="str">
            <v>A3</v>
          </cell>
          <cell r="G103" t="str">
            <v>C</v>
          </cell>
          <cell r="H103" t="str">
            <v>a3</v>
          </cell>
          <cell r="I103" t="str">
            <v>a3</v>
          </cell>
          <cell r="J103" t="str">
            <v>A3</v>
          </cell>
          <cell r="K103" t="str">
            <v>Baa1</v>
          </cell>
          <cell r="O103" t="str">
            <v>P-2</v>
          </cell>
          <cell r="P103" t="str">
            <v>Not on Watch</v>
          </cell>
        </row>
        <row r="104">
          <cell r="A104" t="str">
            <v>Svenska Handelsbanken AB</v>
          </cell>
          <cell r="B104" t="str">
            <v>SWEDEN</v>
          </cell>
          <cell r="C104" t="str">
            <v>Negative (multiple)</v>
          </cell>
          <cell r="D104" t="str">
            <v>Aa3</v>
          </cell>
          <cell r="E104" t="str">
            <v>LT Bank Deposits - Fgn Curr</v>
          </cell>
          <cell r="F104" t="str">
            <v>Aa3</v>
          </cell>
          <cell r="G104" t="str">
            <v>C</v>
          </cell>
          <cell r="H104" t="str">
            <v>a3</v>
          </cell>
          <cell r="I104" t="str">
            <v>a3</v>
          </cell>
          <cell r="J104" t="str">
            <v>Aa3</v>
          </cell>
          <cell r="K104" t="str">
            <v>Baa1</v>
          </cell>
          <cell r="L104" t="str">
            <v>(P)Baa2</v>
          </cell>
          <cell r="N104" t="str">
            <v>Baa3</v>
          </cell>
          <cell r="O104" t="str">
            <v>P-1</v>
          </cell>
          <cell r="P104" t="str">
            <v>Not on Watch</v>
          </cell>
        </row>
        <row r="105">
          <cell r="A105" t="str">
            <v>Trust &amp; Custody Services Bank, Ltd.</v>
          </cell>
          <cell r="B105" t="str">
            <v>JAPAN</v>
          </cell>
          <cell r="C105" t="str">
            <v>Stable</v>
          </cell>
          <cell r="D105" t="str">
            <v>A1</v>
          </cell>
          <cell r="E105" t="str">
            <v>LT Bank Deposits - Fgn Curr</v>
          </cell>
          <cell r="F105" t="str">
            <v>A1</v>
          </cell>
          <cell r="G105" t="str">
            <v>C</v>
          </cell>
          <cell r="H105" t="str">
            <v>a3</v>
          </cell>
          <cell r="I105" t="str">
            <v>a1</v>
          </cell>
          <cell r="O105" t="str">
            <v>P-1</v>
          </cell>
          <cell r="P105" t="str">
            <v>Not on Watch</v>
          </cell>
        </row>
        <row r="106">
          <cell r="A106" t="str">
            <v>Trustmark National Bank</v>
          </cell>
          <cell r="B106" t="str">
            <v>UNITED STATES</v>
          </cell>
          <cell r="C106" t="str">
            <v>Negative</v>
          </cell>
          <cell r="D106" t="str">
            <v>A3</v>
          </cell>
          <cell r="E106" t="str">
            <v>LT Bank Deposits - Dom Curr</v>
          </cell>
          <cell r="F106" t="str">
            <v>A3</v>
          </cell>
          <cell r="G106" t="str">
            <v>C</v>
          </cell>
          <cell r="H106" t="str">
            <v>a3</v>
          </cell>
          <cell r="I106" t="str">
            <v>a3</v>
          </cell>
          <cell r="K106" t="str">
            <v>Baa1</v>
          </cell>
          <cell r="O106" t="str">
            <v>P-2</v>
          </cell>
          <cell r="P106" t="str">
            <v>Not on Watch</v>
          </cell>
        </row>
        <row r="107">
          <cell r="A107" t="str">
            <v>United Bank</v>
          </cell>
          <cell r="B107" t="str">
            <v>UNITED STATES</v>
          </cell>
          <cell r="C107" t="str">
            <v>Stable</v>
          </cell>
          <cell r="D107" t="str">
            <v>A3</v>
          </cell>
          <cell r="E107" t="str">
            <v>LT Bank Deposits - Dom Curr</v>
          </cell>
          <cell r="F107" t="str">
            <v>A3</v>
          </cell>
          <cell r="G107" t="str">
            <v>C</v>
          </cell>
          <cell r="H107" t="str">
            <v>a3</v>
          </cell>
          <cell r="I107" t="str">
            <v>a3</v>
          </cell>
          <cell r="O107" t="str">
            <v>P-2</v>
          </cell>
          <cell r="P107" t="str">
            <v>Not on Watch</v>
          </cell>
        </row>
        <row r="108">
          <cell r="A108" t="str">
            <v>United Bank, Inc.</v>
          </cell>
          <cell r="B108" t="str">
            <v>UNITED STATES</v>
          </cell>
          <cell r="C108" t="str">
            <v>Stable</v>
          </cell>
          <cell r="D108" t="str">
            <v>A3</v>
          </cell>
          <cell r="E108" t="str">
            <v>LT Bank Deposits - Dom Curr</v>
          </cell>
          <cell r="F108" t="str">
            <v>A3</v>
          </cell>
          <cell r="G108" t="str">
            <v>C</v>
          </cell>
          <cell r="H108" t="str">
            <v>a3</v>
          </cell>
          <cell r="I108" t="str">
            <v>a3</v>
          </cell>
          <cell r="O108" t="str">
            <v>P-2</v>
          </cell>
          <cell r="P108" t="str">
            <v>Not on Watch</v>
          </cell>
        </row>
        <row r="109">
          <cell r="A109" t="str">
            <v>Webster Bank N.A.</v>
          </cell>
          <cell r="B109" t="str">
            <v>UNITED STATES</v>
          </cell>
          <cell r="C109" t="str">
            <v>Stable</v>
          </cell>
          <cell r="D109" t="str">
            <v>A3</v>
          </cell>
          <cell r="E109" t="str">
            <v>LT Bank Deposits - Dom Curr</v>
          </cell>
          <cell r="F109" t="str">
            <v>A3</v>
          </cell>
          <cell r="G109" t="str">
            <v>C</v>
          </cell>
          <cell r="H109" t="str">
            <v>a3</v>
          </cell>
          <cell r="I109" t="str">
            <v>a3</v>
          </cell>
          <cell r="O109" t="str">
            <v>P-2</v>
          </cell>
          <cell r="P109" t="str">
            <v>Not on Watch</v>
          </cell>
        </row>
        <row r="110">
          <cell r="A110" t="str">
            <v>Westpac New Zealand Limited</v>
          </cell>
          <cell r="B110" t="str">
            <v>NEW ZEALAND</v>
          </cell>
          <cell r="C110" t="str">
            <v>Stable</v>
          </cell>
          <cell r="D110" t="str">
            <v>Aa3</v>
          </cell>
          <cell r="E110" t="str">
            <v>LT Bank Deposits - Fgn Curr</v>
          </cell>
          <cell r="F110" t="str">
            <v>Aa3</v>
          </cell>
          <cell r="G110" t="str">
            <v>C</v>
          </cell>
          <cell r="H110" t="str">
            <v>a3</v>
          </cell>
          <cell r="I110" t="str">
            <v>a1</v>
          </cell>
          <cell r="J110" t="str">
            <v>Aa3</v>
          </cell>
          <cell r="K110" t="str">
            <v>(P)A2</v>
          </cell>
          <cell r="O110" t="str">
            <v>P-1</v>
          </cell>
          <cell r="P110" t="str">
            <v>Not on Watch</v>
          </cell>
        </row>
        <row r="111">
          <cell r="A111" t="str">
            <v>Whitney Bank</v>
          </cell>
          <cell r="B111" t="str">
            <v>UNITED STATES</v>
          </cell>
          <cell r="C111" t="str">
            <v>Stable</v>
          </cell>
          <cell r="D111" t="str">
            <v>A3</v>
          </cell>
          <cell r="E111" t="str">
            <v>LT Bank Deposits - Dom Curr</v>
          </cell>
          <cell r="F111" t="str">
            <v>A3</v>
          </cell>
          <cell r="G111" t="str">
            <v>C</v>
          </cell>
          <cell r="H111" t="str">
            <v>a3</v>
          </cell>
          <cell r="I111" t="str">
            <v>a3</v>
          </cell>
          <cell r="O111" t="str">
            <v>P-2</v>
          </cell>
          <cell r="P111" t="str">
            <v>Not on Watch</v>
          </cell>
        </row>
        <row r="112">
          <cell r="A112" t="str">
            <v>ABN AMRO Bank N.V.</v>
          </cell>
          <cell r="B112" t="str">
            <v>NETHERLANDS</v>
          </cell>
          <cell r="C112" t="str">
            <v>Negative</v>
          </cell>
          <cell r="D112" t="str">
            <v>A2</v>
          </cell>
          <cell r="E112" t="str">
            <v>LT Bank Deposits - Fgn Curr</v>
          </cell>
          <cell r="F112" t="str">
            <v>A2</v>
          </cell>
          <cell r="G112" t="str">
            <v>C-</v>
          </cell>
          <cell r="H112" t="str">
            <v>baa2</v>
          </cell>
          <cell r="I112" t="str">
            <v>baa2</v>
          </cell>
          <cell r="J112" t="str">
            <v>A2</v>
          </cell>
          <cell r="K112" t="str">
            <v>Baa3</v>
          </cell>
          <cell r="L112" t="str">
            <v>Ba1</v>
          </cell>
          <cell r="M112" t="str">
            <v>Ba2</v>
          </cell>
          <cell r="O112" t="str">
            <v>P-1</v>
          </cell>
          <cell r="P112" t="str">
            <v>Not On Watch</v>
          </cell>
        </row>
        <row r="113">
          <cell r="A113" t="str">
            <v>ABSA Bank Limited</v>
          </cell>
          <cell r="B113" t="str">
            <v>SOUTH AFRICA</v>
          </cell>
          <cell r="C113" t="str">
            <v>Ratings Under Review</v>
          </cell>
          <cell r="D113" t="str">
            <v>Baa1</v>
          </cell>
          <cell r="E113" t="str">
            <v>LT Bank Deposits - Fgn Curr</v>
          </cell>
          <cell r="F113" t="str">
            <v>Baa1</v>
          </cell>
          <cell r="G113" t="str">
            <v>C-</v>
          </cell>
          <cell r="H113" t="str">
            <v>baa1</v>
          </cell>
          <cell r="I113" t="str">
            <v>baa1</v>
          </cell>
          <cell r="J113" t="str">
            <v>(P)A3</v>
          </cell>
          <cell r="K113" t="str">
            <v>(P)Baa2</v>
          </cell>
          <cell r="L113" t="str">
            <v>(P)Baa3</v>
          </cell>
          <cell r="O113" t="str">
            <v>P-2</v>
          </cell>
          <cell r="P113" t="str">
            <v>Possible Downgrade</v>
          </cell>
        </row>
        <row r="114">
          <cell r="A114" t="str">
            <v>Aktia Bank p.l.c.</v>
          </cell>
          <cell r="B114" t="str">
            <v>FINLAND</v>
          </cell>
          <cell r="C114" t="str">
            <v>Negative (multiple)</v>
          </cell>
          <cell r="D114" t="str">
            <v>A3</v>
          </cell>
          <cell r="E114" t="str">
            <v>LT Bank Deposits - Fgn Curr</v>
          </cell>
          <cell r="F114" t="str">
            <v>A3</v>
          </cell>
          <cell r="G114" t="str">
            <v>C-</v>
          </cell>
          <cell r="H114" t="str">
            <v>baa2</v>
          </cell>
          <cell r="I114" t="str">
            <v>baa2</v>
          </cell>
          <cell r="J114" t="str">
            <v>A3</v>
          </cell>
          <cell r="O114" t="str">
            <v>P-2</v>
          </cell>
          <cell r="P114" t="str">
            <v>Not on Watch</v>
          </cell>
        </row>
        <row r="115">
          <cell r="A115" t="str">
            <v>Astoria Bank</v>
          </cell>
          <cell r="B115" t="str">
            <v>UNITED STATES</v>
          </cell>
          <cell r="C115" t="str">
            <v>Stable</v>
          </cell>
          <cell r="D115" t="str">
            <v>Baa1</v>
          </cell>
          <cell r="E115" t="str">
            <v>LT Bank Deposits - Dom Curr</v>
          </cell>
          <cell r="F115" t="str">
            <v>Baa1</v>
          </cell>
          <cell r="G115" t="str">
            <v>C-</v>
          </cell>
          <cell r="H115" t="str">
            <v>baa1</v>
          </cell>
          <cell r="I115" t="str">
            <v>baa1</v>
          </cell>
          <cell r="O115" t="str">
            <v>P-2</v>
          </cell>
          <cell r="P115" t="str">
            <v>Not on Watch</v>
          </cell>
        </row>
        <row r="116">
          <cell r="A116" t="str">
            <v>Banco Alfa de Investimento S.A.</v>
          </cell>
          <cell r="B116" t="str">
            <v>BRAZIL</v>
          </cell>
          <cell r="C116" t="str">
            <v>Negative (multiple)</v>
          </cell>
          <cell r="D116" t="str">
            <v>Baa2</v>
          </cell>
          <cell r="E116" t="str">
            <v>LT Bank Deposits - Fgn Curr</v>
          </cell>
          <cell r="F116" t="str">
            <v>Baa2</v>
          </cell>
          <cell r="G116" t="str">
            <v>C-</v>
          </cell>
          <cell r="H116" t="str">
            <v>baa2</v>
          </cell>
          <cell r="I116" t="str">
            <v>baa2</v>
          </cell>
          <cell r="O116" t="str">
            <v>P-3</v>
          </cell>
          <cell r="P116" t="str">
            <v>Not on Watch</v>
          </cell>
        </row>
        <row r="117">
          <cell r="A117" t="str">
            <v>Banco Bilbao Vizcaya Argentaria, S.A.</v>
          </cell>
          <cell r="B117" t="str">
            <v>SPAIN</v>
          </cell>
          <cell r="C117" t="str">
            <v>Positive (multiple)</v>
          </cell>
          <cell r="D117" t="str">
            <v>Baa2</v>
          </cell>
          <cell r="E117" t="str">
            <v>LT Bank Deposits - Fgn Curr</v>
          </cell>
          <cell r="F117" t="str">
            <v>Baa2</v>
          </cell>
          <cell r="G117" t="str">
            <v>C-</v>
          </cell>
          <cell r="H117" t="str">
            <v>baa2</v>
          </cell>
          <cell r="I117" t="str">
            <v>baa2</v>
          </cell>
          <cell r="J117" t="str">
            <v>(P)Baa2</v>
          </cell>
          <cell r="K117" t="str">
            <v>Baa3</v>
          </cell>
          <cell r="O117" t="str">
            <v>P-2</v>
          </cell>
          <cell r="P117" t="str">
            <v>Not on Watch</v>
          </cell>
        </row>
        <row r="118">
          <cell r="A118" t="str">
            <v>Banco Bradesco S.A.</v>
          </cell>
          <cell r="B118" t="str">
            <v>BRAZIL</v>
          </cell>
          <cell r="C118" t="str">
            <v>Negative (multiple)</v>
          </cell>
          <cell r="D118" t="str">
            <v>Baa2</v>
          </cell>
          <cell r="E118" t="str">
            <v>LT Bank Deposits - Fgn Curr</v>
          </cell>
          <cell r="F118" t="str">
            <v>Baa2</v>
          </cell>
          <cell r="G118" t="str">
            <v>C-</v>
          </cell>
          <cell r="H118" t="str">
            <v>baa1</v>
          </cell>
          <cell r="I118" t="str">
            <v>baa1</v>
          </cell>
          <cell r="J118" t="str">
            <v>(P)Baa1</v>
          </cell>
          <cell r="O118" t="str">
            <v>P-2</v>
          </cell>
          <cell r="P118" t="str">
            <v>Not on Watch</v>
          </cell>
        </row>
        <row r="119">
          <cell r="A119" t="str">
            <v>Banco Citibank S.A.</v>
          </cell>
          <cell r="B119" t="str">
            <v>BRAZIL</v>
          </cell>
          <cell r="C119" t="str">
            <v>Negative</v>
          </cell>
          <cell r="D119" t="str">
            <v>Baa2</v>
          </cell>
          <cell r="E119" t="str">
            <v>LT Bank Deposits - Fgn Curr</v>
          </cell>
          <cell r="F119" t="str">
            <v>Baa2</v>
          </cell>
          <cell r="G119" t="str">
            <v>C-</v>
          </cell>
          <cell r="H119" t="str">
            <v>baa2</v>
          </cell>
          <cell r="I119" t="str">
            <v>baa2</v>
          </cell>
          <cell r="O119" t="str">
            <v>P-2</v>
          </cell>
          <cell r="P119" t="str">
            <v>Not on Watch</v>
          </cell>
        </row>
        <row r="120">
          <cell r="A120" t="str">
            <v>Banco de Bogota S.A.</v>
          </cell>
          <cell r="B120" t="str">
            <v>COLOMBIA</v>
          </cell>
          <cell r="C120" t="str">
            <v>Negative (multiple)</v>
          </cell>
          <cell r="D120" t="str">
            <v>Baa2</v>
          </cell>
          <cell r="E120" t="str">
            <v>LT Bank Deposits - Fgn Curr</v>
          </cell>
          <cell r="F120" t="str">
            <v>Baa2</v>
          </cell>
          <cell r="G120" t="str">
            <v>C-</v>
          </cell>
          <cell r="H120" t="str">
            <v>baa2</v>
          </cell>
          <cell r="I120" t="str">
            <v>baa2</v>
          </cell>
          <cell r="J120" t="str">
            <v>Baa1</v>
          </cell>
          <cell r="K120" t="str">
            <v>Baa3</v>
          </cell>
          <cell r="O120" t="str">
            <v>P-2</v>
          </cell>
          <cell r="P120" t="str">
            <v>Not on Watch</v>
          </cell>
        </row>
        <row r="121">
          <cell r="A121" t="str">
            <v>Banco de Credito del Peru</v>
          </cell>
          <cell r="B121" t="str">
            <v>PERU</v>
          </cell>
          <cell r="C121" t="str">
            <v>Stable</v>
          </cell>
          <cell r="D121" t="str">
            <v>Baa1</v>
          </cell>
          <cell r="E121" t="str">
            <v>LT Bank Deposits - Fgn Curr</v>
          </cell>
          <cell r="F121" t="str">
            <v>Baa1</v>
          </cell>
          <cell r="G121" t="str">
            <v>C-</v>
          </cell>
          <cell r="H121" t="str">
            <v>baa2</v>
          </cell>
          <cell r="I121" t="str">
            <v>baa2</v>
          </cell>
          <cell r="J121" t="str">
            <v>Baa1</v>
          </cell>
          <cell r="K121" t="str">
            <v>Baa3</v>
          </cell>
          <cell r="O121" t="str">
            <v>P-2</v>
          </cell>
          <cell r="P121" t="str">
            <v>Not on Watch</v>
          </cell>
        </row>
        <row r="122">
          <cell r="A122" t="str">
            <v>Banco do Brasil S.A.</v>
          </cell>
          <cell r="B122" t="str">
            <v>BRAZIL</v>
          </cell>
          <cell r="C122" t="str">
            <v>Negative (multiple)</v>
          </cell>
          <cell r="D122" t="str">
            <v>Baa2</v>
          </cell>
          <cell r="E122" t="str">
            <v>LT Bank Deposits - Fgn Curr</v>
          </cell>
          <cell r="F122" t="str">
            <v>Baa2</v>
          </cell>
          <cell r="G122" t="str">
            <v>C-</v>
          </cell>
          <cell r="H122" t="str">
            <v>baa2</v>
          </cell>
          <cell r="I122" t="str">
            <v>baa2</v>
          </cell>
          <cell r="J122" t="str">
            <v>(P)Baa2</v>
          </cell>
          <cell r="O122" t="str">
            <v>P-2</v>
          </cell>
          <cell r="P122" t="str">
            <v>Not on Watch</v>
          </cell>
        </row>
        <row r="123">
          <cell r="A123" t="str">
            <v>Banco Itau BBA S.A.</v>
          </cell>
          <cell r="B123" t="str">
            <v>BRAZIL</v>
          </cell>
          <cell r="C123" t="str">
            <v>Negative (multiple)</v>
          </cell>
          <cell r="D123" t="str">
            <v>Baa2</v>
          </cell>
          <cell r="E123" t="str">
            <v>LT Bank Deposits - Fgn Curr</v>
          </cell>
          <cell r="F123" t="str">
            <v>Baa2</v>
          </cell>
          <cell r="G123" t="str">
            <v>C-</v>
          </cell>
          <cell r="H123" t="str">
            <v>baa1</v>
          </cell>
          <cell r="I123" t="str">
            <v>baa1</v>
          </cell>
          <cell r="J123" t="str">
            <v>(P)Baa1</v>
          </cell>
          <cell r="O123" t="str">
            <v>P-2</v>
          </cell>
          <cell r="P123" t="str">
            <v>Not on Watch</v>
          </cell>
        </row>
        <row r="124">
          <cell r="A124" t="str">
            <v>Banco Itau Chile</v>
          </cell>
          <cell r="B124" t="str">
            <v>CHILE</v>
          </cell>
          <cell r="C124" t="str">
            <v>Stable</v>
          </cell>
          <cell r="D124" t="str">
            <v>A3</v>
          </cell>
          <cell r="E124" t="str">
            <v>LT Bank Deposits - Fgn Curr</v>
          </cell>
          <cell r="F124" t="str">
            <v>A3</v>
          </cell>
          <cell r="G124" t="str">
            <v>C-</v>
          </cell>
          <cell r="H124" t="str">
            <v>baa2</v>
          </cell>
          <cell r="I124" t="str">
            <v>baa2</v>
          </cell>
          <cell r="O124" t="str">
            <v>P-2</v>
          </cell>
          <cell r="P124" t="str">
            <v>Not on Watch</v>
          </cell>
        </row>
        <row r="125">
          <cell r="A125" t="str">
            <v>Banco Latinoamericano de Comercio Exterior</v>
          </cell>
          <cell r="B125" t="str">
            <v>PANAMA</v>
          </cell>
          <cell r="C125" t="str">
            <v>Stable</v>
          </cell>
          <cell r="D125" t="str">
            <v>Baa2</v>
          </cell>
          <cell r="E125" t="str">
            <v>LT Bank Deposits</v>
          </cell>
          <cell r="F125" t="str">
            <v>Baa2</v>
          </cell>
          <cell r="G125" t="str">
            <v>C-</v>
          </cell>
          <cell r="H125" t="str">
            <v>baa2</v>
          </cell>
          <cell r="I125" t="str">
            <v>baa2</v>
          </cell>
          <cell r="J125" t="str">
            <v>Baa2</v>
          </cell>
          <cell r="O125" t="str">
            <v>P-2</v>
          </cell>
          <cell r="P125" t="str">
            <v>Not on Watch</v>
          </cell>
        </row>
        <row r="126">
          <cell r="A126" t="str">
            <v>Banco Mercantil del Norte, S.A.</v>
          </cell>
          <cell r="B126" t="str">
            <v>MEXICO</v>
          </cell>
          <cell r="C126" t="str">
            <v>Stable</v>
          </cell>
          <cell r="D126" t="str">
            <v>A3</v>
          </cell>
          <cell r="E126" t="str">
            <v>LT Bank Deposits - Fgn Curr</v>
          </cell>
          <cell r="F126" t="str">
            <v>A3</v>
          </cell>
          <cell r="G126" t="str">
            <v>C-</v>
          </cell>
          <cell r="H126" t="str">
            <v>baa1</v>
          </cell>
          <cell r="I126" t="str">
            <v>baa1</v>
          </cell>
          <cell r="K126" t="str">
            <v>Baa2</v>
          </cell>
          <cell r="L126" t="str">
            <v>Baa3</v>
          </cell>
          <cell r="O126" t="str">
            <v>P-2</v>
          </cell>
          <cell r="P126" t="str">
            <v>Not on Watch</v>
          </cell>
        </row>
        <row r="127">
          <cell r="A127" t="str">
            <v>Banco Nacional de Mexico, S.A.</v>
          </cell>
          <cell r="B127" t="str">
            <v>MEXICO</v>
          </cell>
          <cell r="C127" t="str">
            <v>Stable</v>
          </cell>
          <cell r="D127" t="str">
            <v>A3</v>
          </cell>
          <cell r="E127" t="str">
            <v>LT Bank Deposits - Fgn Curr</v>
          </cell>
          <cell r="F127" t="str">
            <v>A3</v>
          </cell>
          <cell r="G127" t="str">
            <v>C-</v>
          </cell>
          <cell r="H127" t="str">
            <v>baa2</v>
          </cell>
          <cell r="I127" t="str">
            <v>baa2</v>
          </cell>
          <cell r="J127" t="str">
            <v>A3</v>
          </cell>
          <cell r="O127" t="str">
            <v>P-2</v>
          </cell>
          <cell r="P127" t="str">
            <v>Not on Watch</v>
          </cell>
        </row>
        <row r="128">
          <cell r="A128" t="str">
            <v>Banco Safra S.A.</v>
          </cell>
          <cell r="B128" t="str">
            <v>BRAZIL</v>
          </cell>
          <cell r="C128" t="str">
            <v>Negative (multiple)</v>
          </cell>
          <cell r="D128" t="str">
            <v>Baa2</v>
          </cell>
          <cell r="E128" t="str">
            <v>LT Bank Deposits - Fgn Curr</v>
          </cell>
          <cell r="F128" t="str">
            <v>Baa2</v>
          </cell>
          <cell r="G128" t="str">
            <v>C-</v>
          </cell>
          <cell r="H128" t="str">
            <v>baa2</v>
          </cell>
          <cell r="I128" t="str">
            <v>baa2</v>
          </cell>
          <cell r="J128" t="str">
            <v>Baa2</v>
          </cell>
          <cell r="O128" t="str">
            <v>P-2</v>
          </cell>
          <cell r="P128" t="str">
            <v>Not on Watch</v>
          </cell>
        </row>
        <row r="129">
          <cell r="A129" t="str">
            <v>Banco Santander (Brasil) S.A.</v>
          </cell>
          <cell r="B129" t="str">
            <v>BRAZIL</v>
          </cell>
          <cell r="C129" t="str">
            <v>Negative (multiple)</v>
          </cell>
          <cell r="D129" t="str">
            <v>Baa2</v>
          </cell>
          <cell r="E129" t="str">
            <v>LT Bank Deposits - Fgn Curr</v>
          </cell>
          <cell r="F129" t="str">
            <v>Baa2</v>
          </cell>
          <cell r="G129" t="str">
            <v>C-</v>
          </cell>
          <cell r="H129" t="str">
            <v>baa2</v>
          </cell>
          <cell r="I129" t="str">
            <v>baa2</v>
          </cell>
          <cell r="J129" t="str">
            <v>Baa2</v>
          </cell>
          <cell r="O129" t="str">
            <v>P-2</v>
          </cell>
          <cell r="P129" t="str">
            <v>Not on Watch</v>
          </cell>
        </row>
        <row r="130">
          <cell r="A130" t="str">
            <v>Banco Santander (Mexico), S.A.</v>
          </cell>
          <cell r="B130" t="str">
            <v>MEXICO</v>
          </cell>
          <cell r="C130" t="str">
            <v>Stable (multiple)</v>
          </cell>
          <cell r="D130" t="str">
            <v>A3</v>
          </cell>
          <cell r="E130" t="str">
            <v>LT Bank Deposits - Fgn Curr</v>
          </cell>
          <cell r="F130" t="str">
            <v>A3</v>
          </cell>
          <cell r="G130" t="str">
            <v>C-</v>
          </cell>
          <cell r="H130" t="str">
            <v>baa1</v>
          </cell>
          <cell r="I130" t="str">
            <v>baa1</v>
          </cell>
          <cell r="J130" t="str">
            <v>A3</v>
          </cell>
          <cell r="K130" t="str">
            <v>Baa3</v>
          </cell>
          <cell r="O130" t="str">
            <v>P-2</v>
          </cell>
          <cell r="P130" t="str">
            <v>Not on Watch</v>
          </cell>
        </row>
        <row r="131">
          <cell r="A131" t="str">
            <v>Banco Santander S.A. (Spain)</v>
          </cell>
          <cell r="B131" t="str">
            <v>SPAIN</v>
          </cell>
          <cell r="C131" t="str">
            <v>Stable</v>
          </cell>
          <cell r="D131" t="str">
            <v>Baa1</v>
          </cell>
          <cell r="E131" t="str">
            <v>LT Bank Deposits - Fgn Curr</v>
          </cell>
          <cell r="F131" t="str">
            <v>Baa1</v>
          </cell>
          <cell r="G131" t="str">
            <v>C-</v>
          </cell>
          <cell r="H131" t="str">
            <v>baa1</v>
          </cell>
          <cell r="I131" t="str">
            <v>baa1</v>
          </cell>
          <cell r="J131" t="str">
            <v>(P)Baa1</v>
          </cell>
          <cell r="K131" t="str">
            <v>A1</v>
          </cell>
          <cell r="N131" t="str">
            <v>Ba1</v>
          </cell>
          <cell r="O131" t="str">
            <v>P-2</v>
          </cell>
          <cell r="P131" t="str">
            <v>Not on Watch</v>
          </cell>
        </row>
        <row r="132">
          <cell r="A132" t="str">
            <v>Bangkok Bank Public Company Limited</v>
          </cell>
          <cell r="B132" t="str">
            <v>THAILAND</v>
          </cell>
          <cell r="C132" t="str">
            <v>Stable</v>
          </cell>
          <cell r="D132" t="str">
            <v>Baa1</v>
          </cell>
          <cell r="E132" t="str">
            <v>LT Bank Deposits - Fgn Curr</v>
          </cell>
          <cell r="F132" t="str">
            <v>Baa1</v>
          </cell>
          <cell r="G132" t="str">
            <v>C-</v>
          </cell>
          <cell r="H132" t="str">
            <v>baa2</v>
          </cell>
          <cell r="I132" t="str">
            <v>baa2</v>
          </cell>
          <cell r="J132" t="str">
            <v>(P)A3</v>
          </cell>
          <cell r="O132" t="str">
            <v>P-2</v>
          </cell>
          <cell r="P132" t="str">
            <v>Not on Watch</v>
          </cell>
        </row>
        <row r="133">
          <cell r="A133" t="str">
            <v>Bank AlBilad</v>
          </cell>
          <cell r="B133" t="str">
            <v>SAUDI ARABIA</v>
          </cell>
          <cell r="C133" t="str">
            <v>Stable</v>
          </cell>
          <cell r="D133" t="str">
            <v>A2</v>
          </cell>
          <cell r="E133" t="str">
            <v>LT Bank Deposits - Fgn Curr</v>
          </cell>
          <cell r="F133" t="str">
            <v>A2</v>
          </cell>
          <cell r="G133" t="str">
            <v>C-</v>
          </cell>
          <cell r="H133" t="str">
            <v>baa2</v>
          </cell>
          <cell r="I133" t="str">
            <v>baa2</v>
          </cell>
          <cell r="O133" t="str">
            <v>P-1</v>
          </cell>
          <cell r="P133" t="str">
            <v>Not on Watch</v>
          </cell>
        </row>
        <row r="134">
          <cell r="A134" t="str">
            <v>Bank Hapoalim B.M.</v>
          </cell>
          <cell r="B134" t="str">
            <v>ISRAEL</v>
          </cell>
          <cell r="C134" t="str">
            <v>Stable</v>
          </cell>
          <cell r="D134" t="str">
            <v>A2</v>
          </cell>
          <cell r="E134" t="str">
            <v>LT Bank Deposits - Fgn Curr</v>
          </cell>
          <cell r="F134" t="str">
            <v>A2</v>
          </cell>
          <cell r="G134" t="str">
            <v>C-</v>
          </cell>
          <cell r="H134" t="str">
            <v>baa2</v>
          </cell>
          <cell r="I134" t="str">
            <v>baa2</v>
          </cell>
          <cell r="O134" t="str">
            <v>P-1</v>
          </cell>
          <cell r="P134" t="str">
            <v>Not on Watch</v>
          </cell>
        </row>
        <row r="135">
          <cell r="A135" t="str">
            <v>Bank Leumi</v>
          </cell>
          <cell r="B135" t="str">
            <v>ISRAEL</v>
          </cell>
          <cell r="C135" t="str">
            <v>Stable</v>
          </cell>
          <cell r="D135" t="str">
            <v>A2</v>
          </cell>
          <cell r="E135" t="str">
            <v>LT Bank Deposits - Fgn Curr</v>
          </cell>
          <cell r="F135" t="str">
            <v>A2</v>
          </cell>
          <cell r="G135" t="str">
            <v>C-</v>
          </cell>
          <cell r="H135" t="str">
            <v>baa2</v>
          </cell>
          <cell r="I135" t="str">
            <v>baa2</v>
          </cell>
          <cell r="O135" t="str">
            <v>P-1</v>
          </cell>
          <cell r="P135" t="str">
            <v>Not on Watch</v>
          </cell>
        </row>
        <row r="136">
          <cell r="A136" t="str">
            <v>Bank of America, N.A.</v>
          </cell>
          <cell r="B136" t="str">
            <v>UNITED STATES</v>
          </cell>
          <cell r="C136" t="str">
            <v>Stable</v>
          </cell>
          <cell r="D136" t="str">
            <v>A2</v>
          </cell>
          <cell r="E136" t="str">
            <v>LT Bank Deposits - Dom Curr</v>
          </cell>
          <cell r="F136" t="str">
            <v>A2</v>
          </cell>
          <cell r="G136" t="str">
            <v>C-</v>
          </cell>
          <cell r="H136" t="str">
            <v>baa2</v>
          </cell>
          <cell r="I136" t="str">
            <v>baa2</v>
          </cell>
          <cell r="J136" t="str">
            <v>A2</v>
          </cell>
          <cell r="K136" t="str">
            <v>Baa1</v>
          </cell>
          <cell r="O136" t="str">
            <v>P-1</v>
          </cell>
          <cell r="P136" t="str">
            <v>Not On Watch</v>
          </cell>
        </row>
        <row r="137">
          <cell r="A137" t="str">
            <v>Bank of China Limited</v>
          </cell>
          <cell r="B137" t="str">
            <v>CHINA</v>
          </cell>
          <cell r="C137" t="str">
            <v>Stable</v>
          </cell>
          <cell r="D137" t="str">
            <v>A1</v>
          </cell>
          <cell r="E137" t="str">
            <v>LT Bank Deposits - Fgn Curr</v>
          </cell>
          <cell r="F137" t="str">
            <v>A1</v>
          </cell>
          <cell r="G137" t="str">
            <v>C-</v>
          </cell>
          <cell r="H137" t="str">
            <v>baa2</v>
          </cell>
          <cell r="I137" t="str">
            <v>baa2</v>
          </cell>
          <cell r="J137" t="str">
            <v>(P)A1</v>
          </cell>
          <cell r="O137" t="str">
            <v>P-1</v>
          </cell>
          <cell r="P137" t="str">
            <v>Not on Watch</v>
          </cell>
        </row>
        <row r="138">
          <cell r="A138" t="str">
            <v>Bank of East Asia, Limited</v>
          </cell>
          <cell r="B138" t="str">
            <v>HONG KONG</v>
          </cell>
          <cell r="C138" t="str">
            <v>Negative</v>
          </cell>
          <cell r="D138" t="str">
            <v>A2</v>
          </cell>
          <cell r="E138" t="str">
            <v>LT Bank Deposits - Fgn Curr</v>
          </cell>
          <cell r="F138" t="str">
            <v>A2</v>
          </cell>
          <cell r="G138" t="str">
            <v>C-</v>
          </cell>
          <cell r="H138" t="str">
            <v>baa2</v>
          </cell>
          <cell r="I138" t="str">
            <v>baa2</v>
          </cell>
          <cell r="J138" t="str">
            <v>A2</v>
          </cell>
          <cell r="K138" t="str">
            <v>Baa3</v>
          </cell>
          <cell r="O138" t="str">
            <v>P-1</v>
          </cell>
          <cell r="P138" t="str">
            <v>Not On Watch</v>
          </cell>
        </row>
        <row r="139">
          <cell r="A139" t="str">
            <v>Bank of Queensland Limited</v>
          </cell>
          <cell r="B139" t="str">
            <v>AUSTRALIA</v>
          </cell>
          <cell r="C139" t="str">
            <v>Stable</v>
          </cell>
          <cell r="D139" t="str">
            <v>A3</v>
          </cell>
          <cell r="E139" t="str">
            <v>LT Bank Deposits - Fgn Curr</v>
          </cell>
          <cell r="F139" t="str">
            <v>A3</v>
          </cell>
          <cell r="G139" t="str">
            <v>C-</v>
          </cell>
          <cell r="H139" t="str">
            <v>baa1</v>
          </cell>
          <cell r="I139" t="str">
            <v>baa1</v>
          </cell>
          <cell r="J139" t="str">
            <v>A3</v>
          </cell>
          <cell r="K139" t="str">
            <v>Baa2</v>
          </cell>
          <cell r="O139" t="str">
            <v>P-2</v>
          </cell>
          <cell r="P139" t="str">
            <v>Not on Watch</v>
          </cell>
        </row>
        <row r="140">
          <cell r="A140" t="str">
            <v>Bank of Scotland plc</v>
          </cell>
          <cell r="B140" t="str">
            <v>UNITED KINGDOM</v>
          </cell>
          <cell r="C140" t="str">
            <v>Negative (multiple)</v>
          </cell>
          <cell r="D140" t="str">
            <v>A1</v>
          </cell>
          <cell r="E140" t="str">
            <v>LT Bank Deposits - Fgn Curr</v>
          </cell>
          <cell r="F140" t="str">
            <v>A1</v>
          </cell>
          <cell r="G140" t="str">
            <v>C-</v>
          </cell>
          <cell r="H140" t="str">
            <v>baa2</v>
          </cell>
          <cell r="I140" t="str">
            <v>baa1</v>
          </cell>
          <cell r="K140" t="str">
            <v>Baa2</v>
          </cell>
          <cell r="L140" t="str">
            <v>Baa3</v>
          </cell>
          <cell r="M140" t="str">
            <v>Ba1</v>
          </cell>
          <cell r="O140" t="str">
            <v>P-1</v>
          </cell>
          <cell r="P140" t="str">
            <v>Not on Watch</v>
          </cell>
        </row>
        <row r="141">
          <cell r="A141" t="str">
            <v>Bank of Taiwan</v>
          </cell>
          <cell r="B141" t="str">
            <v>TAIWAN</v>
          </cell>
          <cell r="C141" t="str">
            <v>Stable</v>
          </cell>
          <cell r="D141" t="str">
            <v>Aa3</v>
          </cell>
          <cell r="E141" t="str">
            <v>LT Bank Deposits - Fgn Curr</v>
          </cell>
          <cell r="F141" t="str">
            <v>Aa3</v>
          </cell>
          <cell r="G141" t="str">
            <v>C-</v>
          </cell>
          <cell r="H141" t="str">
            <v>baa2</v>
          </cell>
          <cell r="I141" t="str">
            <v>baa2</v>
          </cell>
          <cell r="O141" t="str">
            <v>P-1</v>
          </cell>
          <cell r="P141" t="str">
            <v>Not on Watch</v>
          </cell>
        </row>
        <row r="142">
          <cell r="A142" t="str">
            <v>Bank Polska Kasa Opieki S.A.</v>
          </cell>
          <cell r="B142" t="str">
            <v>POLAND</v>
          </cell>
          <cell r="C142" t="str">
            <v>Negative (multiple)</v>
          </cell>
          <cell r="D142" t="str">
            <v>A2</v>
          </cell>
          <cell r="E142" t="str">
            <v>LT Bank Deposits - Fgn Curr</v>
          </cell>
          <cell r="F142" t="str">
            <v>A2</v>
          </cell>
          <cell r="G142" t="str">
            <v>C-</v>
          </cell>
          <cell r="H142" t="str">
            <v>baa1</v>
          </cell>
          <cell r="I142" t="str">
            <v>baa1</v>
          </cell>
          <cell r="O142" t="str">
            <v>P-1</v>
          </cell>
          <cell r="P142" t="str">
            <v>Not on Watch</v>
          </cell>
        </row>
        <row r="143">
          <cell r="A143" t="str">
            <v>BankMuscat S.A.O.G.</v>
          </cell>
          <cell r="B143" t="str">
            <v>OMAN</v>
          </cell>
          <cell r="C143" t="str">
            <v>Stable</v>
          </cell>
          <cell r="D143" t="str">
            <v>A1</v>
          </cell>
          <cell r="E143" t="str">
            <v>LT Bank Deposits - Fgn Curr</v>
          </cell>
          <cell r="F143" t="str">
            <v>A1</v>
          </cell>
          <cell r="G143" t="str">
            <v>C-</v>
          </cell>
          <cell r="H143" t="str">
            <v>baa1</v>
          </cell>
          <cell r="I143" t="str">
            <v>baa1</v>
          </cell>
          <cell r="J143" t="str">
            <v>A1</v>
          </cell>
          <cell r="K143" t="str">
            <v>(P)A3</v>
          </cell>
          <cell r="O143" t="str">
            <v>P-1</v>
          </cell>
          <cell r="P143" t="str">
            <v>Not on Watch</v>
          </cell>
        </row>
        <row r="144">
          <cell r="A144" t="str">
            <v>Banque Federative du Credit Mutuel</v>
          </cell>
          <cell r="B144" t="str">
            <v>FRANCE</v>
          </cell>
          <cell r="C144" t="str">
            <v>Negative (multiple)</v>
          </cell>
          <cell r="D144" t="str">
            <v>Aa3</v>
          </cell>
          <cell r="E144" t="str">
            <v>LT Bank Deposits - Fgn Curr</v>
          </cell>
          <cell r="F144" t="str">
            <v>Aa3</v>
          </cell>
          <cell r="G144" t="str">
            <v>C-</v>
          </cell>
          <cell r="H144" t="str">
            <v>baa2</v>
          </cell>
          <cell r="I144" t="str">
            <v>a3</v>
          </cell>
          <cell r="J144" t="str">
            <v>Aa3</v>
          </cell>
          <cell r="K144" t="str">
            <v>Baa1</v>
          </cell>
          <cell r="N144" t="str">
            <v>Baa3</v>
          </cell>
          <cell r="O144" t="str">
            <v>P-1</v>
          </cell>
          <cell r="P144" t="str">
            <v>Not on Watch</v>
          </cell>
        </row>
        <row r="145">
          <cell r="A145" t="str">
            <v>Banque SYZ &amp; Co. S.A.</v>
          </cell>
          <cell r="B145" t="str">
            <v>SWITZERLAND</v>
          </cell>
          <cell r="C145" t="str">
            <v>Negative</v>
          </cell>
          <cell r="D145" t="str">
            <v>Baa2</v>
          </cell>
          <cell r="E145" t="str">
            <v>LT Bank Deposits - Fgn Curr</v>
          </cell>
          <cell r="F145" t="str">
            <v>Baa2</v>
          </cell>
          <cell r="G145" t="str">
            <v>C-</v>
          </cell>
          <cell r="H145" t="str">
            <v>baa2</v>
          </cell>
          <cell r="I145" t="str">
            <v>baa2</v>
          </cell>
          <cell r="O145" t="str">
            <v>P-2</v>
          </cell>
          <cell r="P145" t="str">
            <v>Not on Watch</v>
          </cell>
        </row>
        <row r="146">
          <cell r="A146" t="str">
            <v>Barclays Bank PLC</v>
          </cell>
          <cell r="B146" t="str">
            <v>UNITED KINGDOM</v>
          </cell>
          <cell r="C146" t="str">
            <v>Negative (multiple)</v>
          </cell>
          <cell r="D146" t="str">
            <v>A2</v>
          </cell>
          <cell r="E146" t="str">
            <v>LT Bank Deposits - Fgn Curr</v>
          </cell>
          <cell r="F146" t="str">
            <v>A2</v>
          </cell>
          <cell r="G146" t="str">
            <v>C-</v>
          </cell>
          <cell r="H146" t="str">
            <v>baa2</v>
          </cell>
          <cell r="I146" t="str">
            <v>baa2</v>
          </cell>
          <cell r="J146" t="str">
            <v>A2</v>
          </cell>
          <cell r="K146" t="str">
            <v>Baa3</v>
          </cell>
          <cell r="L146" t="str">
            <v>Ba1</v>
          </cell>
          <cell r="M146" t="str">
            <v>Ba1</v>
          </cell>
          <cell r="N146" t="str">
            <v>Ba2</v>
          </cell>
          <cell r="O146" t="str">
            <v>P-1</v>
          </cell>
          <cell r="P146" t="str">
            <v>Not On Watch</v>
          </cell>
        </row>
        <row r="147">
          <cell r="A147" t="str">
            <v>BBVA Bancomer, S.A.</v>
          </cell>
          <cell r="B147" t="str">
            <v>MEXICO</v>
          </cell>
          <cell r="C147" t="str">
            <v>Stable (multiple)</v>
          </cell>
          <cell r="D147" t="str">
            <v>A3</v>
          </cell>
          <cell r="E147" t="str">
            <v>LT Bank Deposits - Fgn Curr</v>
          </cell>
          <cell r="F147" t="str">
            <v>A3</v>
          </cell>
          <cell r="G147" t="str">
            <v>C-</v>
          </cell>
          <cell r="H147" t="str">
            <v>baa1</v>
          </cell>
          <cell r="I147" t="str">
            <v>baa1</v>
          </cell>
          <cell r="J147" t="str">
            <v>A2</v>
          </cell>
          <cell r="K147" t="str">
            <v>Baa2</v>
          </cell>
          <cell r="O147" t="str">
            <v>P-2</v>
          </cell>
          <cell r="P147" t="str">
            <v>Not on Watch</v>
          </cell>
        </row>
        <row r="148">
          <cell r="A148" t="str">
            <v>BMW Bank of North America</v>
          </cell>
          <cell r="B148" t="str">
            <v>UNITED STATES</v>
          </cell>
          <cell r="C148" t="str">
            <v>Stable</v>
          </cell>
          <cell r="D148" t="str">
            <v>A2</v>
          </cell>
          <cell r="E148" t="str">
            <v>LT Bank Deposits - Dom Curr</v>
          </cell>
          <cell r="F148" t="str">
            <v>A2</v>
          </cell>
          <cell r="G148" t="str">
            <v>C-</v>
          </cell>
          <cell r="H148" t="str">
            <v>baa2</v>
          </cell>
          <cell r="I148" t="str">
            <v>a2</v>
          </cell>
          <cell r="O148" t="str">
            <v>P-1</v>
          </cell>
          <cell r="P148" t="str">
            <v>Not on Watch</v>
          </cell>
        </row>
        <row r="149">
          <cell r="A149" t="str">
            <v>BNP Paribas</v>
          </cell>
          <cell r="B149" t="str">
            <v>FRANCE</v>
          </cell>
          <cell r="C149" t="str">
            <v>Negative</v>
          </cell>
          <cell r="D149" t="str">
            <v>A1</v>
          </cell>
          <cell r="E149" t="str">
            <v>LT Bank Deposits - Fgn Curr</v>
          </cell>
          <cell r="F149" t="str">
            <v>A1</v>
          </cell>
          <cell r="G149" t="str">
            <v>C-</v>
          </cell>
          <cell r="H149" t="str">
            <v>baa1</v>
          </cell>
          <cell r="I149" t="str">
            <v>baa1</v>
          </cell>
          <cell r="J149" t="str">
            <v>A1</v>
          </cell>
          <cell r="K149" t="str">
            <v>Baa2</v>
          </cell>
          <cell r="L149" t="str">
            <v>Baa3</v>
          </cell>
          <cell r="N149" t="str">
            <v>Ba1</v>
          </cell>
          <cell r="O149" t="str">
            <v>P-1</v>
          </cell>
          <cell r="P149" t="str">
            <v>Not On Watch</v>
          </cell>
        </row>
        <row r="150">
          <cell r="A150" t="str">
            <v>BNP Paribas Fortis SA/NV</v>
          </cell>
          <cell r="B150" t="str">
            <v>BELGIUM</v>
          </cell>
          <cell r="C150" t="str">
            <v>Negative (multiple)</v>
          </cell>
          <cell r="D150" t="str">
            <v>A2</v>
          </cell>
          <cell r="E150" t="str">
            <v>LT Bank Deposits - Fgn Curr</v>
          </cell>
          <cell r="F150" t="str">
            <v>A2</v>
          </cell>
          <cell r="G150" t="str">
            <v>C-</v>
          </cell>
          <cell r="H150" t="str">
            <v>baa1</v>
          </cell>
          <cell r="I150" t="str">
            <v>baa1</v>
          </cell>
          <cell r="J150" t="str">
            <v>A2</v>
          </cell>
          <cell r="K150" t="str">
            <v>Baa2</v>
          </cell>
          <cell r="L150" t="str">
            <v>Baa3</v>
          </cell>
          <cell r="M150" t="str">
            <v>Baa3</v>
          </cell>
          <cell r="O150" t="str">
            <v>P-1</v>
          </cell>
          <cell r="P150" t="str">
            <v>Not on Watch</v>
          </cell>
        </row>
        <row r="151">
          <cell r="A151" t="str">
            <v>BOQ Specialist Bank Limited</v>
          </cell>
          <cell r="B151" t="str">
            <v>AUSTRALIA</v>
          </cell>
          <cell r="C151" t="str">
            <v>Stable</v>
          </cell>
          <cell r="D151" t="str">
            <v>A3</v>
          </cell>
          <cell r="E151" t="str">
            <v>LT Bank Deposits - Fgn Curr</v>
          </cell>
          <cell r="F151" t="str">
            <v>A3</v>
          </cell>
          <cell r="G151" t="str">
            <v>C-</v>
          </cell>
          <cell r="H151" t="str">
            <v>baa1</v>
          </cell>
          <cell r="I151" t="str">
            <v>baa1</v>
          </cell>
          <cell r="J151" t="str">
            <v>(P)A3</v>
          </cell>
          <cell r="K151" t="str">
            <v>Baa2</v>
          </cell>
          <cell r="O151" t="str">
            <v>P-2</v>
          </cell>
          <cell r="P151" t="str">
            <v>Not on Watch</v>
          </cell>
        </row>
        <row r="152">
          <cell r="A152" t="str">
            <v>BSI AG</v>
          </cell>
          <cell r="B152" t="str">
            <v>SWITZERLAND</v>
          </cell>
          <cell r="C152" t="str">
            <v>Stable</v>
          </cell>
          <cell r="D152" t="str">
            <v>Baa1</v>
          </cell>
          <cell r="E152" t="str">
            <v>LT Bank Deposits - Fgn Curr</v>
          </cell>
          <cell r="F152" t="str">
            <v>Baa1</v>
          </cell>
          <cell r="G152" t="str">
            <v>C-</v>
          </cell>
          <cell r="H152" t="str">
            <v>baa1</v>
          </cell>
          <cell r="I152" t="str">
            <v>baa1</v>
          </cell>
          <cell r="O152" t="str">
            <v>P-2</v>
          </cell>
          <cell r="P152" t="str">
            <v>Not on Watch</v>
          </cell>
        </row>
        <row r="153">
          <cell r="A153" t="str">
            <v>Busan Bank</v>
          </cell>
          <cell r="B153" t="str">
            <v>KOREA</v>
          </cell>
          <cell r="C153" t="str">
            <v>Stable</v>
          </cell>
          <cell r="D153" t="str">
            <v>A2</v>
          </cell>
          <cell r="E153" t="str">
            <v>LT Bank Deposits - Fgn Curr</v>
          </cell>
          <cell r="F153" t="str">
            <v>A2</v>
          </cell>
          <cell r="G153" t="str">
            <v>C-</v>
          </cell>
          <cell r="H153" t="str">
            <v>baa1</v>
          </cell>
          <cell r="I153" t="str">
            <v>baa1</v>
          </cell>
          <cell r="J153" t="str">
            <v>A2</v>
          </cell>
          <cell r="K153" t="str">
            <v>(P)Baa1</v>
          </cell>
          <cell r="O153" t="str">
            <v>P-1</v>
          </cell>
          <cell r="P153" t="str">
            <v>Not on Watch</v>
          </cell>
        </row>
        <row r="154">
          <cell r="A154" t="str">
            <v>Cathay United Bank Co., Ltd</v>
          </cell>
          <cell r="B154" t="str">
            <v>TAIWAN</v>
          </cell>
          <cell r="C154" t="str">
            <v>Stable</v>
          </cell>
          <cell r="D154" t="str">
            <v>A2</v>
          </cell>
          <cell r="E154" t="str">
            <v>LT Bank Deposits - Fgn Curr</v>
          </cell>
          <cell r="F154" t="str">
            <v>A2</v>
          </cell>
          <cell r="G154" t="str">
            <v>C-</v>
          </cell>
          <cell r="H154" t="str">
            <v>baa2</v>
          </cell>
          <cell r="I154" t="str">
            <v>baa2</v>
          </cell>
          <cell r="K154" t="str">
            <v>Baa2</v>
          </cell>
          <cell r="O154" t="str">
            <v>P-1</v>
          </cell>
          <cell r="P154" t="str">
            <v>Not on Watch</v>
          </cell>
        </row>
        <row r="155">
          <cell r="A155" t="str">
            <v>Ceska Sporitelna, a.s.</v>
          </cell>
          <cell r="B155" t="str">
            <v>CZECH REPUBLIC</v>
          </cell>
          <cell r="C155" t="str">
            <v>Negative (multiple)</v>
          </cell>
          <cell r="D155" t="str">
            <v>A2</v>
          </cell>
          <cell r="E155" t="str">
            <v>LT Bank Deposits - Fgn Curr</v>
          </cell>
          <cell r="F155" t="str">
            <v>A2</v>
          </cell>
          <cell r="G155" t="str">
            <v>C-</v>
          </cell>
          <cell r="H155" t="str">
            <v>baa1</v>
          </cell>
          <cell r="I155" t="str">
            <v>baa1</v>
          </cell>
          <cell r="O155" t="str">
            <v>P-1</v>
          </cell>
          <cell r="P155" t="str">
            <v>Not On Watch</v>
          </cell>
        </row>
        <row r="156">
          <cell r="A156" t="str">
            <v>Ceskoslovenska Obchodni Banka, a.s.</v>
          </cell>
          <cell r="B156" t="str">
            <v>CZECH REPUBLIC</v>
          </cell>
          <cell r="C156" t="str">
            <v>Negative (multiple)</v>
          </cell>
          <cell r="D156" t="str">
            <v>A2</v>
          </cell>
          <cell r="E156" t="str">
            <v>LT Bank Deposits - Fgn Curr</v>
          </cell>
          <cell r="F156" t="str">
            <v>A2</v>
          </cell>
          <cell r="G156" t="str">
            <v>C-</v>
          </cell>
          <cell r="H156" t="str">
            <v>baa1</v>
          </cell>
          <cell r="I156" t="str">
            <v>baa1</v>
          </cell>
          <cell r="O156" t="str">
            <v>P-1</v>
          </cell>
          <cell r="P156" t="str">
            <v>Not on Watch</v>
          </cell>
        </row>
        <row r="157">
          <cell r="A157" t="str">
            <v>Chase Bank USA, National Association</v>
          </cell>
          <cell r="B157" t="str">
            <v>UNITED STATES</v>
          </cell>
          <cell r="C157" t="str">
            <v>Stable</v>
          </cell>
          <cell r="D157" t="str">
            <v>Aa3</v>
          </cell>
          <cell r="E157" t="str">
            <v>LT Bank Deposits - Dom Curr</v>
          </cell>
          <cell r="F157" t="str">
            <v>Aa3</v>
          </cell>
          <cell r="G157" t="str">
            <v>C-</v>
          </cell>
          <cell r="H157" t="str">
            <v>baa1</v>
          </cell>
          <cell r="I157" t="str">
            <v>a3</v>
          </cell>
          <cell r="J157" t="str">
            <v>Aa3</v>
          </cell>
          <cell r="K157" t="str">
            <v>(P)A2</v>
          </cell>
          <cell r="O157" t="str">
            <v>P-1</v>
          </cell>
          <cell r="P157" t="str">
            <v>Not on Watch</v>
          </cell>
        </row>
        <row r="158">
          <cell r="A158" t="str">
            <v>China Construction Bank Corporation</v>
          </cell>
          <cell r="B158" t="str">
            <v>CHINA</v>
          </cell>
          <cell r="C158" t="str">
            <v>Stable</v>
          </cell>
          <cell r="D158" t="str">
            <v>A1</v>
          </cell>
          <cell r="E158" t="str">
            <v>LT Bank Deposits - Fgn Curr</v>
          </cell>
          <cell r="F158" t="str">
            <v>A1</v>
          </cell>
          <cell r="G158" t="str">
            <v>C-</v>
          </cell>
          <cell r="H158" t="str">
            <v>baa2</v>
          </cell>
          <cell r="I158" t="str">
            <v>baa2</v>
          </cell>
          <cell r="O158" t="str">
            <v>P-1</v>
          </cell>
          <cell r="P158" t="str">
            <v>Not on Watch</v>
          </cell>
        </row>
        <row r="159">
          <cell r="A159" t="str">
            <v>Chong Hing Bank Limited</v>
          </cell>
          <cell r="B159" t="str">
            <v>HONG KONG</v>
          </cell>
          <cell r="C159" t="str">
            <v>Negative</v>
          </cell>
          <cell r="D159" t="str">
            <v>Baa2</v>
          </cell>
          <cell r="E159" t="str">
            <v>LT Bank Deposits - Fgn Curr</v>
          </cell>
          <cell r="F159" t="str">
            <v>Baa2</v>
          </cell>
          <cell r="G159" t="str">
            <v>C-</v>
          </cell>
          <cell r="H159" t="str">
            <v>baa2</v>
          </cell>
          <cell r="I159" t="str">
            <v>baa2</v>
          </cell>
          <cell r="K159" t="str">
            <v>Baa3</v>
          </cell>
          <cell r="O159" t="str">
            <v>P-2</v>
          </cell>
          <cell r="P159" t="str">
            <v>Not on Watch</v>
          </cell>
        </row>
        <row r="160">
          <cell r="A160" t="str">
            <v>CIMB Bank Berhad</v>
          </cell>
          <cell r="B160" t="str">
            <v>MALAYSIA</v>
          </cell>
          <cell r="C160" t="str">
            <v>Stable (multiple)</v>
          </cell>
          <cell r="D160" t="str">
            <v>A3</v>
          </cell>
          <cell r="E160" t="str">
            <v>LT Bank Deposits - Fgn Curr</v>
          </cell>
          <cell r="F160" t="str">
            <v>A3</v>
          </cell>
          <cell r="G160" t="str">
            <v>C-</v>
          </cell>
          <cell r="H160" t="str">
            <v>baa1</v>
          </cell>
          <cell r="I160" t="str">
            <v>baa1</v>
          </cell>
          <cell r="J160" t="str">
            <v>A3</v>
          </cell>
          <cell r="K160" t="str">
            <v>(P)Baa3</v>
          </cell>
          <cell r="O160" t="str">
            <v>P-2</v>
          </cell>
          <cell r="P160" t="str">
            <v>Not on Watch</v>
          </cell>
        </row>
        <row r="161">
          <cell r="A161" t="str">
            <v>Citibank Europe plc</v>
          </cell>
          <cell r="B161" t="str">
            <v>IRELAND</v>
          </cell>
          <cell r="C161" t="str">
            <v>Stable</v>
          </cell>
          <cell r="D161" t="str">
            <v>A2</v>
          </cell>
          <cell r="E161" t="str">
            <v>LT Bank Deposits - Fgn Curr</v>
          </cell>
          <cell r="F161" t="str">
            <v>A2</v>
          </cell>
          <cell r="G161" t="str">
            <v>C-</v>
          </cell>
          <cell r="H161" t="str">
            <v>baa2</v>
          </cell>
          <cell r="I161" t="str">
            <v>baa2</v>
          </cell>
          <cell r="O161" t="str">
            <v>P-1</v>
          </cell>
          <cell r="P161" t="str">
            <v>Not on Watch</v>
          </cell>
        </row>
        <row r="162">
          <cell r="A162" t="str">
            <v>Citibank International Plc</v>
          </cell>
          <cell r="B162" t="str">
            <v>UNITED KINGDOM</v>
          </cell>
          <cell r="C162" t="str">
            <v>Stable</v>
          </cell>
          <cell r="D162" t="str">
            <v>A2</v>
          </cell>
          <cell r="E162" t="str">
            <v>LT Bank Deposits - Fgn Curr</v>
          </cell>
          <cell r="F162" t="str">
            <v>A2</v>
          </cell>
          <cell r="G162" t="str">
            <v>C-</v>
          </cell>
          <cell r="H162" t="str">
            <v>baa2</v>
          </cell>
          <cell r="I162" t="str">
            <v>baa2</v>
          </cell>
          <cell r="J162" t="str">
            <v>A2</v>
          </cell>
          <cell r="K162" t="str">
            <v>(P)Baa1</v>
          </cell>
          <cell r="O162" t="str">
            <v>P-1</v>
          </cell>
          <cell r="P162" t="str">
            <v>Not on Watch</v>
          </cell>
        </row>
        <row r="163">
          <cell r="A163" t="str">
            <v>Citibank Japan Ltd.</v>
          </cell>
          <cell r="B163" t="str">
            <v>JAPAN</v>
          </cell>
          <cell r="C163" t="str">
            <v>Stable</v>
          </cell>
          <cell r="D163" t="str">
            <v>A3</v>
          </cell>
          <cell r="E163" t="str">
            <v>LT Bank Deposits - Fgn Curr</v>
          </cell>
          <cell r="F163" t="str">
            <v>A3</v>
          </cell>
          <cell r="G163" t="str">
            <v>C-</v>
          </cell>
          <cell r="H163" t="str">
            <v>baa2</v>
          </cell>
          <cell r="I163" t="str">
            <v>baa2</v>
          </cell>
          <cell r="O163" t="str">
            <v>P-2</v>
          </cell>
          <cell r="P163" t="str">
            <v>Not on Watch</v>
          </cell>
        </row>
        <row r="164">
          <cell r="A164" t="str">
            <v>Citibank Korea Inc</v>
          </cell>
          <cell r="B164" t="str">
            <v>KOREA</v>
          </cell>
          <cell r="C164" t="str">
            <v>Stable</v>
          </cell>
          <cell r="D164" t="str">
            <v>A2</v>
          </cell>
          <cell r="E164" t="str">
            <v>LT Bank Deposits - Fgn Curr</v>
          </cell>
          <cell r="F164" t="str">
            <v>A2</v>
          </cell>
          <cell r="G164" t="str">
            <v>C-</v>
          </cell>
          <cell r="H164" t="str">
            <v>baa2</v>
          </cell>
          <cell r="I164" t="str">
            <v>baa2</v>
          </cell>
          <cell r="O164" t="str">
            <v>P-1</v>
          </cell>
          <cell r="P164" t="str">
            <v>Not on Watch</v>
          </cell>
        </row>
        <row r="165">
          <cell r="A165" t="str">
            <v>Citibank, N.A.</v>
          </cell>
          <cell r="B165" t="str">
            <v>UNITED STATES</v>
          </cell>
          <cell r="C165" t="str">
            <v>Stable</v>
          </cell>
          <cell r="D165" t="str">
            <v>A2</v>
          </cell>
          <cell r="E165" t="str">
            <v>LT Bank Deposits - Dom Curr</v>
          </cell>
          <cell r="F165" t="str">
            <v>A2</v>
          </cell>
          <cell r="G165" t="str">
            <v>C-</v>
          </cell>
          <cell r="H165" t="str">
            <v>baa2</v>
          </cell>
          <cell r="I165" t="str">
            <v>baa2</v>
          </cell>
          <cell r="J165" t="str">
            <v>(P)A2</v>
          </cell>
          <cell r="O165" t="str">
            <v>P-1</v>
          </cell>
          <cell r="P165" t="str">
            <v>Not On Watch</v>
          </cell>
        </row>
        <row r="166">
          <cell r="A166" t="str">
            <v>Citigroup Global Mkts Deutsch. AG&amp;Co</v>
          </cell>
          <cell r="B166" t="str">
            <v>GERMANY</v>
          </cell>
          <cell r="C166" t="str">
            <v>Stable</v>
          </cell>
          <cell r="D166" t="str">
            <v>A2</v>
          </cell>
          <cell r="E166" t="str">
            <v>LT Bank Deposits - Fgn Curr</v>
          </cell>
          <cell r="F166" t="str">
            <v>A2</v>
          </cell>
          <cell r="G166" t="str">
            <v>C-</v>
          </cell>
          <cell r="H166" t="str">
            <v>baa2</v>
          </cell>
          <cell r="I166" t="str">
            <v>baa2</v>
          </cell>
          <cell r="O166" t="str">
            <v>P-1</v>
          </cell>
          <cell r="P166" t="str">
            <v>Not on Watch</v>
          </cell>
        </row>
        <row r="167">
          <cell r="A167" t="str">
            <v>Clientis AG</v>
          </cell>
          <cell r="B167" t="str">
            <v>SWITZERLAND</v>
          </cell>
          <cell r="C167" t="str">
            <v>Negative (multiple)</v>
          </cell>
          <cell r="D167" t="str">
            <v>A3</v>
          </cell>
          <cell r="E167" t="str">
            <v>LT Bank Deposits - Fgn Curr</v>
          </cell>
          <cell r="F167" t="str">
            <v>A3</v>
          </cell>
          <cell r="G167" t="str">
            <v>C-</v>
          </cell>
          <cell r="H167" t="str">
            <v>baa1</v>
          </cell>
          <cell r="I167" t="str">
            <v>baa1</v>
          </cell>
          <cell r="O167" t="str">
            <v>P-2</v>
          </cell>
          <cell r="P167" t="str">
            <v>Not on Watch</v>
          </cell>
        </row>
        <row r="168">
          <cell r="A168" t="str">
            <v>Commercial Bank of Qatar</v>
          </cell>
          <cell r="B168" t="str">
            <v>QATAR</v>
          </cell>
          <cell r="C168" t="str">
            <v>Stable</v>
          </cell>
          <cell r="D168" t="str">
            <v>A1</v>
          </cell>
          <cell r="E168" t="str">
            <v>LT Bank Deposits - Fgn Curr</v>
          </cell>
          <cell r="F168" t="str">
            <v>A1</v>
          </cell>
          <cell r="G168" t="str">
            <v>C-</v>
          </cell>
          <cell r="H168" t="str">
            <v>baa2</v>
          </cell>
          <cell r="I168" t="str">
            <v>baa2</v>
          </cell>
          <cell r="J168" t="str">
            <v>(P)A1</v>
          </cell>
          <cell r="K168" t="str">
            <v>(P)Baa1</v>
          </cell>
          <cell r="O168" t="str">
            <v>P-1</v>
          </cell>
          <cell r="P168" t="str">
            <v>Not on Watch</v>
          </cell>
        </row>
        <row r="169">
          <cell r="A169" t="str">
            <v>Commerzbank International S.A.</v>
          </cell>
          <cell r="B169" t="str">
            <v>LUXEMBOURG</v>
          </cell>
          <cell r="C169" t="str">
            <v>Stable</v>
          </cell>
          <cell r="D169" t="str">
            <v>Baa2</v>
          </cell>
          <cell r="E169" t="str">
            <v>LT Bank Deposits - Fgn Curr</v>
          </cell>
          <cell r="F169" t="str">
            <v>Baa2</v>
          </cell>
          <cell r="G169" t="str">
            <v>C-</v>
          </cell>
          <cell r="H169" t="str">
            <v>baa2</v>
          </cell>
          <cell r="I169" t="str">
            <v>baa2</v>
          </cell>
          <cell r="J169" t="str">
            <v>(P)Baa2</v>
          </cell>
          <cell r="O169" t="str">
            <v>P-2</v>
          </cell>
          <cell r="P169" t="str">
            <v>Not on Watch</v>
          </cell>
        </row>
        <row r="170">
          <cell r="A170" t="str">
            <v>Compass Bank</v>
          </cell>
          <cell r="B170" t="str">
            <v>UNITED STATES</v>
          </cell>
          <cell r="C170" t="str">
            <v>Stable</v>
          </cell>
          <cell r="D170" t="str">
            <v>Baa2</v>
          </cell>
          <cell r="E170" t="str">
            <v>LT Bank Deposits - Dom Curr</v>
          </cell>
          <cell r="F170" t="str">
            <v>Baa2</v>
          </cell>
          <cell r="G170" t="str">
            <v>C-</v>
          </cell>
          <cell r="H170" t="str">
            <v>baa2</v>
          </cell>
          <cell r="I170" t="str">
            <v>baa2</v>
          </cell>
          <cell r="J170" t="str">
            <v>(P)Baa2</v>
          </cell>
          <cell r="K170" t="str">
            <v>(P)Baa3</v>
          </cell>
          <cell r="O170" t="str">
            <v>P-2</v>
          </cell>
          <cell r="P170" t="str">
            <v>Not on Watch</v>
          </cell>
        </row>
        <row r="171">
          <cell r="A171" t="str">
            <v>Credit Industriel et Commercial</v>
          </cell>
          <cell r="B171" t="str">
            <v>FRANCE</v>
          </cell>
          <cell r="C171" t="str">
            <v>Negative (multiple)</v>
          </cell>
          <cell r="D171" t="str">
            <v>Aa3</v>
          </cell>
          <cell r="E171" t="str">
            <v>LT Bank Deposits - Fgn Curr</v>
          </cell>
          <cell r="F171" t="str">
            <v>Aa3</v>
          </cell>
          <cell r="G171" t="str">
            <v>C-</v>
          </cell>
          <cell r="H171" t="str">
            <v>baa2</v>
          </cell>
          <cell r="I171" t="str">
            <v>a3</v>
          </cell>
          <cell r="J171" t="str">
            <v>Aa3</v>
          </cell>
          <cell r="K171" t="str">
            <v>A3</v>
          </cell>
          <cell r="O171" t="str">
            <v>P-1</v>
          </cell>
          <cell r="P171" t="str">
            <v>Not on Watch</v>
          </cell>
        </row>
        <row r="172">
          <cell r="A172" t="str">
            <v>Credit Suisse AG</v>
          </cell>
          <cell r="B172" t="str">
            <v>SWITZERLAND</v>
          </cell>
          <cell r="C172" t="str">
            <v>Negative</v>
          </cell>
          <cell r="D172" t="str">
            <v>A1</v>
          </cell>
          <cell r="E172" t="str">
            <v>LT Bank Deposits - Fgn Curr</v>
          </cell>
          <cell r="F172" t="str">
            <v>A1</v>
          </cell>
          <cell r="G172" t="str">
            <v>C-</v>
          </cell>
          <cell r="H172" t="str">
            <v>baa1</v>
          </cell>
          <cell r="I172" t="str">
            <v>baa1</v>
          </cell>
          <cell r="J172" t="str">
            <v>A1</v>
          </cell>
          <cell r="K172" t="str">
            <v>Baa2</v>
          </cell>
          <cell r="L172" t="str">
            <v>(P)Baa3</v>
          </cell>
          <cell r="M172" t="str">
            <v>(P)Ba1</v>
          </cell>
          <cell r="N172" t="str">
            <v>Ba1</v>
          </cell>
          <cell r="O172" t="str">
            <v>P-1</v>
          </cell>
          <cell r="P172" t="str">
            <v>Not On Watch</v>
          </cell>
        </row>
        <row r="173">
          <cell r="A173" t="str">
            <v>CTBC Bank Co., Ltd.</v>
          </cell>
          <cell r="B173" t="str">
            <v>TAIWAN</v>
          </cell>
          <cell r="C173" t="str">
            <v>Negative</v>
          </cell>
          <cell r="D173" t="str">
            <v>A2</v>
          </cell>
          <cell r="E173" t="str">
            <v>LT Bank Deposits - Fgn Curr</v>
          </cell>
          <cell r="F173" t="str">
            <v>A2</v>
          </cell>
          <cell r="G173" t="str">
            <v>C-</v>
          </cell>
          <cell r="H173" t="str">
            <v>baa2</v>
          </cell>
          <cell r="I173" t="str">
            <v>baa2</v>
          </cell>
          <cell r="O173" t="str">
            <v>P-1</v>
          </cell>
          <cell r="P173" t="str">
            <v>Not on Watch</v>
          </cell>
        </row>
        <row r="174">
          <cell r="A174" t="str">
            <v>Daegu Bank, Ltd.</v>
          </cell>
          <cell r="B174" t="str">
            <v>KOREA</v>
          </cell>
          <cell r="C174" t="str">
            <v>Stable</v>
          </cell>
          <cell r="D174" t="str">
            <v>A2</v>
          </cell>
          <cell r="E174" t="str">
            <v>LT Bank Deposits - Fgn Curr</v>
          </cell>
          <cell r="F174" t="str">
            <v>A2</v>
          </cell>
          <cell r="G174" t="str">
            <v>C-</v>
          </cell>
          <cell r="H174" t="str">
            <v>baa1</v>
          </cell>
          <cell r="I174" t="str">
            <v>baa1</v>
          </cell>
          <cell r="J174" t="str">
            <v>A2</v>
          </cell>
          <cell r="O174" t="str">
            <v>P-1</v>
          </cell>
          <cell r="P174" t="str">
            <v>Not on Watch</v>
          </cell>
        </row>
        <row r="175">
          <cell r="A175" t="str">
            <v>Daishi Bank, Ltd. (The)</v>
          </cell>
          <cell r="B175" t="str">
            <v>JAPAN</v>
          </cell>
          <cell r="C175" t="str">
            <v>Stable</v>
          </cell>
          <cell r="D175" t="str">
            <v>A3</v>
          </cell>
          <cell r="E175" t="str">
            <v>LT Bank Deposits - Fgn Curr</v>
          </cell>
          <cell r="F175" t="str">
            <v>A3</v>
          </cell>
          <cell r="G175" t="str">
            <v>C-</v>
          </cell>
          <cell r="H175" t="str">
            <v>baa2</v>
          </cell>
          <cell r="I175" t="str">
            <v>baa2</v>
          </cell>
          <cell r="O175" t="str">
            <v>P-2</v>
          </cell>
          <cell r="P175" t="str">
            <v>Not on Watch</v>
          </cell>
        </row>
        <row r="176">
          <cell r="A176" t="str">
            <v>Danske Bank A/S</v>
          </cell>
          <cell r="B176" t="str">
            <v>DENMARK</v>
          </cell>
          <cell r="C176" t="str">
            <v>Positive (multiple)</v>
          </cell>
          <cell r="D176" t="str">
            <v>Baa1</v>
          </cell>
          <cell r="E176" t="str">
            <v>LT Bank Deposits - Fgn Curr</v>
          </cell>
          <cell r="F176" t="str">
            <v>Baa1</v>
          </cell>
          <cell r="G176" t="str">
            <v>C-</v>
          </cell>
          <cell r="H176" t="str">
            <v>baa2</v>
          </cell>
          <cell r="I176" t="str">
            <v>baa2</v>
          </cell>
          <cell r="J176" t="str">
            <v>Baa1</v>
          </cell>
          <cell r="L176" t="str">
            <v>Ba1</v>
          </cell>
          <cell r="M176" t="str">
            <v>Ba2</v>
          </cell>
          <cell r="O176" t="str">
            <v>P-2</v>
          </cell>
          <cell r="P176" t="str">
            <v>Not on Watch</v>
          </cell>
        </row>
        <row r="177">
          <cell r="A177" t="str">
            <v>Danske Bank Plc</v>
          </cell>
          <cell r="B177" t="str">
            <v>FINLAND</v>
          </cell>
          <cell r="C177" t="str">
            <v>Negative (multiple)</v>
          </cell>
          <cell r="D177" t="str">
            <v>A2</v>
          </cell>
          <cell r="E177" t="str">
            <v>LT Bank Deposits</v>
          </cell>
          <cell r="F177" t="str">
            <v>A2</v>
          </cell>
          <cell r="G177" t="str">
            <v>C-</v>
          </cell>
          <cell r="H177" t="str">
            <v>baa1</v>
          </cell>
          <cell r="I177" t="str">
            <v>baa1</v>
          </cell>
          <cell r="J177" t="str">
            <v>A2</v>
          </cell>
          <cell r="K177" t="str">
            <v>(P)Baa2</v>
          </cell>
          <cell r="O177" t="str">
            <v>P-1</v>
          </cell>
          <cell r="P177" t="str">
            <v>Not on Watch</v>
          </cell>
        </row>
        <row r="178">
          <cell r="A178" t="str">
            <v>DekaBank Deutsche Girozentrale</v>
          </cell>
          <cell r="B178" t="str">
            <v>GERMANY</v>
          </cell>
          <cell r="C178" t="str">
            <v>Negative (multiple)</v>
          </cell>
          <cell r="D178" t="str">
            <v>A1</v>
          </cell>
          <cell r="E178" t="str">
            <v>LT Bank Deposits - Fgn Curr</v>
          </cell>
          <cell r="F178" t="str">
            <v>A1</v>
          </cell>
          <cell r="G178" t="str">
            <v>C-</v>
          </cell>
          <cell r="H178" t="str">
            <v>baa2</v>
          </cell>
          <cell r="I178" t="str">
            <v>a3</v>
          </cell>
          <cell r="J178" t="str">
            <v>A1</v>
          </cell>
          <cell r="K178" t="str">
            <v>(P)Baa1</v>
          </cell>
          <cell r="O178" t="str">
            <v>P-1</v>
          </cell>
          <cell r="P178" t="str">
            <v>Not On Watch</v>
          </cell>
        </row>
        <row r="179">
          <cell r="A179" t="str">
            <v>Deutsche Apotheker- und Aerztebank eG</v>
          </cell>
          <cell r="B179" t="str">
            <v>GERMANY</v>
          </cell>
          <cell r="C179" t="str">
            <v>Stable</v>
          </cell>
          <cell r="D179" t="str">
            <v>A1</v>
          </cell>
          <cell r="E179" t="str">
            <v>LT Bank Deposits - Fgn Curr</v>
          </cell>
          <cell r="F179" t="str">
            <v>A1</v>
          </cell>
          <cell r="G179" t="str">
            <v>C-</v>
          </cell>
          <cell r="H179" t="str">
            <v>baa2</v>
          </cell>
          <cell r="I179" t="str">
            <v>a2</v>
          </cell>
          <cell r="J179" t="str">
            <v>A1</v>
          </cell>
          <cell r="K179" t="str">
            <v>A3</v>
          </cell>
          <cell r="O179" t="str">
            <v>P-1</v>
          </cell>
          <cell r="P179" t="str">
            <v>Not on Watch</v>
          </cell>
        </row>
        <row r="180">
          <cell r="A180" t="str">
            <v>DNB Bank ASA</v>
          </cell>
          <cell r="B180" t="str">
            <v>NORWAY</v>
          </cell>
          <cell r="C180" t="str">
            <v>Negative (multiple)</v>
          </cell>
          <cell r="D180" t="str">
            <v>A1</v>
          </cell>
          <cell r="E180" t="str">
            <v>LT Bank Deposits - Fgn Curr</v>
          </cell>
          <cell r="F180" t="str">
            <v>A1</v>
          </cell>
          <cell r="G180" t="str">
            <v>C-</v>
          </cell>
          <cell r="H180" t="str">
            <v>baa1</v>
          </cell>
          <cell r="I180" t="str">
            <v>baa1</v>
          </cell>
          <cell r="J180" t="str">
            <v>A1</v>
          </cell>
          <cell r="K180" t="str">
            <v>Baa2</v>
          </cell>
          <cell r="L180" t="str">
            <v>(P)Baa3</v>
          </cell>
          <cell r="N180" t="str">
            <v>Ba1</v>
          </cell>
          <cell r="O180" t="str">
            <v>P-1</v>
          </cell>
          <cell r="P180" t="str">
            <v>Not on Watch</v>
          </cell>
        </row>
        <row r="181">
          <cell r="A181" t="str">
            <v>DZ BANK AG</v>
          </cell>
          <cell r="B181" t="str">
            <v>GERMANY</v>
          </cell>
          <cell r="C181" t="str">
            <v>Stable</v>
          </cell>
          <cell r="D181" t="str">
            <v>A1</v>
          </cell>
          <cell r="E181" t="str">
            <v>LT Bank Deposits - Fgn Curr</v>
          </cell>
          <cell r="F181" t="str">
            <v>A1</v>
          </cell>
          <cell r="G181" t="str">
            <v>C-</v>
          </cell>
          <cell r="H181" t="str">
            <v>baa2</v>
          </cell>
          <cell r="I181" t="str">
            <v>a3</v>
          </cell>
          <cell r="J181" t="str">
            <v>A1</v>
          </cell>
          <cell r="K181" t="str">
            <v>Baa1</v>
          </cell>
          <cell r="O181" t="str">
            <v>P-1</v>
          </cell>
          <cell r="P181" t="str">
            <v>Not On Watch</v>
          </cell>
        </row>
        <row r="182">
          <cell r="A182" t="str">
            <v>DZ-Bank Ireland plc</v>
          </cell>
          <cell r="B182" t="str">
            <v>IRELAND</v>
          </cell>
          <cell r="C182" t="str">
            <v>Stable</v>
          </cell>
          <cell r="D182" t="str">
            <v>A3</v>
          </cell>
          <cell r="E182" t="str">
            <v>BACKED LT Bank Deposits - Fgn Curr</v>
          </cell>
          <cell r="G182" t="str">
            <v>C-</v>
          </cell>
          <cell r="H182" t="str">
            <v>baa2</v>
          </cell>
          <cell r="I182" t="str">
            <v>a3</v>
          </cell>
          <cell r="O182" t="str">
            <v>P-2</v>
          </cell>
          <cell r="P182" t="str">
            <v>Not on Watch</v>
          </cell>
        </row>
        <row r="183">
          <cell r="A183" t="str">
            <v>E. Sun Commercial Bank, Ltd.</v>
          </cell>
          <cell r="B183" t="str">
            <v>TAIWAN</v>
          </cell>
          <cell r="C183" t="str">
            <v>Stable</v>
          </cell>
          <cell r="D183" t="str">
            <v>A3</v>
          </cell>
          <cell r="E183" t="str">
            <v>LT Bank Deposits - Fgn Curr</v>
          </cell>
          <cell r="F183" t="str">
            <v>A3</v>
          </cell>
          <cell r="G183" t="str">
            <v>C-</v>
          </cell>
          <cell r="H183" t="str">
            <v>baa2</v>
          </cell>
          <cell r="I183" t="str">
            <v>baa2</v>
          </cell>
          <cell r="O183" t="str">
            <v>P-2</v>
          </cell>
          <cell r="P183" t="str">
            <v>Not on Watch</v>
          </cell>
        </row>
        <row r="184">
          <cell r="A184" t="str">
            <v>First Gulf Bank</v>
          </cell>
          <cell r="B184" t="str">
            <v>UNITED ARAB EMIRATES</v>
          </cell>
          <cell r="C184" t="str">
            <v>Stable</v>
          </cell>
          <cell r="D184" t="str">
            <v>A2</v>
          </cell>
          <cell r="E184" t="str">
            <v>LT Bank Deposits - Fgn Curr</v>
          </cell>
          <cell r="F184" t="str">
            <v>A2</v>
          </cell>
          <cell r="G184" t="str">
            <v>C-</v>
          </cell>
          <cell r="H184" t="str">
            <v>baa2</v>
          </cell>
          <cell r="I184" t="str">
            <v>baa2</v>
          </cell>
          <cell r="J184" t="str">
            <v>A2</v>
          </cell>
          <cell r="K184" t="str">
            <v>(P)Baa1</v>
          </cell>
          <cell r="O184" t="str">
            <v>P-1</v>
          </cell>
          <cell r="P184" t="str">
            <v>Not on Watch</v>
          </cell>
        </row>
        <row r="185">
          <cell r="A185" t="str">
            <v>First Midwest Bank</v>
          </cell>
          <cell r="B185" t="str">
            <v>UNITED STATES</v>
          </cell>
          <cell r="C185" t="str">
            <v>Stable</v>
          </cell>
          <cell r="D185" t="str">
            <v>Baa1</v>
          </cell>
          <cell r="E185" t="str">
            <v>LT Bank Deposits - Dom Curr</v>
          </cell>
          <cell r="F185" t="str">
            <v>Baa1</v>
          </cell>
          <cell r="G185" t="str">
            <v>C-</v>
          </cell>
          <cell r="H185" t="str">
            <v>baa1</v>
          </cell>
          <cell r="I185" t="str">
            <v>baa1</v>
          </cell>
          <cell r="O185" t="str">
            <v>P-2</v>
          </cell>
          <cell r="P185" t="str">
            <v>Not on Watch</v>
          </cell>
        </row>
        <row r="186">
          <cell r="A186" t="str">
            <v>First National Bank of Omaha</v>
          </cell>
          <cell r="B186" t="str">
            <v>UNITED STATES</v>
          </cell>
          <cell r="C186" t="str">
            <v>Stable</v>
          </cell>
          <cell r="D186" t="str">
            <v>Baa1</v>
          </cell>
          <cell r="E186" t="str">
            <v>LT Bank Deposits - Dom Curr</v>
          </cell>
          <cell r="F186" t="str">
            <v>Baa1</v>
          </cell>
          <cell r="G186" t="str">
            <v>C-</v>
          </cell>
          <cell r="H186" t="str">
            <v>baa1</v>
          </cell>
          <cell r="I186" t="str">
            <v>baa1</v>
          </cell>
          <cell r="O186" t="str">
            <v>P-2</v>
          </cell>
          <cell r="P186" t="str">
            <v>Not on Watch</v>
          </cell>
        </row>
        <row r="187">
          <cell r="A187" t="str">
            <v>First National Bank of Pennsylvania</v>
          </cell>
          <cell r="B187" t="str">
            <v>UNITED STATES</v>
          </cell>
          <cell r="C187" t="str">
            <v>Stable</v>
          </cell>
          <cell r="D187" t="str">
            <v>Baa2</v>
          </cell>
          <cell r="E187" t="str">
            <v>LT Bank Deposits - Dom Curr</v>
          </cell>
          <cell r="F187" t="str">
            <v>Baa2</v>
          </cell>
          <cell r="G187" t="str">
            <v>C-</v>
          </cell>
          <cell r="H187" t="str">
            <v>baa2</v>
          </cell>
          <cell r="I187" t="str">
            <v>baa2</v>
          </cell>
          <cell r="O187" t="str">
            <v>P-2</v>
          </cell>
          <cell r="P187" t="str">
            <v>Not on Watch</v>
          </cell>
        </row>
        <row r="188">
          <cell r="A188" t="str">
            <v>First Tennessee Bank, National Association</v>
          </cell>
          <cell r="B188" t="str">
            <v>UNITED STATES</v>
          </cell>
          <cell r="C188" t="str">
            <v>Stable</v>
          </cell>
          <cell r="D188" t="str">
            <v>Baa2</v>
          </cell>
          <cell r="E188" t="str">
            <v>LT Bank Deposits - Dom Curr</v>
          </cell>
          <cell r="F188" t="str">
            <v>Baa2</v>
          </cell>
          <cell r="G188" t="str">
            <v>C-</v>
          </cell>
          <cell r="H188" t="str">
            <v>baa2</v>
          </cell>
          <cell r="I188" t="str">
            <v>baa2</v>
          </cell>
          <cell r="K188" t="str">
            <v>Baa3</v>
          </cell>
          <cell r="N188" t="str">
            <v>Ba2</v>
          </cell>
          <cell r="O188" t="str">
            <v>P-2</v>
          </cell>
          <cell r="P188" t="str">
            <v>Not on Watch</v>
          </cell>
        </row>
        <row r="189">
          <cell r="A189" t="str">
            <v>FirstRand Bank Limited</v>
          </cell>
          <cell r="B189" t="str">
            <v>SOUTH AFRICA</v>
          </cell>
          <cell r="C189" t="str">
            <v>Ratings Under Review</v>
          </cell>
          <cell r="D189" t="str">
            <v>Baa1</v>
          </cell>
          <cell r="E189" t="str">
            <v>LT Bank Deposits - Fgn Curr</v>
          </cell>
          <cell r="F189" t="str">
            <v>Baa1</v>
          </cell>
          <cell r="G189" t="str">
            <v>C-</v>
          </cell>
          <cell r="H189" t="str">
            <v>baa1</v>
          </cell>
          <cell r="I189" t="str">
            <v>baa1</v>
          </cell>
          <cell r="J189" t="str">
            <v>(P)A3</v>
          </cell>
          <cell r="K189" t="str">
            <v>Baa3</v>
          </cell>
          <cell r="L189" t="str">
            <v>Baa3</v>
          </cell>
          <cell r="O189" t="str">
            <v>P-2</v>
          </cell>
          <cell r="P189" t="str">
            <v>Possible Downgrade</v>
          </cell>
        </row>
        <row r="190">
          <cell r="A190" t="str">
            <v>GarantiBank International N.V.</v>
          </cell>
          <cell r="B190" t="str">
            <v>NETHERLANDS</v>
          </cell>
          <cell r="C190" t="str">
            <v>Negative</v>
          </cell>
          <cell r="D190" t="str">
            <v>Baa2</v>
          </cell>
          <cell r="E190" t="str">
            <v>LT Bank Deposits - Fgn Curr</v>
          </cell>
          <cell r="F190" t="str">
            <v>Baa2</v>
          </cell>
          <cell r="G190" t="str">
            <v>C-</v>
          </cell>
          <cell r="H190" t="str">
            <v>baa2</v>
          </cell>
          <cell r="I190" t="str">
            <v>baa2</v>
          </cell>
          <cell r="O190" t="str">
            <v>P-2</v>
          </cell>
          <cell r="P190" t="str">
            <v>Not on Watch</v>
          </cell>
        </row>
        <row r="191">
          <cell r="A191" t="str">
            <v>Goldman Sachs Bank USA</v>
          </cell>
          <cell r="B191" t="str">
            <v>UNITED STATES</v>
          </cell>
          <cell r="C191" t="str">
            <v>Stable</v>
          </cell>
          <cell r="D191" t="str">
            <v>A2</v>
          </cell>
          <cell r="E191" t="str">
            <v>LT Bank Deposits - Dom Curr</v>
          </cell>
          <cell r="F191" t="str">
            <v>A2</v>
          </cell>
          <cell r="G191" t="str">
            <v>C-</v>
          </cell>
          <cell r="H191" t="str">
            <v>baa1</v>
          </cell>
          <cell r="I191" t="str">
            <v>baa1</v>
          </cell>
          <cell r="O191" t="str">
            <v>P-1</v>
          </cell>
          <cell r="P191" t="str">
            <v>Not On Watch</v>
          </cell>
        </row>
        <row r="192">
          <cell r="A192" t="str">
            <v>Gunma Bank, Ltd. (The)</v>
          </cell>
          <cell r="B192" t="str">
            <v>JAPAN</v>
          </cell>
          <cell r="C192" t="str">
            <v>Stable</v>
          </cell>
          <cell r="D192" t="str">
            <v>A2</v>
          </cell>
          <cell r="E192" t="str">
            <v>LT Bank Deposits - Fgn Curr</v>
          </cell>
          <cell r="F192" t="str">
            <v>A2</v>
          </cell>
          <cell r="G192" t="str">
            <v>C-</v>
          </cell>
          <cell r="H192" t="str">
            <v>baa1</v>
          </cell>
          <cell r="I192" t="str">
            <v>baa1</v>
          </cell>
          <cell r="O192" t="str">
            <v>P-1</v>
          </cell>
          <cell r="P192" t="str">
            <v>Not on Watch</v>
          </cell>
        </row>
        <row r="193">
          <cell r="A193" t="str">
            <v>Hana Bank</v>
          </cell>
          <cell r="B193" t="str">
            <v>KOREA</v>
          </cell>
          <cell r="C193" t="str">
            <v>Stable</v>
          </cell>
          <cell r="D193" t="str">
            <v>A1</v>
          </cell>
          <cell r="E193" t="str">
            <v>LT Bank Deposits - Fgn Curr</v>
          </cell>
          <cell r="F193" t="str">
            <v>A1</v>
          </cell>
          <cell r="G193" t="str">
            <v>C-</v>
          </cell>
          <cell r="H193" t="str">
            <v>baa1</v>
          </cell>
          <cell r="I193" t="str">
            <v>baa1</v>
          </cell>
          <cell r="J193" t="str">
            <v>A1</v>
          </cell>
          <cell r="K193" t="str">
            <v>(P)Baa1</v>
          </cell>
          <cell r="L193" t="str">
            <v>(P)Baa2</v>
          </cell>
          <cell r="O193" t="str">
            <v>P-1</v>
          </cell>
          <cell r="P193" t="str">
            <v>Not on Watch</v>
          </cell>
        </row>
        <row r="194">
          <cell r="A194" t="str">
            <v>Hewlett-Packard International Bank Plc</v>
          </cell>
          <cell r="B194" t="str">
            <v>IRELAND</v>
          </cell>
          <cell r="C194" t="str">
            <v>Negative (multiple)</v>
          </cell>
          <cell r="D194" t="str">
            <v>Baa1</v>
          </cell>
          <cell r="E194" t="str">
            <v>LT Bank Deposits - Fgn Curr</v>
          </cell>
          <cell r="F194" t="str">
            <v>Baa1</v>
          </cell>
          <cell r="G194" t="str">
            <v>C-</v>
          </cell>
          <cell r="H194" t="str">
            <v>baa1</v>
          </cell>
          <cell r="I194" t="str">
            <v>baa1</v>
          </cell>
          <cell r="O194" t="str">
            <v>P-2</v>
          </cell>
          <cell r="P194" t="str">
            <v>Not on Watch</v>
          </cell>
        </row>
        <row r="195">
          <cell r="A195" t="str">
            <v>Hong Leong Bank Berhad</v>
          </cell>
          <cell r="B195" t="str">
            <v>MALAYSIA</v>
          </cell>
          <cell r="C195" t="str">
            <v>Stable (multiple)</v>
          </cell>
          <cell r="D195" t="str">
            <v>A3</v>
          </cell>
          <cell r="E195" t="str">
            <v>LT Bank Deposits - Fgn Curr</v>
          </cell>
          <cell r="F195" t="str">
            <v>A3</v>
          </cell>
          <cell r="G195" t="str">
            <v>C-</v>
          </cell>
          <cell r="H195" t="str">
            <v>baa1</v>
          </cell>
          <cell r="I195" t="str">
            <v>baa1</v>
          </cell>
          <cell r="J195" t="str">
            <v>A3</v>
          </cell>
          <cell r="O195" t="str">
            <v>P-2</v>
          </cell>
          <cell r="P195" t="str">
            <v>Not on Watch</v>
          </cell>
        </row>
        <row r="196">
          <cell r="A196" t="str">
            <v>HSBC Bank Australia Ltd</v>
          </cell>
          <cell r="B196" t="str">
            <v>AUSTRALIA</v>
          </cell>
          <cell r="C196" t="str">
            <v>Stable</v>
          </cell>
          <cell r="D196" t="str">
            <v>A1</v>
          </cell>
          <cell r="E196" t="str">
            <v>LT Bank Deposits - Fgn Curr</v>
          </cell>
          <cell r="F196" t="str">
            <v>A1</v>
          </cell>
          <cell r="G196" t="str">
            <v>C-</v>
          </cell>
          <cell r="H196" t="str">
            <v>baa1</v>
          </cell>
          <cell r="I196" t="str">
            <v>a1</v>
          </cell>
          <cell r="J196" t="str">
            <v>A1</v>
          </cell>
          <cell r="K196" t="str">
            <v>A2</v>
          </cell>
          <cell r="O196" t="str">
            <v>P-1</v>
          </cell>
          <cell r="P196" t="str">
            <v>Not on Watch</v>
          </cell>
        </row>
        <row r="197">
          <cell r="A197" t="str">
            <v>HSBC Bank Brasil S.A. - Banco Multiplo</v>
          </cell>
          <cell r="B197" t="str">
            <v>BRAZIL</v>
          </cell>
          <cell r="C197" t="str">
            <v>Negative (multiple)</v>
          </cell>
          <cell r="D197" t="str">
            <v>Baa2</v>
          </cell>
          <cell r="E197" t="str">
            <v>LT Bank Deposits - Fgn Curr</v>
          </cell>
          <cell r="F197" t="str">
            <v>Baa2</v>
          </cell>
          <cell r="G197" t="str">
            <v>C-</v>
          </cell>
          <cell r="H197" t="str">
            <v>baa2</v>
          </cell>
          <cell r="I197" t="str">
            <v>a1</v>
          </cell>
          <cell r="J197" t="str">
            <v>Baa1</v>
          </cell>
          <cell r="O197" t="str">
            <v>P-2</v>
          </cell>
          <cell r="P197" t="str">
            <v>Not on Watch</v>
          </cell>
        </row>
        <row r="198">
          <cell r="A198" t="str">
            <v>HSBC Bank Malaysia Berhad</v>
          </cell>
          <cell r="B198" t="str">
            <v>MALAYSIA</v>
          </cell>
          <cell r="C198" t="str">
            <v>Stable (multiple)</v>
          </cell>
          <cell r="D198" t="str">
            <v>A3</v>
          </cell>
          <cell r="E198" t="str">
            <v>LT Bank Deposits - Fgn Curr</v>
          </cell>
          <cell r="F198" t="str">
            <v>A3</v>
          </cell>
          <cell r="G198" t="str">
            <v>C-</v>
          </cell>
          <cell r="H198" t="str">
            <v>baa1</v>
          </cell>
          <cell r="I198" t="str">
            <v>a1</v>
          </cell>
          <cell r="O198" t="str">
            <v>P-2</v>
          </cell>
          <cell r="P198" t="str">
            <v>Not on Watch</v>
          </cell>
        </row>
        <row r="199">
          <cell r="A199" t="str">
            <v>HSBC Bank Middle East Limited</v>
          </cell>
          <cell r="B199" t="str">
            <v>JERSEY</v>
          </cell>
          <cell r="C199" t="str">
            <v>Stable</v>
          </cell>
          <cell r="D199" t="str">
            <v>A2</v>
          </cell>
          <cell r="E199" t="str">
            <v>LT Bank Deposits - Fgn Curr</v>
          </cell>
          <cell r="F199" t="str">
            <v>A2</v>
          </cell>
          <cell r="G199" t="str">
            <v>C-</v>
          </cell>
          <cell r="H199" t="str">
            <v>baa2</v>
          </cell>
          <cell r="I199" t="str">
            <v>a2</v>
          </cell>
          <cell r="J199" t="str">
            <v>A2</v>
          </cell>
          <cell r="K199" t="str">
            <v>(P)A3</v>
          </cell>
          <cell r="O199" t="str">
            <v>P-1</v>
          </cell>
          <cell r="P199" t="str">
            <v>Not on Watch</v>
          </cell>
        </row>
        <row r="200">
          <cell r="A200" t="str">
            <v>HSBC Bank USA, N.A.</v>
          </cell>
          <cell r="B200" t="str">
            <v>UNITED STATES</v>
          </cell>
          <cell r="C200" t="str">
            <v>Stable (multiple)</v>
          </cell>
          <cell r="D200" t="str">
            <v>A1</v>
          </cell>
          <cell r="E200" t="str">
            <v>LT Bank Deposits - Dom Curr</v>
          </cell>
          <cell r="F200" t="str">
            <v>A1</v>
          </cell>
          <cell r="G200" t="str">
            <v>C-</v>
          </cell>
          <cell r="H200" t="str">
            <v>baa1</v>
          </cell>
          <cell r="I200" t="str">
            <v>a1</v>
          </cell>
          <cell r="J200" t="str">
            <v>A1</v>
          </cell>
          <cell r="K200" t="str">
            <v>A2</v>
          </cell>
          <cell r="O200" t="str">
            <v>P-1</v>
          </cell>
          <cell r="P200" t="str">
            <v>Not on Watch</v>
          </cell>
        </row>
        <row r="201">
          <cell r="A201" t="str">
            <v>HSBC France</v>
          </cell>
          <cell r="B201" t="str">
            <v>FRANCE</v>
          </cell>
          <cell r="C201" t="str">
            <v>Negative (multiple)</v>
          </cell>
          <cell r="D201" t="str">
            <v>A1</v>
          </cell>
          <cell r="E201" t="str">
            <v>LT Bank Deposits - Fgn Curr</v>
          </cell>
          <cell r="F201" t="str">
            <v>A1</v>
          </cell>
          <cell r="G201" t="str">
            <v>C-</v>
          </cell>
          <cell r="H201" t="str">
            <v>baa2</v>
          </cell>
          <cell r="I201" t="str">
            <v>a2</v>
          </cell>
          <cell r="J201" t="str">
            <v>A1</v>
          </cell>
          <cell r="K201" t="str">
            <v>(P)A3</v>
          </cell>
          <cell r="O201" t="str">
            <v>P-1</v>
          </cell>
          <cell r="P201" t="str">
            <v>Not on Watch</v>
          </cell>
        </row>
        <row r="202">
          <cell r="A202" t="str">
            <v>HSBC Mexico, S.A.</v>
          </cell>
          <cell r="B202" t="str">
            <v>MEXICO</v>
          </cell>
          <cell r="C202" t="str">
            <v>Stable</v>
          </cell>
          <cell r="D202" t="str">
            <v>A3</v>
          </cell>
          <cell r="E202" t="str">
            <v>LT Bank Deposits - Fgn Curr</v>
          </cell>
          <cell r="F202" t="str">
            <v>A3</v>
          </cell>
          <cell r="G202" t="str">
            <v>C-</v>
          </cell>
          <cell r="H202" t="str">
            <v>baa2</v>
          </cell>
          <cell r="I202" t="str">
            <v>a2</v>
          </cell>
          <cell r="J202" t="str">
            <v>A2</v>
          </cell>
          <cell r="K202" t="str">
            <v>A3</v>
          </cell>
          <cell r="L202" t="str">
            <v>(P)Baa1</v>
          </cell>
          <cell r="O202" t="str">
            <v>P-2</v>
          </cell>
          <cell r="P202" t="str">
            <v>Not on Watch</v>
          </cell>
        </row>
        <row r="203">
          <cell r="A203" t="str">
            <v>Hyakujushi Bank Limited</v>
          </cell>
          <cell r="B203" t="str">
            <v>JAPAN</v>
          </cell>
          <cell r="C203" t="str">
            <v>Stable</v>
          </cell>
          <cell r="D203" t="str">
            <v>A3</v>
          </cell>
          <cell r="E203" t="str">
            <v>LT Bank Deposits</v>
          </cell>
          <cell r="F203" t="str">
            <v>A3</v>
          </cell>
          <cell r="G203" t="str">
            <v>C-</v>
          </cell>
          <cell r="H203" t="str">
            <v>baa2</v>
          </cell>
          <cell r="I203" t="str">
            <v>baa2</v>
          </cell>
          <cell r="O203" t="str">
            <v>P-2</v>
          </cell>
          <cell r="P203" t="str">
            <v>Not on Watch</v>
          </cell>
        </row>
        <row r="204">
          <cell r="A204" t="str">
            <v>Industrial &amp; Comm'l Bank of China (Asia) Ltd.</v>
          </cell>
          <cell r="B204" t="str">
            <v>HONG KONG</v>
          </cell>
          <cell r="C204" t="str">
            <v>Stable</v>
          </cell>
          <cell r="D204" t="str">
            <v>A2</v>
          </cell>
          <cell r="E204" t="str">
            <v>LT Bank Deposits - Fgn Curr</v>
          </cell>
          <cell r="F204" t="str">
            <v>A2</v>
          </cell>
          <cell r="G204" t="str">
            <v>C-</v>
          </cell>
          <cell r="H204" t="str">
            <v>baa2</v>
          </cell>
          <cell r="I204" t="str">
            <v>a2</v>
          </cell>
          <cell r="J204" t="str">
            <v>A2</v>
          </cell>
          <cell r="K204" t="str">
            <v>Baa1</v>
          </cell>
          <cell r="O204" t="str">
            <v>P-1</v>
          </cell>
          <cell r="P204" t="str">
            <v>Not On Watch</v>
          </cell>
        </row>
        <row r="205">
          <cell r="A205" t="str">
            <v>Industrial &amp; Commercial Bank of China Ltd</v>
          </cell>
          <cell r="B205" t="str">
            <v>CHINA</v>
          </cell>
          <cell r="C205" t="str">
            <v>Stable</v>
          </cell>
          <cell r="D205" t="str">
            <v>A1</v>
          </cell>
          <cell r="E205" t="str">
            <v>LT Bank Deposits - Fgn Curr</v>
          </cell>
          <cell r="F205" t="str">
            <v>A1</v>
          </cell>
          <cell r="G205" t="str">
            <v>C-</v>
          </cell>
          <cell r="H205" t="str">
            <v>baa2</v>
          </cell>
          <cell r="I205" t="str">
            <v>baa2</v>
          </cell>
          <cell r="O205" t="str">
            <v>P-1</v>
          </cell>
          <cell r="P205" t="str">
            <v>Not on Watch</v>
          </cell>
        </row>
        <row r="206">
          <cell r="A206" t="str">
            <v>ING Bank N.V.</v>
          </cell>
          <cell r="B206" t="str">
            <v>NETHERLANDS</v>
          </cell>
          <cell r="C206" t="str">
            <v>Negative</v>
          </cell>
          <cell r="D206" t="str">
            <v>A2</v>
          </cell>
          <cell r="E206" t="str">
            <v>LT Bank Deposits</v>
          </cell>
          <cell r="F206" t="str">
            <v>A2</v>
          </cell>
          <cell r="G206" t="str">
            <v>C-</v>
          </cell>
          <cell r="H206" t="str">
            <v>baa1</v>
          </cell>
          <cell r="I206" t="str">
            <v>baa1</v>
          </cell>
          <cell r="J206" t="str">
            <v>A2</v>
          </cell>
          <cell r="K206" t="str">
            <v>Baa2</v>
          </cell>
          <cell r="O206" t="str">
            <v>P-1</v>
          </cell>
          <cell r="P206" t="str">
            <v>Not on Watch</v>
          </cell>
        </row>
        <row r="207">
          <cell r="A207" t="str">
            <v>ING Belgium SA/NV</v>
          </cell>
          <cell r="B207" t="str">
            <v>BELGIUM</v>
          </cell>
          <cell r="C207" t="str">
            <v>Negative</v>
          </cell>
          <cell r="D207" t="str">
            <v>A2</v>
          </cell>
          <cell r="E207" t="str">
            <v>LT Bank Deposits - Fgn Curr</v>
          </cell>
          <cell r="F207" t="str">
            <v>A2</v>
          </cell>
          <cell r="G207" t="str">
            <v>C-</v>
          </cell>
          <cell r="H207" t="str">
            <v>baa1</v>
          </cell>
          <cell r="I207" t="str">
            <v>baa1</v>
          </cell>
          <cell r="O207" t="str">
            <v>P-1</v>
          </cell>
          <cell r="P207" t="str">
            <v>Not on Watch</v>
          </cell>
        </row>
        <row r="208">
          <cell r="A208" t="str">
            <v>INTRUST Bank, N.A.</v>
          </cell>
          <cell r="B208" t="str">
            <v>UNITED STATES</v>
          </cell>
          <cell r="C208" t="str">
            <v>Stable</v>
          </cell>
          <cell r="D208" t="str">
            <v>Baa1</v>
          </cell>
          <cell r="E208" t="str">
            <v>LT Bank Deposits - Dom Curr</v>
          </cell>
          <cell r="F208" t="str">
            <v>Baa1</v>
          </cell>
          <cell r="G208" t="str">
            <v>C-</v>
          </cell>
          <cell r="H208" t="str">
            <v>baa1</v>
          </cell>
          <cell r="I208" t="str">
            <v>baa1</v>
          </cell>
          <cell r="O208" t="str">
            <v>P-2</v>
          </cell>
          <cell r="P208" t="str">
            <v>Not on Watch</v>
          </cell>
        </row>
        <row r="209">
          <cell r="A209" t="str">
            <v>Investec Bank Ltd.</v>
          </cell>
          <cell r="B209" t="str">
            <v>SOUTH AFRICA</v>
          </cell>
          <cell r="C209" t="str">
            <v>Ratings Under Review</v>
          </cell>
          <cell r="D209" t="str">
            <v>Baa1</v>
          </cell>
          <cell r="E209" t="str">
            <v>LT Bank Deposits - Fgn Curr</v>
          </cell>
          <cell r="F209" t="str">
            <v>Baa1</v>
          </cell>
          <cell r="G209" t="str">
            <v>C-</v>
          </cell>
          <cell r="H209" t="str">
            <v>baa1</v>
          </cell>
          <cell r="I209" t="str">
            <v>baa1</v>
          </cell>
          <cell r="J209" t="str">
            <v>Baa1</v>
          </cell>
          <cell r="K209" t="str">
            <v>(P)Baa2</v>
          </cell>
          <cell r="O209" t="str">
            <v>P-2</v>
          </cell>
          <cell r="P209" t="str">
            <v>Possible Downgrade</v>
          </cell>
        </row>
        <row r="210">
          <cell r="A210" t="str">
            <v>Itau Unibanco S.A.</v>
          </cell>
          <cell r="B210" t="str">
            <v>BRAZIL</v>
          </cell>
          <cell r="C210" t="str">
            <v>Negative (multiple)</v>
          </cell>
          <cell r="D210" t="str">
            <v>Baa2</v>
          </cell>
          <cell r="E210" t="str">
            <v>LT Bank Deposits - Fgn Curr</v>
          </cell>
          <cell r="F210" t="str">
            <v>Baa2</v>
          </cell>
          <cell r="G210" t="str">
            <v>C-</v>
          </cell>
          <cell r="H210" t="str">
            <v>baa1</v>
          </cell>
          <cell r="I210" t="str">
            <v>baa1</v>
          </cell>
          <cell r="J210" t="str">
            <v>(P)Baa1</v>
          </cell>
          <cell r="O210" t="str">
            <v>P-2</v>
          </cell>
          <cell r="P210" t="str">
            <v>Not on Watch</v>
          </cell>
        </row>
        <row r="211">
          <cell r="A211" t="str">
            <v>Joyo Bank, Ltd.</v>
          </cell>
          <cell r="B211" t="str">
            <v>JAPAN</v>
          </cell>
          <cell r="C211" t="str">
            <v>Stable</v>
          </cell>
          <cell r="D211" t="str">
            <v>A2</v>
          </cell>
          <cell r="E211" t="str">
            <v>LT Bank Deposits - Fgn Curr</v>
          </cell>
          <cell r="F211" t="str">
            <v>A2</v>
          </cell>
          <cell r="G211" t="str">
            <v>C-</v>
          </cell>
          <cell r="H211" t="str">
            <v>baa1</v>
          </cell>
          <cell r="I211" t="str">
            <v>baa1</v>
          </cell>
          <cell r="J211" t="str">
            <v>A2</v>
          </cell>
          <cell r="O211" t="str">
            <v>P-1</v>
          </cell>
          <cell r="P211" t="str">
            <v>Not on Watch</v>
          </cell>
        </row>
        <row r="212">
          <cell r="A212" t="str">
            <v>Jyske Bank A/S</v>
          </cell>
          <cell r="B212" t="str">
            <v>DENMARK</v>
          </cell>
          <cell r="C212" t="str">
            <v>Negative (multiple)</v>
          </cell>
          <cell r="D212" t="str">
            <v>Baa1</v>
          </cell>
          <cell r="E212" t="str">
            <v>LT Bank Deposits - Fgn Curr</v>
          </cell>
          <cell r="F212" t="str">
            <v>Baa1</v>
          </cell>
          <cell r="G212" t="str">
            <v>C-</v>
          </cell>
          <cell r="H212" t="str">
            <v>baa2</v>
          </cell>
          <cell r="I212" t="str">
            <v>baa2</v>
          </cell>
          <cell r="J212" t="str">
            <v>Baa1</v>
          </cell>
          <cell r="L212" t="str">
            <v>Ba1</v>
          </cell>
          <cell r="M212" t="str">
            <v>Ba2</v>
          </cell>
          <cell r="O212" t="str">
            <v>P-2</v>
          </cell>
          <cell r="P212" t="str">
            <v>Not on Watch</v>
          </cell>
        </row>
        <row r="213">
          <cell r="A213" t="str">
            <v>KASIKORNBANK Public Company Limited</v>
          </cell>
          <cell r="B213" t="str">
            <v>THAILAND</v>
          </cell>
          <cell r="C213" t="str">
            <v>Stable</v>
          </cell>
          <cell r="D213" t="str">
            <v>Baa1</v>
          </cell>
          <cell r="E213" t="str">
            <v>LT Bank Deposits - Fgn Curr</v>
          </cell>
          <cell r="F213" t="str">
            <v>Baa1</v>
          </cell>
          <cell r="G213" t="str">
            <v>C-</v>
          </cell>
          <cell r="H213" t="str">
            <v>baa2</v>
          </cell>
          <cell r="I213" t="str">
            <v>baa2</v>
          </cell>
          <cell r="J213" t="str">
            <v>(P)A3</v>
          </cell>
          <cell r="K213" t="str">
            <v>Baa3</v>
          </cell>
          <cell r="O213" t="str">
            <v>P-2</v>
          </cell>
          <cell r="P213" t="str">
            <v>Not on Watch</v>
          </cell>
        </row>
        <row r="214">
          <cell r="A214" t="str">
            <v>KBC Bank N.V.</v>
          </cell>
          <cell r="B214" t="str">
            <v>BELGIUM</v>
          </cell>
          <cell r="C214" t="str">
            <v>Negative (multiple)</v>
          </cell>
          <cell r="D214" t="str">
            <v>A2</v>
          </cell>
          <cell r="E214" t="str">
            <v>LT Bank Deposits - Fgn Curr</v>
          </cell>
          <cell r="F214" t="str">
            <v>A2</v>
          </cell>
          <cell r="G214" t="str">
            <v>C-</v>
          </cell>
          <cell r="H214" t="str">
            <v>baa2</v>
          </cell>
          <cell r="I214" t="str">
            <v>baa2</v>
          </cell>
          <cell r="L214" t="str">
            <v>Ba1</v>
          </cell>
          <cell r="O214" t="str">
            <v>P-1</v>
          </cell>
          <cell r="P214" t="str">
            <v>Not on Watch</v>
          </cell>
        </row>
        <row r="215">
          <cell r="A215" t="str">
            <v>Kinki Osaka Bank, Ltd. (The)</v>
          </cell>
          <cell r="B215" t="str">
            <v>JAPAN</v>
          </cell>
          <cell r="C215" t="str">
            <v>Stable</v>
          </cell>
          <cell r="D215" t="str">
            <v>A2</v>
          </cell>
          <cell r="E215" t="str">
            <v>LT Bank Deposits - Fgn Curr</v>
          </cell>
          <cell r="F215" t="str">
            <v>A2</v>
          </cell>
          <cell r="G215" t="str">
            <v>C-</v>
          </cell>
          <cell r="H215" t="str">
            <v>baa2</v>
          </cell>
          <cell r="I215" t="str">
            <v>a2</v>
          </cell>
          <cell r="O215" t="str">
            <v>P-1</v>
          </cell>
          <cell r="P215" t="str">
            <v>Not on Watch</v>
          </cell>
        </row>
        <row r="216">
          <cell r="A216" t="str">
            <v>Komercni Banka a.s.</v>
          </cell>
          <cell r="B216" t="str">
            <v>CZECH REPUBLIC</v>
          </cell>
          <cell r="C216" t="str">
            <v>Negative (multiple)</v>
          </cell>
          <cell r="D216" t="str">
            <v>A2</v>
          </cell>
          <cell r="E216" t="str">
            <v>LT Bank Deposits - Fgn Curr</v>
          </cell>
          <cell r="F216" t="str">
            <v>A2</v>
          </cell>
          <cell r="G216" t="str">
            <v>C-</v>
          </cell>
          <cell r="H216" t="str">
            <v>baa1</v>
          </cell>
          <cell r="I216" t="str">
            <v>baa1</v>
          </cell>
          <cell r="O216" t="str">
            <v>P-1</v>
          </cell>
          <cell r="P216" t="str">
            <v>Not on Watch</v>
          </cell>
        </row>
        <row r="217">
          <cell r="A217" t="str">
            <v>Kookmin Bank</v>
          </cell>
          <cell r="B217" t="str">
            <v>KOREA</v>
          </cell>
          <cell r="C217" t="str">
            <v>Stable</v>
          </cell>
          <cell r="D217" t="str">
            <v>A1</v>
          </cell>
          <cell r="E217" t="str">
            <v>LT Bank Deposits - Fgn Curr</v>
          </cell>
          <cell r="F217" t="str">
            <v>A1</v>
          </cell>
          <cell r="G217" t="str">
            <v>C-</v>
          </cell>
          <cell r="H217" t="str">
            <v>baa1</v>
          </cell>
          <cell r="I217" t="str">
            <v>baa1</v>
          </cell>
          <cell r="J217" t="str">
            <v>A1</v>
          </cell>
          <cell r="K217" t="str">
            <v>(P)Baa1</v>
          </cell>
          <cell r="L217" t="str">
            <v>(P)Baa2</v>
          </cell>
          <cell r="O217" t="str">
            <v>P-1</v>
          </cell>
          <cell r="P217" t="str">
            <v>Not on Watch</v>
          </cell>
        </row>
        <row r="218">
          <cell r="A218" t="str">
            <v>Korea Exchange Bank</v>
          </cell>
          <cell r="B218" t="str">
            <v>KOREA</v>
          </cell>
          <cell r="C218" t="str">
            <v>Stable</v>
          </cell>
          <cell r="D218" t="str">
            <v>A1</v>
          </cell>
          <cell r="E218" t="str">
            <v>LT Bank Deposits - Fgn Curr</v>
          </cell>
          <cell r="F218" t="str">
            <v>A1</v>
          </cell>
          <cell r="G218" t="str">
            <v>C-</v>
          </cell>
          <cell r="H218" t="str">
            <v>baa2</v>
          </cell>
          <cell r="I218" t="str">
            <v>baa1</v>
          </cell>
          <cell r="J218" t="str">
            <v>A1</v>
          </cell>
          <cell r="K218" t="str">
            <v>Baa1</v>
          </cell>
          <cell r="O218" t="str">
            <v>P-1</v>
          </cell>
          <cell r="P218" t="str">
            <v>Not on Watch</v>
          </cell>
        </row>
        <row r="219">
          <cell r="A219" t="str">
            <v>Kreissparkasse Koeln</v>
          </cell>
          <cell r="B219" t="str">
            <v>GERMANY</v>
          </cell>
          <cell r="C219" t="str">
            <v>Negative (multiple)</v>
          </cell>
          <cell r="D219" t="str">
            <v>Aa3</v>
          </cell>
          <cell r="E219" t="str">
            <v>LT Bank Deposits - Fgn Curr</v>
          </cell>
          <cell r="F219" t="str">
            <v>Aa3</v>
          </cell>
          <cell r="G219" t="str">
            <v>C-</v>
          </cell>
          <cell r="H219" t="str">
            <v>baa1</v>
          </cell>
          <cell r="I219" t="str">
            <v>a2</v>
          </cell>
          <cell r="J219" t="str">
            <v>Aa3</v>
          </cell>
          <cell r="O219" t="str">
            <v>P-1</v>
          </cell>
          <cell r="P219" t="str">
            <v>Not on Watch</v>
          </cell>
        </row>
        <row r="220">
          <cell r="A220" t="str">
            <v>Lansforsakringar Bank AB (publ)</v>
          </cell>
          <cell r="B220" t="str">
            <v>SWEDEN</v>
          </cell>
          <cell r="C220" t="str">
            <v>Stable</v>
          </cell>
          <cell r="D220" t="str">
            <v>A3</v>
          </cell>
          <cell r="E220" t="str">
            <v>LT Bank Deposits - Fgn Curr</v>
          </cell>
          <cell r="F220" t="str">
            <v>A3</v>
          </cell>
          <cell r="G220" t="str">
            <v>C-</v>
          </cell>
          <cell r="H220" t="str">
            <v>baa1</v>
          </cell>
          <cell r="I220" t="str">
            <v>a3</v>
          </cell>
          <cell r="J220" t="str">
            <v>A3</v>
          </cell>
          <cell r="O220" t="str">
            <v>P-2</v>
          </cell>
          <cell r="P220" t="str">
            <v>Not on Watch</v>
          </cell>
        </row>
        <row r="221">
          <cell r="A221" t="str">
            <v>LeasePlan Corporation N.V.</v>
          </cell>
          <cell r="B221" t="str">
            <v>NETHERLANDS</v>
          </cell>
          <cell r="C221" t="str">
            <v>Stable</v>
          </cell>
          <cell r="D221" t="str">
            <v>Baa2</v>
          </cell>
          <cell r="E221" t="str">
            <v>LT Bank Deposits - Dom Curr</v>
          </cell>
          <cell r="F221" t="str">
            <v>Baa2</v>
          </cell>
          <cell r="G221" t="str">
            <v>C-</v>
          </cell>
          <cell r="H221" t="str">
            <v>baa2</v>
          </cell>
          <cell r="I221" t="str">
            <v>baa2</v>
          </cell>
          <cell r="J221" t="str">
            <v>Baa2</v>
          </cell>
          <cell r="O221" t="str">
            <v>P-2</v>
          </cell>
          <cell r="P221" t="str">
            <v>Not on Watch</v>
          </cell>
        </row>
        <row r="222">
          <cell r="A222" t="str">
            <v>Lloyds Bank Plc</v>
          </cell>
          <cell r="B222" t="str">
            <v>UNITED KINGDOM</v>
          </cell>
          <cell r="C222" t="str">
            <v>Negative (multiple)</v>
          </cell>
          <cell r="D222" t="str">
            <v>A1</v>
          </cell>
          <cell r="E222" t="str">
            <v>LT Bank Deposits - Fgn Curr</v>
          </cell>
          <cell r="F222" t="str">
            <v>A1</v>
          </cell>
          <cell r="G222" t="str">
            <v>C-</v>
          </cell>
          <cell r="H222" t="str">
            <v>baa1</v>
          </cell>
          <cell r="I222" t="str">
            <v>baa1</v>
          </cell>
          <cell r="J222" t="str">
            <v>A1</v>
          </cell>
          <cell r="K222" t="str">
            <v>Baa2</v>
          </cell>
          <cell r="L222" t="str">
            <v>Baa3</v>
          </cell>
          <cell r="M222" t="str">
            <v>Ba1</v>
          </cell>
          <cell r="O222" t="str">
            <v>P-1</v>
          </cell>
          <cell r="P222" t="str">
            <v>Not On Watch</v>
          </cell>
        </row>
        <row r="223">
          <cell r="A223" t="str">
            <v>Macquarie Bank Limited</v>
          </cell>
          <cell r="B223" t="str">
            <v>AUSTRALIA</v>
          </cell>
          <cell r="C223" t="str">
            <v>Stable</v>
          </cell>
          <cell r="D223" t="str">
            <v>A2</v>
          </cell>
          <cell r="E223" t="str">
            <v>LT Bank Deposits - Fgn Curr</v>
          </cell>
          <cell r="F223" t="str">
            <v>A2</v>
          </cell>
          <cell r="G223" t="str">
            <v>C-</v>
          </cell>
          <cell r="H223" t="str">
            <v>baa1</v>
          </cell>
          <cell r="I223" t="str">
            <v>baa1</v>
          </cell>
          <cell r="J223" t="str">
            <v>A2</v>
          </cell>
          <cell r="K223" t="str">
            <v>Baa2</v>
          </cell>
          <cell r="O223" t="str">
            <v>P-1</v>
          </cell>
          <cell r="P223" t="str">
            <v>Not on Watch</v>
          </cell>
        </row>
        <row r="224">
          <cell r="A224" t="str">
            <v>Mega International Commercial Bank</v>
          </cell>
          <cell r="B224" t="str">
            <v>TAIWAN</v>
          </cell>
          <cell r="C224" t="str">
            <v>Stable</v>
          </cell>
          <cell r="D224" t="str">
            <v>A1</v>
          </cell>
          <cell r="E224" t="str">
            <v>LT Bank Deposits - Fgn Curr</v>
          </cell>
          <cell r="F224" t="str">
            <v>A1</v>
          </cell>
          <cell r="G224" t="str">
            <v>C-</v>
          </cell>
          <cell r="H224" t="str">
            <v>baa2</v>
          </cell>
          <cell r="I224" t="str">
            <v>baa2</v>
          </cell>
          <cell r="O224" t="str">
            <v>P-1</v>
          </cell>
          <cell r="P224" t="str">
            <v>Not on Watch</v>
          </cell>
        </row>
        <row r="225">
          <cell r="A225" t="str">
            <v>Mizrahi Tefahot Bank</v>
          </cell>
          <cell r="B225" t="str">
            <v>ISRAEL</v>
          </cell>
          <cell r="C225" t="str">
            <v>Negative</v>
          </cell>
          <cell r="D225" t="str">
            <v>A2</v>
          </cell>
          <cell r="E225" t="str">
            <v>LT Bank Deposits - Fgn Curr</v>
          </cell>
          <cell r="F225" t="str">
            <v>A2</v>
          </cell>
          <cell r="G225" t="str">
            <v>C-</v>
          </cell>
          <cell r="H225" t="str">
            <v>baa2</v>
          </cell>
          <cell r="I225" t="str">
            <v>baa2</v>
          </cell>
          <cell r="O225" t="str">
            <v>P-1</v>
          </cell>
          <cell r="P225" t="str">
            <v>Not on Watch</v>
          </cell>
        </row>
        <row r="226">
          <cell r="A226" t="str">
            <v>Mizuho Bank, Ltd.</v>
          </cell>
          <cell r="B226" t="str">
            <v>JAPAN</v>
          </cell>
          <cell r="C226" t="str">
            <v>Stable</v>
          </cell>
          <cell r="D226" t="str">
            <v>A1</v>
          </cell>
          <cell r="E226" t="str">
            <v>LT Bank Deposits - Fgn Curr</v>
          </cell>
          <cell r="F226" t="str">
            <v>A1</v>
          </cell>
          <cell r="G226" t="str">
            <v>C-</v>
          </cell>
          <cell r="H226" t="str">
            <v>baa1</v>
          </cell>
          <cell r="I226" t="str">
            <v>baa1</v>
          </cell>
          <cell r="J226" t="str">
            <v>A1</v>
          </cell>
          <cell r="K226" t="str">
            <v>A2</v>
          </cell>
          <cell r="L226" t="str">
            <v>(P)A3</v>
          </cell>
          <cell r="O226" t="str">
            <v>P-1</v>
          </cell>
          <cell r="P226" t="str">
            <v>Not on Watch</v>
          </cell>
        </row>
        <row r="227">
          <cell r="A227" t="str">
            <v>Mizuho Trust &amp; Banking Co., Ltd.</v>
          </cell>
          <cell r="B227" t="str">
            <v>JAPAN</v>
          </cell>
          <cell r="C227" t="str">
            <v>Stable</v>
          </cell>
          <cell r="D227" t="str">
            <v>A1</v>
          </cell>
          <cell r="E227" t="str">
            <v>LT Bank Deposits - Fgn Curr</v>
          </cell>
          <cell r="F227" t="str">
            <v>A1</v>
          </cell>
          <cell r="G227" t="str">
            <v>C-</v>
          </cell>
          <cell r="H227" t="str">
            <v>baa1</v>
          </cell>
          <cell r="I227" t="str">
            <v>baa1</v>
          </cell>
          <cell r="J227" t="str">
            <v>(P)A1</v>
          </cell>
          <cell r="K227" t="str">
            <v>A2</v>
          </cell>
          <cell r="O227" t="str">
            <v>P-1</v>
          </cell>
          <cell r="P227" t="str">
            <v>Not on Watch</v>
          </cell>
        </row>
        <row r="228">
          <cell r="A228" t="str">
            <v>Nedbank Limited</v>
          </cell>
          <cell r="B228" t="str">
            <v>SOUTH AFRICA</v>
          </cell>
          <cell r="C228" t="str">
            <v>Ratings Under Review</v>
          </cell>
          <cell r="D228" t="str">
            <v>Baa1</v>
          </cell>
          <cell r="E228" t="str">
            <v>LT Bank Deposits - Fgn Curr</v>
          </cell>
          <cell r="F228" t="str">
            <v>Baa1</v>
          </cell>
          <cell r="G228" t="str">
            <v>C-</v>
          </cell>
          <cell r="H228" t="str">
            <v>baa1</v>
          </cell>
          <cell r="I228" t="str">
            <v>baa1</v>
          </cell>
          <cell r="J228" t="str">
            <v>(P)A3</v>
          </cell>
          <cell r="K228" t="str">
            <v>Baa2</v>
          </cell>
          <cell r="O228" t="str">
            <v>P-2</v>
          </cell>
          <cell r="P228" t="str">
            <v>Possible Downgrade</v>
          </cell>
        </row>
        <row r="229">
          <cell r="A229" t="str">
            <v>Nordea Bank Danmark A/S</v>
          </cell>
          <cell r="B229" t="str">
            <v>DENMARK</v>
          </cell>
          <cell r="C229" t="str">
            <v>Stable</v>
          </cell>
          <cell r="D229" t="str">
            <v>A1</v>
          </cell>
          <cell r="E229" t="str">
            <v>LT Bank Deposits - Fgn Curr</v>
          </cell>
          <cell r="F229" t="str">
            <v>A1</v>
          </cell>
          <cell r="G229" t="str">
            <v>C-</v>
          </cell>
          <cell r="H229" t="str">
            <v>baa1</v>
          </cell>
          <cell r="I229" t="str">
            <v>a2</v>
          </cell>
          <cell r="J229" t="str">
            <v>(P)A1</v>
          </cell>
          <cell r="O229" t="str">
            <v>P-1</v>
          </cell>
          <cell r="P229" t="str">
            <v>Not on Watch</v>
          </cell>
        </row>
        <row r="230">
          <cell r="A230" t="str">
            <v>Nordea Bank Norge ASA</v>
          </cell>
          <cell r="B230" t="str">
            <v>NORWAY</v>
          </cell>
          <cell r="C230" t="str">
            <v>Negative (multiple)</v>
          </cell>
          <cell r="D230" t="str">
            <v>Aa3</v>
          </cell>
          <cell r="E230" t="str">
            <v>LT Bank Deposits - Fgn Curr</v>
          </cell>
          <cell r="F230" t="str">
            <v>Aa3</v>
          </cell>
          <cell r="G230" t="str">
            <v>C-</v>
          </cell>
          <cell r="H230" t="str">
            <v>baa1</v>
          </cell>
          <cell r="I230" t="str">
            <v>a2</v>
          </cell>
          <cell r="J230" t="str">
            <v>Aa3</v>
          </cell>
          <cell r="O230" t="str">
            <v>P-1</v>
          </cell>
          <cell r="P230" t="str">
            <v>Not on Watch</v>
          </cell>
        </row>
        <row r="231">
          <cell r="A231" t="str">
            <v>Norinchukin Bank</v>
          </cell>
          <cell r="B231" t="str">
            <v>JAPAN</v>
          </cell>
          <cell r="C231" t="str">
            <v>Stable</v>
          </cell>
          <cell r="D231" t="str">
            <v>A1</v>
          </cell>
          <cell r="E231" t="str">
            <v>LT Bank Deposits - Fgn Curr</v>
          </cell>
          <cell r="F231" t="str">
            <v>A1</v>
          </cell>
          <cell r="G231" t="str">
            <v>C-</v>
          </cell>
          <cell r="H231" t="str">
            <v>baa1</v>
          </cell>
          <cell r="I231" t="str">
            <v>baa1</v>
          </cell>
          <cell r="J231" t="str">
            <v>A1</v>
          </cell>
          <cell r="O231" t="str">
            <v>P-1</v>
          </cell>
          <cell r="P231" t="str">
            <v>Not on Watch</v>
          </cell>
        </row>
        <row r="232">
          <cell r="A232" t="str">
            <v>Oman Arab Bank (SAOC)</v>
          </cell>
          <cell r="B232" t="str">
            <v>OMAN</v>
          </cell>
          <cell r="C232" t="str">
            <v>Stable</v>
          </cell>
          <cell r="D232" t="str">
            <v>A2</v>
          </cell>
          <cell r="E232" t="str">
            <v>LT Bank Deposits - Fgn Curr</v>
          </cell>
          <cell r="F232" t="str">
            <v>A2</v>
          </cell>
          <cell r="G232" t="str">
            <v>C-</v>
          </cell>
          <cell r="H232" t="str">
            <v>baa2</v>
          </cell>
          <cell r="I232" t="str">
            <v>baa2</v>
          </cell>
          <cell r="O232" t="str">
            <v>P-1</v>
          </cell>
          <cell r="P232" t="str">
            <v>Not on Watch</v>
          </cell>
        </row>
        <row r="233">
          <cell r="A233" t="str">
            <v>Pohjola Bank plc</v>
          </cell>
          <cell r="B233" t="str">
            <v>FINLAND</v>
          </cell>
          <cell r="C233" t="str">
            <v>Negative (multiple)</v>
          </cell>
          <cell r="D233" t="str">
            <v>Aa3</v>
          </cell>
          <cell r="E233" t="str">
            <v>LT Bank Deposits - Fgn Curr</v>
          </cell>
          <cell r="F233" t="str">
            <v>Aa3</v>
          </cell>
          <cell r="G233" t="str">
            <v>C-</v>
          </cell>
          <cell r="H233" t="str">
            <v>baa2</v>
          </cell>
          <cell r="I233" t="str">
            <v>a3</v>
          </cell>
          <cell r="J233" t="str">
            <v>Aa3</v>
          </cell>
          <cell r="K233" t="str">
            <v>Baa1</v>
          </cell>
          <cell r="L233" t="str">
            <v>(P)Baa1</v>
          </cell>
          <cell r="N233" t="str">
            <v>Baa3</v>
          </cell>
          <cell r="O233" t="str">
            <v>P-1</v>
          </cell>
          <cell r="P233" t="str">
            <v>Not on Watch</v>
          </cell>
        </row>
        <row r="234">
          <cell r="A234" t="str">
            <v>Powszechna Kasa Oszczednosci Bank Polski S.A.</v>
          </cell>
          <cell r="B234" t="str">
            <v>POLAND</v>
          </cell>
          <cell r="C234" t="str">
            <v>Negative</v>
          </cell>
          <cell r="D234" t="str">
            <v>A2</v>
          </cell>
          <cell r="E234" t="str">
            <v>LT Bank Deposits - Fgn Curr</v>
          </cell>
          <cell r="F234" t="str">
            <v>A2</v>
          </cell>
          <cell r="G234" t="str">
            <v>C-</v>
          </cell>
          <cell r="H234" t="str">
            <v>baa2</v>
          </cell>
          <cell r="I234" t="str">
            <v>baa2</v>
          </cell>
          <cell r="J234" t="str">
            <v>A2</v>
          </cell>
          <cell r="O234" t="str">
            <v>P-1</v>
          </cell>
          <cell r="P234" t="str">
            <v>Not on Watch</v>
          </cell>
        </row>
        <row r="235">
          <cell r="A235" t="str">
            <v>Public Bank (Hong Kong) Limited</v>
          </cell>
          <cell r="B235" t="str">
            <v>HONG KONG</v>
          </cell>
          <cell r="C235" t="str">
            <v>Stable</v>
          </cell>
          <cell r="D235" t="str">
            <v>A3</v>
          </cell>
          <cell r="E235" t="str">
            <v>LT Bank Deposits - Fgn Curr</v>
          </cell>
          <cell r="F235" t="str">
            <v>A3</v>
          </cell>
          <cell r="G235" t="str">
            <v>C-</v>
          </cell>
          <cell r="H235" t="str">
            <v>baa2</v>
          </cell>
          <cell r="I235" t="str">
            <v>a3</v>
          </cell>
          <cell r="O235" t="str">
            <v>P-2</v>
          </cell>
          <cell r="P235" t="str">
            <v>Not on Watch</v>
          </cell>
        </row>
        <row r="236">
          <cell r="A236" t="str">
            <v>Qatar National Bank</v>
          </cell>
          <cell r="B236" t="str">
            <v>QATAR</v>
          </cell>
          <cell r="C236" t="str">
            <v>Stable</v>
          </cell>
          <cell r="D236" t="str">
            <v>Aa3</v>
          </cell>
          <cell r="E236" t="str">
            <v>LT Bank Deposits - Fgn Curr</v>
          </cell>
          <cell r="F236" t="str">
            <v>Aa3</v>
          </cell>
          <cell r="G236" t="str">
            <v>C-</v>
          </cell>
          <cell r="H236" t="str">
            <v>baa1</v>
          </cell>
          <cell r="I236" t="str">
            <v>baa1</v>
          </cell>
          <cell r="O236" t="str">
            <v>P-1</v>
          </cell>
          <cell r="P236" t="str">
            <v>Not on Watch</v>
          </cell>
        </row>
        <row r="237">
          <cell r="A237" t="str">
            <v>Raiffeisen-Landesbank Steiermark AG</v>
          </cell>
          <cell r="B237" t="str">
            <v>AUSTRIA</v>
          </cell>
          <cell r="C237" t="str">
            <v>Negative (multiple)</v>
          </cell>
          <cell r="D237" t="str">
            <v>A3</v>
          </cell>
          <cell r="E237" t="str">
            <v>LT Bank Deposits - Fgn Curr</v>
          </cell>
          <cell r="F237" t="str">
            <v>A3</v>
          </cell>
          <cell r="G237" t="str">
            <v>C-</v>
          </cell>
          <cell r="H237" t="str">
            <v>baa2</v>
          </cell>
          <cell r="I237" t="str">
            <v>baa2</v>
          </cell>
          <cell r="O237" t="str">
            <v>P-2</v>
          </cell>
          <cell r="P237" t="str">
            <v>Not on Watch</v>
          </cell>
        </row>
        <row r="238">
          <cell r="A238" t="str">
            <v>Raiffeisen-Landesbank Tirol AG</v>
          </cell>
          <cell r="B238" t="str">
            <v>AUSTRIA</v>
          </cell>
          <cell r="C238" t="str">
            <v>Negative (multiple)</v>
          </cell>
          <cell r="D238" t="str">
            <v>A3</v>
          </cell>
          <cell r="E238" t="str">
            <v>LT Bank Deposits - Dom Curr</v>
          </cell>
          <cell r="F238" t="str">
            <v>A3</v>
          </cell>
          <cell r="G238" t="str">
            <v>C-</v>
          </cell>
          <cell r="H238" t="str">
            <v>baa2</v>
          </cell>
          <cell r="I238" t="str">
            <v>baa2</v>
          </cell>
          <cell r="O238" t="str">
            <v>P-2</v>
          </cell>
          <cell r="P238" t="str">
            <v>Not on Watch</v>
          </cell>
        </row>
        <row r="239">
          <cell r="A239" t="str">
            <v>Raiffeisenlandesbank Vorarlberg</v>
          </cell>
          <cell r="B239" t="str">
            <v>AUSTRIA</v>
          </cell>
          <cell r="C239" t="str">
            <v>Negative (multiple)</v>
          </cell>
          <cell r="D239" t="str">
            <v>A3</v>
          </cell>
          <cell r="E239" t="str">
            <v>LT Bank Deposits - Fgn Curr</v>
          </cell>
          <cell r="F239" t="str">
            <v>A3</v>
          </cell>
          <cell r="G239" t="str">
            <v>C-</v>
          </cell>
          <cell r="H239" t="str">
            <v>baa2</v>
          </cell>
          <cell r="I239" t="str">
            <v>baa2</v>
          </cell>
          <cell r="O239" t="str">
            <v>P-2</v>
          </cell>
          <cell r="P239" t="str">
            <v>Not on Watch</v>
          </cell>
        </row>
        <row r="240">
          <cell r="A240" t="str">
            <v>Raiffeisenverband Salzburg</v>
          </cell>
          <cell r="B240" t="str">
            <v>AUSTRIA</v>
          </cell>
          <cell r="C240" t="str">
            <v>Negative (multiple)</v>
          </cell>
          <cell r="D240" t="str">
            <v>A3</v>
          </cell>
          <cell r="E240" t="str">
            <v>LT Bank Deposits - Fgn Curr</v>
          </cell>
          <cell r="F240" t="str">
            <v>A3</v>
          </cell>
          <cell r="G240" t="str">
            <v>C-</v>
          </cell>
          <cell r="H240" t="str">
            <v>baa2</v>
          </cell>
          <cell r="I240" t="str">
            <v>baa2</v>
          </cell>
          <cell r="O240" t="str">
            <v>P-2</v>
          </cell>
          <cell r="P240" t="str">
            <v>Not on Watch</v>
          </cell>
        </row>
        <row r="241">
          <cell r="A241" t="str">
            <v>Resona Bank, Ltd.</v>
          </cell>
          <cell r="B241" t="str">
            <v>JAPAN</v>
          </cell>
          <cell r="C241" t="str">
            <v>Stable</v>
          </cell>
          <cell r="D241" t="str">
            <v>A2</v>
          </cell>
          <cell r="E241" t="str">
            <v>LT Bank Deposits - Fgn Curr</v>
          </cell>
          <cell r="F241" t="str">
            <v>A2</v>
          </cell>
          <cell r="G241" t="str">
            <v>C-</v>
          </cell>
          <cell r="H241" t="str">
            <v>baa2</v>
          </cell>
          <cell r="I241" t="str">
            <v>baa2</v>
          </cell>
          <cell r="K241" t="str">
            <v>A3</v>
          </cell>
          <cell r="L241" t="str">
            <v>Baa1</v>
          </cell>
          <cell r="O241" t="str">
            <v>P-1</v>
          </cell>
          <cell r="P241" t="str">
            <v>Not on Watch</v>
          </cell>
        </row>
        <row r="242">
          <cell r="A242" t="str">
            <v>Ringkjobing Landbobank A/s</v>
          </cell>
          <cell r="B242" t="str">
            <v>DENMARK</v>
          </cell>
          <cell r="C242" t="str">
            <v>Stable</v>
          </cell>
          <cell r="D242" t="str">
            <v>Baa1</v>
          </cell>
          <cell r="E242" t="str">
            <v>LT Bank Deposits - Fgn Curr</v>
          </cell>
          <cell r="F242" t="str">
            <v>Baa1</v>
          </cell>
          <cell r="G242" t="str">
            <v>C-</v>
          </cell>
          <cell r="H242" t="str">
            <v>baa1</v>
          </cell>
          <cell r="I242" t="str">
            <v>baa1</v>
          </cell>
          <cell r="O242" t="str">
            <v>P-2</v>
          </cell>
          <cell r="P242" t="str">
            <v>Not on Watch</v>
          </cell>
        </row>
        <row r="243">
          <cell r="A243" t="str">
            <v>Saitama Resona Bank, Ltd.</v>
          </cell>
          <cell r="B243" t="str">
            <v>JAPAN</v>
          </cell>
          <cell r="C243" t="str">
            <v>Stable</v>
          </cell>
          <cell r="D243" t="str">
            <v>A2</v>
          </cell>
          <cell r="E243" t="str">
            <v>LT Bank Deposits - Fgn Curr</v>
          </cell>
          <cell r="F243" t="str">
            <v>A2</v>
          </cell>
          <cell r="G243" t="str">
            <v>C-</v>
          </cell>
          <cell r="H243" t="str">
            <v>baa2</v>
          </cell>
          <cell r="I243" t="str">
            <v>a2</v>
          </cell>
          <cell r="K243" t="str">
            <v>(P)A3</v>
          </cell>
          <cell r="L243" t="str">
            <v>(P)Baa1</v>
          </cell>
          <cell r="O243" t="str">
            <v>P-1</v>
          </cell>
          <cell r="P243" t="str">
            <v>Not on Watch</v>
          </cell>
        </row>
        <row r="244">
          <cell r="A244" t="str">
            <v>San-in Godo Bank, Ltd.</v>
          </cell>
          <cell r="B244" t="str">
            <v>JAPAN</v>
          </cell>
          <cell r="C244" t="str">
            <v>Stable</v>
          </cell>
          <cell r="D244" t="str">
            <v>A3</v>
          </cell>
          <cell r="E244" t="str">
            <v>LT Bank Deposits - Fgn Curr</v>
          </cell>
          <cell r="F244" t="str">
            <v>A3</v>
          </cell>
          <cell r="G244" t="str">
            <v>C-</v>
          </cell>
          <cell r="H244" t="str">
            <v>baa2</v>
          </cell>
          <cell r="I244" t="str">
            <v>baa2</v>
          </cell>
          <cell r="O244" t="str">
            <v>P-2</v>
          </cell>
          <cell r="P244" t="str">
            <v>Not on Watch</v>
          </cell>
        </row>
        <row r="245">
          <cell r="A245" t="str">
            <v>Santander Bank, N.A.</v>
          </cell>
          <cell r="B245" t="str">
            <v>UNITED STATES</v>
          </cell>
          <cell r="C245" t="str">
            <v>Stable</v>
          </cell>
          <cell r="D245" t="str">
            <v>Baa1</v>
          </cell>
          <cell r="E245" t="str">
            <v>LT Bank Deposits - Dom Curr</v>
          </cell>
          <cell r="F245" t="str">
            <v>Baa1</v>
          </cell>
          <cell r="G245" t="str">
            <v>C-</v>
          </cell>
          <cell r="H245" t="str">
            <v>baa1</v>
          </cell>
          <cell r="I245" t="str">
            <v>baa1</v>
          </cell>
          <cell r="J245" t="str">
            <v>(P)Baa1</v>
          </cell>
          <cell r="K245" t="str">
            <v>(P)Baa2</v>
          </cell>
          <cell r="O245" t="str">
            <v>P-2</v>
          </cell>
          <cell r="P245" t="str">
            <v>Not on Watch</v>
          </cell>
        </row>
        <row r="246">
          <cell r="A246" t="str">
            <v>Santander Consumer Finance S.A.</v>
          </cell>
          <cell r="B246" t="str">
            <v>SPAIN</v>
          </cell>
          <cell r="C246" t="str">
            <v>Stable</v>
          </cell>
          <cell r="D246" t="str">
            <v>Baa1</v>
          </cell>
          <cell r="E246" t="str">
            <v>LT Bank Deposits - Dom Curr</v>
          </cell>
          <cell r="F246" t="str">
            <v>Baa1</v>
          </cell>
          <cell r="G246" t="str">
            <v>C-</v>
          </cell>
          <cell r="H246" t="str">
            <v>baa2</v>
          </cell>
          <cell r="I246" t="str">
            <v>baa1</v>
          </cell>
          <cell r="J246" t="str">
            <v>Baa1</v>
          </cell>
          <cell r="K246" t="str">
            <v>Baa2</v>
          </cell>
          <cell r="O246" t="str">
            <v>P-2</v>
          </cell>
          <cell r="P246" t="str">
            <v>Not on Watch</v>
          </cell>
        </row>
        <row r="247">
          <cell r="A247" t="str">
            <v>Santander UK PLC</v>
          </cell>
          <cell r="B247" t="str">
            <v>UNITED KINGDOM</v>
          </cell>
          <cell r="C247" t="str">
            <v>Negative (multiple)</v>
          </cell>
          <cell r="D247" t="str">
            <v>A2</v>
          </cell>
          <cell r="E247" t="str">
            <v>LT Bank Deposits - Fgn Curr</v>
          </cell>
          <cell r="F247" t="str">
            <v>A2</v>
          </cell>
          <cell r="G247" t="str">
            <v>C-</v>
          </cell>
          <cell r="H247" t="str">
            <v>baa1</v>
          </cell>
          <cell r="I247" t="str">
            <v>baa1</v>
          </cell>
          <cell r="J247" t="str">
            <v>(P)A2</v>
          </cell>
          <cell r="K247" t="str">
            <v>Baa2</v>
          </cell>
          <cell r="L247" t="str">
            <v>Baa3</v>
          </cell>
          <cell r="M247" t="str">
            <v>Baa3</v>
          </cell>
          <cell r="O247" t="str">
            <v>P-1</v>
          </cell>
          <cell r="P247" t="str">
            <v>Not on Watch</v>
          </cell>
        </row>
        <row r="248">
          <cell r="A248" t="str">
            <v>Saudi Hollandi Bank</v>
          </cell>
          <cell r="B248" t="str">
            <v>SAUDI ARABIA</v>
          </cell>
          <cell r="C248" t="str">
            <v>Stable</v>
          </cell>
          <cell r="D248" t="str">
            <v>A1</v>
          </cell>
          <cell r="E248" t="str">
            <v>LT Bank Deposits - Fgn Curr</v>
          </cell>
          <cell r="F248" t="str">
            <v>A1</v>
          </cell>
          <cell r="G248" t="str">
            <v>C-</v>
          </cell>
          <cell r="H248" t="str">
            <v>baa1</v>
          </cell>
          <cell r="I248" t="str">
            <v>baa1</v>
          </cell>
          <cell r="O248" t="str">
            <v>P-1</v>
          </cell>
          <cell r="P248" t="str">
            <v>Not on Watch</v>
          </cell>
        </row>
        <row r="249">
          <cell r="A249" t="str">
            <v>Saudi Investment Bank</v>
          </cell>
          <cell r="B249" t="str">
            <v>SAUDI ARABIA</v>
          </cell>
          <cell r="C249" t="str">
            <v>Stable</v>
          </cell>
          <cell r="D249" t="str">
            <v>A2</v>
          </cell>
          <cell r="E249" t="str">
            <v>LT Bank Deposits - Fgn Curr</v>
          </cell>
          <cell r="F249" t="str">
            <v>A2</v>
          </cell>
          <cell r="G249" t="str">
            <v>C-</v>
          </cell>
          <cell r="H249" t="str">
            <v>baa2</v>
          </cell>
          <cell r="I249" t="str">
            <v>baa2</v>
          </cell>
          <cell r="O249" t="str">
            <v>P-1</v>
          </cell>
          <cell r="P249" t="str">
            <v>Not on Watch</v>
          </cell>
        </row>
        <row r="250">
          <cell r="A250" t="str">
            <v>Scotiabank Inverlat S.A.</v>
          </cell>
          <cell r="B250" t="str">
            <v>MEXICO</v>
          </cell>
          <cell r="C250" t="str">
            <v>Stable</v>
          </cell>
          <cell r="D250" t="str">
            <v>A3</v>
          </cell>
          <cell r="E250" t="str">
            <v>LT Bank Deposits - Fgn Curr</v>
          </cell>
          <cell r="F250" t="str">
            <v>A3</v>
          </cell>
          <cell r="G250" t="str">
            <v>C-</v>
          </cell>
          <cell r="H250" t="str">
            <v>baa2</v>
          </cell>
          <cell r="I250" t="str">
            <v>a3</v>
          </cell>
          <cell r="O250" t="str">
            <v>P-2</v>
          </cell>
          <cell r="P250" t="str">
            <v>Not on Watch</v>
          </cell>
        </row>
        <row r="251">
          <cell r="A251" t="str">
            <v>SEB</v>
          </cell>
          <cell r="B251" t="str">
            <v>SWEDEN</v>
          </cell>
          <cell r="C251" t="str">
            <v>Negative (multiple)</v>
          </cell>
          <cell r="D251" t="str">
            <v>A1</v>
          </cell>
          <cell r="E251" t="str">
            <v>LT Bank Deposits - Fgn Curr</v>
          </cell>
          <cell r="F251" t="str">
            <v>A1</v>
          </cell>
          <cell r="G251" t="str">
            <v>C-</v>
          </cell>
          <cell r="H251" t="str">
            <v>baa1</v>
          </cell>
          <cell r="I251" t="str">
            <v>baa1</v>
          </cell>
          <cell r="J251" t="str">
            <v>A1</v>
          </cell>
          <cell r="K251" t="str">
            <v>Baa2</v>
          </cell>
          <cell r="L251" t="str">
            <v>(P)Baa3</v>
          </cell>
          <cell r="M251" t="str">
            <v>Ba1</v>
          </cell>
          <cell r="N251" t="str">
            <v>Ba1</v>
          </cell>
          <cell r="O251" t="str">
            <v>P-1</v>
          </cell>
          <cell r="P251" t="str">
            <v>Not on Watch</v>
          </cell>
        </row>
        <row r="252">
          <cell r="A252" t="str">
            <v>Shinhan Bank</v>
          </cell>
          <cell r="B252" t="str">
            <v>KOREA</v>
          </cell>
          <cell r="C252" t="str">
            <v>Stable</v>
          </cell>
          <cell r="D252" t="str">
            <v>A1</v>
          </cell>
          <cell r="E252" t="str">
            <v>LT Bank Deposits - Fgn Curr</v>
          </cell>
          <cell r="F252" t="str">
            <v>A1</v>
          </cell>
          <cell r="G252" t="str">
            <v>C-</v>
          </cell>
          <cell r="H252" t="str">
            <v>baa1</v>
          </cell>
          <cell r="I252" t="str">
            <v>baa1</v>
          </cell>
          <cell r="J252" t="str">
            <v>A1</v>
          </cell>
          <cell r="K252" t="str">
            <v>(P)Baa1</v>
          </cell>
          <cell r="L252" t="str">
            <v>(P)Baa2</v>
          </cell>
          <cell r="N252" t="str">
            <v>Ba1</v>
          </cell>
          <cell r="O252" t="str">
            <v>P-1</v>
          </cell>
          <cell r="P252" t="str">
            <v>Not on Watch</v>
          </cell>
        </row>
        <row r="253">
          <cell r="A253" t="str">
            <v>Shinkin Central Bank</v>
          </cell>
          <cell r="B253" t="str">
            <v>JAPAN</v>
          </cell>
          <cell r="C253" t="str">
            <v>Stable</v>
          </cell>
          <cell r="D253" t="str">
            <v>A1</v>
          </cell>
          <cell r="E253" t="str">
            <v>LT Bank Deposits - Fgn Curr</v>
          </cell>
          <cell r="F253" t="str">
            <v>A1</v>
          </cell>
          <cell r="G253" t="str">
            <v>C-</v>
          </cell>
          <cell r="H253" t="str">
            <v>baa1</v>
          </cell>
          <cell r="I253" t="str">
            <v>baa1</v>
          </cell>
          <cell r="O253" t="str">
            <v>P-1</v>
          </cell>
          <cell r="P253" t="str">
            <v>Not on Watch</v>
          </cell>
        </row>
        <row r="254">
          <cell r="A254" t="str">
            <v>Siam Commercial Bank Public Company Limited</v>
          </cell>
          <cell r="B254" t="str">
            <v>THAILAND</v>
          </cell>
          <cell r="C254" t="str">
            <v>Stable</v>
          </cell>
          <cell r="D254" t="str">
            <v>Baa1</v>
          </cell>
          <cell r="E254" t="str">
            <v>LT Bank Deposits - Fgn Curr</v>
          </cell>
          <cell r="F254" t="str">
            <v>Baa1</v>
          </cell>
          <cell r="G254" t="str">
            <v>C-</v>
          </cell>
          <cell r="H254" t="str">
            <v>baa2</v>
          </cell>
          <cell r="I254" t="str">
            <v>baa2</v>
          </cell>
          <cell r="J254" t="str">
            <v>(P)A3</v>
          </cell>
          <cell r="O254" t="str">
            <v>P-2</v>
          </cell>
          <cell r="P254" t="str">
            <v>Not on Watch</v>
          </cell>
        </row>
        <row r="255">
          <cell r="A255" t="str">
            <v>SkandiaBanken AB</v>
          </cell>
          <cell r="B255" t="str">
            <v>SWEDEN</v>
          </cell>
          <cell r="C255" t="str">
            <v>Stable</v>
          </cell>
          <cell r="D255" t="str">
            <v>A3</v>
          </cell>
          <cell r="E255" t="str">
            <v>LT Bank Deposits - Fgn Curr</v>
          </cell>
          <cell r="F255" t="str">
            <v>A3</v>
          </cell>
          <cell r="G255" t="str">
            <v>C-</v>
          </cell>
          <cell r="H255" t="str">
            <v>baa1</v>
          </cell>
          <cell r="I255" t="str">
            <v>a3</v>
          </cell>
          <cell r="O255" t="str">
            <v>P-2</v>
          </cell>
          <cell r="P255" t="str">
            <v>Not on Watch</v>
          </cell>
        </row>
        <row r="256">
          <cell r="A256" t="str">
            <v>Societe Generale</v>
          </cell>
          <cell r="B256" t="str">
            <v>FRANCE</v>
          </cell>
          <cell r="C256" t="str">
            <v>Negative (multiple)</v>
          </cell>
          <cell r="D256" t="str">
            <v>A2</v>
          </cell>
          <cell r="E256" t="str">
            <v>LT Bank Deposits - Fgn Curr</v>
          </cell>
          <cell r="F256" t="str">
            <v>A2</v>
          </cell>
          <cell r="G256" t="str">
            <v>C-</v>
          </cell>
          <cell r="H256" t="str">
            <v>baa2</v>
          </cell>
          <cell r="I256" t="str">
            <v>baa2</v>
          </cell>
          <cell r="J256" t="str">
            <v>A2</v>
          </cell>
          <cell r="K256" t="str">
            <v>Baa3</v>
          </cell>
          <cell r="L256" t="str">
            <v>Ba1</v>
          </cell>
          <cell r="M256" t="str">
            <v>Ba2</v>
          </cell>
          <cell r="N256" t="str">
            <v>Ba2</v>
          </cell>
          <cell r="O256" t="str">
            <v>P-1</v>
          </cell>
          <cell r="P256" t="str">
            <v>Not On Watch</v>
          </cell>
        </row>
        <row r="257">
          <cell r="A257" t="str">
            <v>SpareBank 1 Nord-Norge</v>
          </cell>
          <cell r="B257" t="str">
            <v>NORWAY</v>
          </cell>
          <cell r="C257" t="str">
            <v>Negative (multiple)</v>
          </cell>
          <cell r="D257" t="str">
            <v>A2</v>
          </cell>
          <cell r="E257" t="str">
            <v>LT Bank Deposits - Fgn Curr</v>
          </cell>
          <cell r="F257" t="str">
            <v>A2</v>
          </cell>
          <cell r="G257" t="str">
            <v>C-</v>
          </cell>
          <cell r="H257" t="str">
            <v>baa1</v>
          </cell>
          <cell r="I257" t="str">
            <v>baa1</v>
          </cell>
          <cell r="J257" t="str">
            <v>A2</v>
          </cell>
          <cell r="K257" t="str">
            <v>(P)Baa2</v>
          </cell>
          <cell r="L257" t="str">
            <v>(P)Baa3</v>
          </cell>
          <cell r="O257" t="str">
            <v>P-1</v>
          </cell>
          <cell r="P257" t="str">
            <v>Not on Watch</v>
          </cell>
        </row>
        <row r="258">
          <cell r="A258" t="str">
            <v>SpareBank 1 SMN</v>
          </cell>
          <cell r="B258" t="str">
            <v>NORWAY</v>
          </cell>
          <cell r="C258" t="str">
            <v>Negative (multiple)</v>
          </cell>
          <cell r="D258" t="str">
            <v>A2</v>
          </cell>
          <cell r="E258" t="str">
            <v>LT Bank Deposits - Fgn Curr</v>
          </cell>
          <cell r="F258" t="str">
            <v>A2</v>
          </cell>
          <cell r="G258" t="str">
            <v>C-</v>
          </cell>
          <cell r="H258" t="str">
            <v>baa2</v>
          </cell>
          <cell r="I258" t="str">
            <v>baa1</v>
          </cell>
          <cell r="J258" t="str">
            <v>A2</v>
          </cell>
          <cell r="K258" t="str">
            <v>Baa2</v>
          </cell>
          <cell r="L258" t="str">
            <v>(P)Baa3</v>
          </cell>
          <cell r="O258" t="str">
            <v>P-1</v>
          </cell>
          <cell r="P258" t="str">
            <v>Not on Watch</v>
          </cell>
        </row>
        <row r="259">
          <cell r="A259" t="str">
            <v>SpareBank 1 SR-Bank ASA</v>
          </cell>
          <cell r="B259" t="str">
            <v>NORWAY</v>
          </cell>
          <cell r="C259" t="str">
            <v>Negative (multiple)</v>
          </cell>
          <cell r="D259" t="str">
            <v>A2</v>
          </cell>
          <cell r="E259" t="str">
            <v>LT Bank Deposits - Fgn Curr</v>
          </cell>
          <cell r="F259" t="str">
            <v>A2</v>
          </cell>
          <cell r="G259" t="str">
            <v>C-</v>
          </cell>
          <cell r="H259" t="str">
            <v>baa2</v>
          </cell>
          <cell r="I259" t="str">
            <v>baa1</v>
          </cell>
          <cell r="J259" t="str">
            <v>A2</v>
          </cell>
          <cell r="K259" t="str">
            <v>Baa2</v>
          </cell>
          <cell r="L259" t="str">
            <v>(P)Baa3</v>
          </cell>
          <cell r="O259" t="str">
            <v>P-1</v>
          </cell>
          <cell r="P259" t="str">
            <v>Not on Watch</v>
          </cell>
        </row>
        <row r="260">
          <cell r="A260" t="str">
            <v>Sparebanken Hedmark</v>
          </cell>
          <cell r="B260" t="str">
            <v>NORWAY</v>
          </cell>
          <cell r="C260" t="str">
            <v>Negative (multiple)</v>
          </cell>
          <cell r="D260" t="str">
            <v>A2</v>
          </cell>
          <cell r="E260" t="str">
            <v>LT Bank Deposits - Fgn Curr</v>
          </cell>
          <cell r="F260" t="str">
            <v>A2</v>
          </cell>
          <cell r="G260" t="str">
            <v>C-</v>
          </cell>
          <cell r="H260" t="str">
            <v>baa2</v>
          </cell>
          <cell r="I260" t="str">
            <v>baa1</v>
          </cell>
          <cell r="O260" t="str">
            <v>P-1</v>
          </cell>
          <cell r="P260" t="str">
            <v>Not on Watch</v>
          </cell>
        </row>
        <row r="261">
          <cell r="A261" t="str">
            <v>Sparebanken More</v>
          </cell>
          <cell r="B261" t="str">
            <v>NORWAY</v>
          </cell>
          <cell r="C261" t="str">
            <v>Negative (multiple)</v>
          </cell>
          <cell r="D261" t="str">
            <v>A3</v>
          </cell>
          <cell r="E261" t="str">
            <v>LT Bank Deposits - Fgn Curr</v>
          </cell>
          <cell r="F261" t="str">
            <v>A3</v>
          </cell>
          <cell r="G261" t="str">
            <v>C-</v>
          </cell>
          <cell r="H261" t="str">
            <v>baa2</v>
          </cell>
          <cell r="I261" t="str">
            <v>baa2</v>
          </cell>
          <cell r="O261" t="str">
            <v>P-2</v>
          </cell>
          <cell r="P261" t="str">
            <v>Not on Watch</v>
          </cell>
        </row>
        <row r="262">
          <cell r="A262" t="str">
            <v>Sparebanken Oest</v>
          </cell>
          <cell r="B262" t="str">
            <v>NORWAY</v>
          </cell>
          <cell r="C262" t="str">
            <v>Negative (multiple)</v>
          </cell>
          <cell r="D262" t="str">
            <v>Baa1</v>
          </cell>
          <cell r="E262" t="str">
            <v>LT Bank Deposits - Fgn Curr</v>
          </cell>
          <cell r="F262" t="str">
            <v>Baa1</v>
          </cell>
          <cell r="G262" t="str">
            <v>C-</v>
          </cell>
          <cell r="H262" t="str">
            <v>baa2</v>
          </cell>
          <cell r="I262" t="str">
            <v>baa2</v>
          </cell>
          <cell r="O262" t="str">
            <v>P-2</v>
          </cell>
          <cell r="P262" t="str">
            <v>Not on Watch</v>
          </cell>
        </row>
        <row r="263">
          <cell r="A263" t="str">
            <v>Sparebanken Sogn og Fjordane</v>
          </cell>
          <cell r="B263" t="str">
            <v>NORWAY</v>
          </cell>
          <cell r="C263" t="str">
            <v>Negative</v>
          </cell>
          <cell r="D263" t="str">
            <v>A3</v>
          </cell>
          <cell r="E263" t="str">
            <v>LT Bank Deposits - Fgn Curr</v>
          </cell>
          <cell r="F263" t="str">
            <v>A3</v>
          </cell>
          <cell r="G263" t="str">
            <v>C-</v>
          </cell>
          <cell r="H263" t="str">
            <v>baa2</v>
          </cell>
          <cell r="I263" t="str">
            <v>baa2</v>
          </cell>
          <cell r="O263" t="str">
            <v>P-2</v>
          </cell>
          <cell r="P263" t="str">
            <v>Not on Watch</v>
          </cell>
        </row>
        <row r="264">
          <cell r="A264" t="str">
            <v>Sparebanken Sor</v>
          </cell>
          <cell r="B264" t="str">
            <v>NORWAY</v>
          </cell>
          <cell r="C264" t="str">
            <v>Negative (multiple)</v>
          </cell>
          <cell r="D264" t="str">
            <v>A2</v>
          </cell>
          <cell r="E264" t="str">
            <v>LT Bank Deposits - Fgn Curr</v>
          </cell>
          <cell r="F264" t="str">
            <v>A2</v>
          </cell>
          <cell r="G264" t="str">
            <v>C-</v>
          </cell>
          <cell r="H264" t="str">
            <v>baa1</v>
          </cell>
          <cell r="I264" t="str">
            <v>baa1</v>
          </cell>
          <cell r="O264" t="str">
            <v>P-1</v>
          </cell>
          <cell r="P264" t="str">
            <v>Not on Watch</v>
          </cell>
        </row>
        <row r="265">
          <cell r="A265" t="str">
            <v>Sparebanken Vest</v>
          </cell>
          <cell r="B265" t="str">
            <v>NORWAY</v>
          </cell>
          <cell r="C265" t="str">
            <v>Negative (multiple)</v>
          </cell>
          <cell r="D265" t="str">
            <v>A2</v>
          </cell>
          <cell r="E265" t="str">
            <v>LT Bank Deposits - Fgn Curr</v>
          </cell>
          <cell r="F265" t="str">
            <v>A2</v>
          </cell>
          <cell r="G265" t="str">
            <v>C-</v>
          </cell>
          <cell r="H265" t="str">
            <v>baa1</v>
          </cell>
          <cell r="I265" t="str">
            <v>baa1</v>
          </cell>
          <cell r="J265" t="str">
            <v>A2</v>
          </cell>
          <cell r="K265" t="str">
            <v>(P)Baa2</v>
          </cell>
          <cell r="L265" t="str">
            <v>(P)Baa3</v>
          </cell>
          <cell r="O265" t="str">
            <v>P-1</v>
          </cell>
          <cell r="P265" t="str">
            <v>Not on Watch</v>
          </cell>
        </row>
        <row r="266">
          <cell r="A266" t="str">
            <v>Standard Bank of South Africa</v>
          </cell>
          <cell r="B266" t="str">
            <v>SOUTH AFRICA</v>
          </cell>
          <cell r="C266" t="str">
            <v>Ratings Under Review</v>
          </cell>
          <cell r="D266" t="str">
            <v>Baa1</v>
          </cell>
          <cell r="E266" t="str">
            <v>LT Bank Deposits - Fgn Curr</v>
          </cell>
          <cell r="F266" t="str">
            <v>Baa1</v>
          </cell>
          <cell r="G266" t="str">
            <v>C-</v>
          </cell>
          <cell r="H266" t="str">
            <v>baa1</v>
          </cell>
          <cell r="I266" t="str">
            <v>baa1</v>
          </cell>
          <cell r="O266" t="str">
            <v>P-2</v>
          </cell>
          <cell r="P266" t="str">
            <v>Possible Downgrade</v>
          </cell>
        </row>
        <row r="267">
          <cell r="A267" t="str">
            <v>Standard Chartered Bank Korea Limited</v>
          </cell>
          <cell r="B267" t="str">
            <v>KOREA</v>
          </cell>
          <cell r="C267" t="str">
            <v>Negative</v>
          </cell>
          <cell r="D267" t="str">
            <v>A1</v>
          </cell>
          <cell r="E267" t="str">
            <v>LT Bank Deposits - Fgn Curr</v>
          </cell>
          <cell r="F267" t="str">
            <v>A1</v>
          </cell>
          <cell r="G267" t="str">
            <v>C-</v>
          </cell>
          <cell r="H267" t="str">
            <v>baa2</v>
          </cell>
          <cell r="I267" t="str">
            <v>a2</v>
          </cell>
          <cell r="J267" t="str">
            <v>(P)A1</v>
          </cell>
          <cell r="O267" t="str">
            <v>P-1</v>
          </cell>
          <cell r="P267" t="str">
            <v>Not on Watch</v>
          </cell>
        </row>
        <row r="268">
          <cell r="A268" t="str">
            <v>Standard Chartered Bank Malaysia Berhad</v>
          </cell>
          <cell r="B268" t="str">
            <v>MALAYSIA</v>
          </cell>
          <cell r="C268" t="str">
            <v>Positive (multiple)</v>
          </cell>
          <cell r="D268" t="str">
            <v>A3</v>
          </cell>
          <cell r="E268" t="str">
            <v>LT Bank Deposits - Fgn Curr</v>
          </cell>
          <cell r="F268" t="str">
            <v>A3</v>
          </cell>
          <cell r="G268" t="str">
            <v>C-</v>
          </cell>
          <cell r="H268" t="str">
            <v>baa2</v>
          </cell>
          <cell r="I268" t="str">
            <v>a2</v>
          </cell>
          <cell r="O268" t="str">
            <v>P-2</v>
          </cell>
          <cell r="P268" t="str">
            <v>Not on Watch</v>
          </cell>
        </row>
        <row r="269">
          <cell r="A269" t="str">
            <v>State Bank of Mauritius Ltd.</v>
          </cell>
          <cell r="B269" t="str">
            <v>MAURITIUS</v>
          </cell>
          <cell r="C269" t="str">
            <v>Stable (multiple)</v>
          </cell>
          <cell r="D269" t="str">
            <v>Baa1</v>
          </cell>
          <cell r="E269" t="str">
            <v>LT Bank Deposits - Fgn Curr</v>
          </cell>
          <cell r="F269" t="str">
            <v>Baa1</v>
          </cell>
          <cell r="G269" t="str">
            <v>C-</v>
          </cell>
          <cell r="H269" t="str">
            <v>baa2</v>
          </cell>
          <cell r="I269" t="str">
            <v>baa2</v>
          </cell>
          <cell r="O269" t="str">
            <v>P-2</v>
          </cell>
          <cell r="P269" t="str">
            <v>Not on Watch</v>
          </cell>
        </row>
        <row r="270">
          <cell r="A270" t="str">
            <v>Suncorp-Metway Ltd.</v>
          </cell>
          <cell r="B270" t="str">
            <v>AUSTRALIA</v>
          </cell>
          <cell r="C270" t="str">
            <v>Stable</v>
          </cell>
          <cell r="D270" t="str">
            <v>A1</v>
          </cell>
          <cell r="E270" t="str">
            <v>LT Bank Deposits - Fgn Curr</v>
          </cell>
          <cell r="F270" t="str">
            <v>A1</v>
          </cell>
          <cell r="G270" t="str">
            <v>C-</v>
          </cell>
          <cell r="H270" t="str">
            <v>baa2</v>
          </cell>
          <cell r="I270" t="str">
            <v>a2</v>
          </cell>
          <cell r="J270" t="str">
            <v>A1</v>
          </cell>
          <cell r="K270" t="str">
            <v>(P)A3</v>
          </cell>
          <cell r="L270" t="str">
            <v>Baa1</v>
          </cell>
          <cell r="N270" t="str">
            <v>Baa2</v>
          </cell>
          <cell r="O270" t="str">
            <v>P-1</v>
          </cell>
          <cell r="P270" t="str">
            <v>Not on Watch</v>
          </cell>
        </row>
        <row r="271">
          <cell r="A271" t="str">
            <v>Suruga Bank, Ltd.</v>
          </cell>
          <cell r="B271" t="str">
            <v>JAPAN</v>
          </cell>
          <cell r="C271" t="str">
            <v>Stable</v>
          </cell>
          <cell r="D271" t="str">
            <v>A3</v>
          </cell>
          <cell r="E271" t="str">
            <v>LT Bank Deposits - Fgn Curr</v>
          </cell>
          <cell r="F271" t="str">
            <v>A3</v>
          </cell>
          <cell r="G271" t="str">
            <v>C-</v>
          </cell>
          <cell r="H271" t="str">
            <v>baa2</v>
          </cell>
          <cell r="I271" t="str">
            <v>baa2</v>
          </cell>
          <cell r="O271" t="str">
            <v>P-2</v>
          </cell>
          <cell r="P271" t="str">
            <v>Not on Watch</v>
          </cell>
        </row>
        <row r="272">
          <cell r="A272" t="str">
            <v>Susquehanna Bank</v>
          </cell>
          <cell r="B272" t="str">
            <v>UNITED STATES</v>
          </cell>
          <cell r="C272" t="str">
            <v>Stable</v>
          </cell>
          <cell r="D272" t="str">
            <v>Baa1</v>
          </cell>
          <cell r="E272" t="str">
            <v>LT Bank Deposits - Dom Curr</v>
          </cell>
          <cell r="F272" t="str">
            <v>Baa1</v>
          </cell>
          <cell r="G272" t="str">
            <v>C-</v>
          </cell>
          <cell r="H272" t="str">
            <v>baa1</v>
          </cell>
          <cell r="I272" t="str">
            <v>baa1</v>
          </cell>
          <cell r="O272" t="str">
            <v>P-2</v>
          </cell>
          <cell r="P272" t="str">
            <v>Not on Watch</v>
          </cell>
        </row>
        <row r="273">
          <cell r="A273" t="str">
            <v>Swedbank AB</v>
          </cell>
          <cell r="B273" t="str">
            <v>SWEDEN</v>
          </cell>
          <cell r="C273" t="str">
            <v>Negative (multiple)</v>
          </cell>
          <cell r="D273" t="str">
            <v>A1</v>
          </cell>
          <cell r="E273" t="str">
            <v>LT Bank Deposits - Fgn Curr</v>
          </cell>
          <cell r="F273" t="str">
            <v>A1</v>
          </cell>
          <cell r="G273" t="str">
            <v>C-</v>
          </cell>
          <cell r="H273" t="str">
            <v>baa1</v>
          </cell>
          <cell r="I273" t="str">
            <v>baa1</v>
          </cell>
          <cell r="J273" t="str">
            <v>A1</v>
          </cell>
          <cell r="K273" t="str">
            <v>Baa2</v>
          </cell>
          <cell r="L273" t="str">
            <v>(P)Baa3</v>
          </cell>
          <cell r="N273" t="str">
            <v>Ba1</v>
          </cell>
          <cell r="O273" t="str">
            <v>P-1</v>
          </cell>
          <cell r="P273" t="str">
            <v>Not On Watch</v>
          </cell>
        </row>
        <row r="274">
          <cell r="A274" t="str">
            <v>Sydbank A/S</v>
          </cell>
          <cell r="B274" t="str">
            <v>DENMARK</v>
          </cell>
          <cell r="C274" t="str">
            <v>Negative (multiple)</v>
          </cell>
          <cell r="D274" t="str">
            <v>Baa1</v>
          </cell>
          <cell r="E274" t="str">
            <v>LT Bank Deposits - Fgn Curr</v>
          </cell>
          <cell r="F274" t="str">
            <v>Baa1</v>
          </cell>
          <cell r="G274" t="str">
            <v>C-</v>
          </cell>
          <cell r="H274" t="str">
            <v>baa2</v>
          </cell>
          <cell r="I274" t="str">
            <v>baa2</v>
          </cell>
          <cell r="J274" t="str">
            <v>Baa1</v>
          </cell>
          <cell r="L274" t="str">
            <v>(P)Ba1</v>
          </cell>
          <cell r="M274" t="str">
            <v>Ba2</v>
          </cell>
          <cell r="O274" t="str">
            <v>P-2</v>
          </cell>
          <cell r="P274" t="str">
            <v>Not on Watch</v>
          </cell>
        </row>
        <row r="275">
          <cell r="A275" t="str">
            <v>Taipei Fubon Commercial Bank Co Ltd</v>
          </cell>
          <cell r="B275" t="str">
            <v>TAIWAN</v>
          </cell>
          <cell r="C275" t="str">
            <v>Stable</v>
          </cell>
          <cell r="D275" t="str">
            <v>A2</v>
          </cell>
          <cell r="E275" t="str">
            <v>LT Bank Deposits - Fgn Curr</v>
          </cell>
          <cell r="F275" t="str">
            <v>A2</v>
          </cell>
          <cell r="G275" t="str">
            <v>C-</v>
          </cell>
          <cell r="H275" t="str">
            <v>baa2</v>
          </cell>
          <cell r="I275" t="str">
            <v>baa2</v>
          </cell>
          <cell r="O275" t="str">
            <v>P-1</v>
          </cell>
          <cell r="P275" t="str">
            <v>Not on Watch</v>
          </cell>
        </row>
        <row r="276">
          <cell r="A276" t="str">
            <v>Tatra banka, a.s.</v>
          </cell>
          <cell r="B276" t="str">
            <v>SLOVAK REPUBLIC</v>
          </cell>
          <cell r="C276" t="str">
            <v>Negative</v>
          </cell>
          <cell r="D276" t="str">
            <v>A3</v>
          </cell>
          <cell r="E276" t="str">
            <v>LT Bank Deposits - Fgn Curr</v>
          </cell>
          <cell r="F276" t="str">
            <v>A3</v>
          </cell>
          <cell r="G276" t="str">
            <v>C-</v>
          </cell>
          <cell r="H276" t="str">
            <v>baa2</v>
          </cell>
          <cell r="I276" t="str">
            <v>baa2</v>
          </cell>
          <cell r="O276" t="str">
            <v>P-2</v>
          </cell>
          <cell r="P276" t="str">
            <v>Not on Watch</v>
          </cell>
        </row>
        <row r="277">
          <cell r="A277" t="str">
            <v>TCF National Bank</v>
          </cell>
          <cell r="B277" t="str">
            <v>UNITED STATES</v>
          </cell>
          <cell r="C277" t="str">
            <v>Stable</v>
          </cell>
          <cell r="D277" t="str">
            <v>Baa1</v>
          </cell>
          <cell r="E277" t="str">
            <v>LT Bank Deposits - Dom Curr</v>
          </cell>
          <cell r="F277" t="str">
            <v>Baa1</v>
          </cell>
          <cell r="G277" t="str">
            <v>C-</v>
          </cell>
          <cell r="H277" t="str">
            <v>baa1</v>
          </cell>
          <cell r="I277" t="str">
            <v>baa1</v>
          </cell>
          <cell r="K277" t="str">
            <v>Baa2</v>
          </cell>
          <cell r="O277" t="str">
            <v>P-2</v>
          </cell>
          <cell r="P277" t="str">
            <v>Not on Watch</v>
          </cell>
        </row>
        <row r="278">
          <cell r="A278" t="str">
            <v>Texas Capital Bank, National Association</v>
          </cell>
          <cell r="B278" t="str">
            <v>UNITED STATES</v>
          </cell>
          <cell r="C278" t="str">
            <v>Stable</v>
          </cell>
          <cell r="D278" t="str">
            <v>Baa2</v>
          </cell>
          <cell r="E278" t="str">
            <v>LT Bank Deposits - Dom Curr</v>
          </cell>
          <cell r="F278" t="str">
            <v>Baa2</v>
          </cell>
          <cell r="G278" t="str">
            <v>C-</v>
          </cell>
          <cell r="H278" t="str">
            <v>baa2</v>
          </cell>
          <cell r="I278" t="str">
            <v>baa2</v>
          </cell>
          <cell r="K278" t="str">
            <v>Baa3</v>
          </cell>
          <cell r="O278" t="str">
            <v>P-2</v>
          </cell>
          <cell r="P278" t="str">
            <v>Not on Watch</v>
          </cell>
        </row>
        <row r="279">
          <cell r="A279" t="str">
            <v>UBS AG</v>
          </cell>
          <cell r="B279" t="str">
            <v>SWITZERLAND</v>
          </cell>
          <cell r="C279" t="str">
            <v>Negative (multiple)</v>
          </cell>
          <cell r="D279" t="str">
            <v>A2</v>
          </cell>
          <cell r="E279" t="str">
            <v>LT Bank Deposits - Fgn Curr</v>
          </cell>
          <cell r="F279" t="str">
            <v>A2</v>
          </cell>
          <cell r="G279" t="str">
            <v>C-</v>
          </cell>
          <cell r="H279" t="str">
            <v>baa2</v>
          </cell>
          <cell r="I279" t="str">
            <v>baa2</v>
          </cell>
          <cell r="J279" t="str">
            <v>A2</v>
          </cell>
          <cell r="K279" t="str">
            <v>Baa3</v>
          </cell>
          <cell r="O279" t="str">
            <v>P-1</v>
          </cell>
          <cell r="P279" t="str">
            <v>Not On Watch</v>
          </cell>
        </row>
        <row r="280">
          <cell r="A280" t="str">
            <v>Valiant Bank AG</v>
          </cell>
          <cell r="B280" t="str">
            <v>SWITZERLAND</v>
          </cell>
          <cell r="C280" t="str">
            <v>Negative (multiple)</v>
          </cell>
          <cell r="D280" t="str">
            <v>A3</v>
          </cell>
          <cell r="E280" t="str">
            <v>LT Bank Deposits - Fgn Curr</v>
          </cell>
          <cell r="F280" t="str">
            <v>A3</v>
          </cell>
          <cell r="G280" t="str">
            <v>C-</v>
          </cell>
          <cell r="H280" t="str">
            <v>baa1</v>
          </cell>
          <cell r="I280" t="str">
            <v>baa1</v>
          </cell>
          <cell r="O280" t="str">
            <v>P-2</v>
          </cell>
          <cell r="P280" t="str">
            <v>Not on Watch</v>
          </cell>
        </row>
        <row r="281">
          <cell r="A281" t="str">
            <v>Victoria Teachers Mutual Bank</v>
          </cell>
          <cell r="B281" t="str">
            <v>AUSTRALIA</v>
          </cell>
          <cell r="C281" t="str">
            <v>Stable</v>
          </cell>
          <cell r="D281" t="str">
            <v>Baa1</v>
          </cell>
          <cell r="E281" t="str">
            <v>LT Bank Deposits - Fgn Curr</v>
          </cell>
          <cell r="F281" t="str">
            <v>Baa1</v>
          </cell>
          <cell r="G281" t="str">
            <v>C-</v>
          </cell>
          <cell r="H281" t="str">
            <v>baa1</v>
          </cell>
          <cell r="I281" t="str">
            <v>baa1</v>
          </cell>
          <cell r="O281" t="str">
            <v>P-2</v>
          </cell>
          <cell r="P281" t="str">
            <v>Not on Watch</v>
          </cell>
        </row>
        <row r="282">
          <cell r="A282" t="str">
            <v>Volkswagen Bank GmbH</v>
          </cell>
          <cell r="B282" t="str">
            <v>GERMANY</v>
          </cell>
          <cell r="C282" t="str">
            <v>Positive (multiple)</v>
          </cell>
          <cell r="D282" t="str">
            <v>A3</v>
          </cell>
          <cell r="E282" t="str">
            <v>LT Bank Deposits - Fgn Curr</v>
          </cell>
          <cell r="F282" t="str">
            <v>A3</v>
          </cell>
          <cell r="G282" t="str">
            <v>C-</v>
          </cell>
          <cell r="H282" t="str">
            <v>baa2</v>
          </cell>
          <cell r="I282" t="str">
            <v>a3</v>
          </cell>
          <cell r="J282" t="str">
            <v>A3</v>
          </cell>
          <cell r="K282" t="str">
            <v>Baa1</v>
          </cell>
          <cell r="O282" t="str">
            <v>P-2</v>
          </cell>
          <cell r="P282" t="str">
            <v>Not on Watch</v>
          </cell>
        </row>
        <row r="283">
          <cell r="A283" t="str">
            <v>Vseobecna uverova banka, a.s.</v>
          </cell>
          <cell r="B283" t="str">
            <v>SLOVAK REPUBLIC</v>
          </cell>
          <cell r="C283" t="str">
            <v>Negative</v>
          </cell>
          <cell r="D283" t="str">
            <v>A3</v>
          </cell>
          <cell r="E283" t="str">
            <v>LT Bank Deposits - Fgn Curr</v>
          </cell>
          <cell r="F283" t="str">
            <v>A3</v>
          </cell>
          <cell r="G283" t="str">
            <v>C-</v>
          </cell>
          <cell r="H283" t="str">
            <v>baa2</v>
          </cell>
          <cell r="I283" t="str">
            <v>baa2</v>
          </cell>
          <cell r="O283" t="str">
            <v>P-2</v>
          </cell>
          <cell r="P283" t="str">
            <v>Not on Watch</v>
          </cell>
        </row>
        <row r="284">
          <cell r="A284" t="str">
            <v>WGZ BANK AG</v>
          </cell>
          <cell r="B284" t="str">
            <v>GERMANY</v>
          </cell>
          <cell r="C284" t="str">
            <v>Stable</v>
          </cell>
          <cell r="D284" t="str">
            <v>A1</v>
          </cell>
          <cell r="E284" t="str">
            <v>LT Bank Deposits - Fgn Curr</v>
          </cell>
          <cell r="F284" t="str">
            <v>A1</v>
          </cell>
          <cell r="G284" t="str">
            <v>C-</v>
          </cell>
          <cell r="H284" t="str">
            <v>baa2</v>
          </cell>
          <cell r="I284" t="str">
            <v>a3</v>
          </cell>
          <cell r="J284" t="str">
            <v>A1</v>
          </cell>
          <cell r="O284" t="str">
            <v>P-1</v>
          </cell>
          <cell r="P284" t="str">
            <v>Not on Watch</v>
          </cell>
        </row>
        <row r="285">
          <cell r="A285" t="str">
            <v>WGZ Bank Ireland Plc</v>
          </cell>
          <cell r="B285" t="str">
            <v>IRELAND</v>
          </cell>
          <cell r="C285" t="str">
            <v>Stable</v>
          </cell>
          <cell r="D285" t="str">
            <v>A3</v>
          </cell>
          <cell r="E285" t="str">
            <v>LT Bank Deposits - Fgn Curr</v>
          </cell>
          <cell r="F285" t="str">
            <v>A3</v>
          </cell>
          <cell r="G285" t="str">
            <v>C-</v>
          </cell>
          <cell r="H285" t="str">
            <v>baa2</v>
          </cell>
          <cell r="I285" t="str">
            <v>a3</v>
          </cell>
          <cell r="O285" t="str">
            <v>P-2</v>
          </cell>
          <cell r="P285" t="str">
            <v>Not on Watch</v>
          </cell>
        </row>
        <row r="286">
          <cell r="A286" t="str">
            <v>Wing Lung Bank Limited</v>
          </cell>
          <cell r="B286" t="str">
            <v>HONG KONG</v>
          </cell>
          <cell r="C286" t="str">
            <v>Negative</v>
          </cell>
          <cell r="D286" t="str">
            <v>A3</v>
          </cell>
          <cell r="E286" t="str">
            <v>LT Bank Deposits - Fgn Curr</v>
          </cell>
          <cell r="F286" t="str">
            <v>A3</v>
          </cell>
          <cell r="G286" t="str">
            <v>C-</v>
          </cell>
          <cell r="H286" t="str">
            <v>baa1</v>
          </cell>
          <cell r="I286" t="str">
            <v>a3</v>
          </cell>
          <cell r="J286" t="str">
            <v>(P)A3</v>
          </cell>
          <cell r="K286" t="str">
            <v>Baa2</v>
          </cell>
          <cell r="O286" t="str">
            <v>P-2</v>
          </cell>
          <cell r="P286" t="str">
            <v>Not on Watch</v>
          </cell>
        </row>
        <row r="287">
          <cell r="A287" t="str">
            <v>Woori Bank</v>
          </cell>
          <cell r="B287" t="str">
            <v>KOREA</v>
          </cell>
          <cell r="C287" t="str">
            <v>Negative (multiple)</v>
          </cell>
          <cell r="D287" t="str">
            <v>A1</v>
          </cell>
          <cell r="E287" t="str">
            <v>LT Bank Deposits - Fgn Curr</v>
          </cell>
          <cell r="F287" t="str">
            <v>A1</v>
          </cell>
          <cell r="G287" t="str">
            <v>C-</v>
          </cell>
          <cell r="H287" t="str">
            <v>baa2</v>
          </cell>
          <cell r="I287" t="str">
            <v>baa2</v>
          </cell>
          <cell r="J287" t="str">
            <v>A1</v>
          </cell>
          <cell r="K287" t="str">
            <v>Baa3</v>
          </cell>
          <cell r="L287" t="str">
            <v>(P)Baa2</v>
          </cell>
          <cell r="N287" t="str">
            <v>Ba2</v>
          </cell>
          <cell r="O287" t="str">
            <v>P-1</v>
          </cell>
          <cell r="P287" t="str">
            <v>Not on Watch</v>
          </cell>
        </row>
        <row r="288">
          <cell r="A288" t="str">
            <v>American Express Bank, FSB</v>
          </cell>
          <cell r="B288" t="str">
            <v>UNITED STATES</v>
          </cell>
          <cell r="C288" t="str">
            <v>Stable</v>
          </cell>
          <cell r="D288" t="str">
            <v>A2</v>
          </cell>
          <cell r="E288" t="str">
            <v>LT Bank Deposits - Dom Curr</v>
          </cell>
          <cell r="F288" t="str">
            <v>A2</v>
          </cell>
          <cell r="G288" t="str">
            <v>C+</v>
          </cell>
          <cell r="H288" t="str">
            <v>a2</v>
          </cell>
          <cell r="I288" t="str">
            <v>a2</v>
          </cell>
          <cell r="J288" t="str">
            <v>A2</v>
          </cell>
          <cell r="O288" t="str">
            <v>P-1</v>
          </cell>
          <cell r="P288" t="str">
            <v>Not on Watch</v>
          </cell>
        </row>
        <row r="289">
          <cell r="A289" t="str">
            <v>American Express Centurion Bank</v>
          </cell>
          <cell r="B289" t="str">
            <v>UNITED STATES</v>
          </cell>
          <cell r="C289" t="str">
            <v>Stable</v>
          </cell>
          <cell r="D289" t="str">
            <v>A2</v>
          </cell>
          <cell r="E289" t="str">
            <v>LT Bank Deposits - Dom Curr</v>
          </cell>
          <cell r="F289" t="str">
            <v>A2</v>
          </cell>
          <cell r="G289" t="str">
            <v>C+</v>
          </cell>
          <cell r="H289" t="str">
            <v>a2</v>
          </cell>
          <cell r="I289" t="str">
            <v>a2</v>
          </cell>
          <cell r="J289" t="str">
            <v>A2</v>
          </cell>
          <cell r="O289" t="str">
            <v>P-1</v>
          </cell>
          <cell r="P289" t="str">
            <v>Not on Watch</v>
          </cell>
        </row>
        <row r="290">
          <cell r="A290" t="str">
            <v>ASB Bank Limited</v>
          </cell>
          <cell r="B290" t="str">
            <v>NEW ZEALAND</v>
          </cell>
          <cell r="C290" t="str">
            <v>Stable</v>
          </cell>
          <cell r="D290" t="str">
            <v>Aa3</v>
          </cell>
          <cell r="E290" t="str">
            <v>LT Bank Deposits - Fgn Curr</v>
          </cell>
          <cell r="F290" t="str">
            <v>Aa3</v>
          </cell>
          <cell r="G290" t="str">
            <v>C+</v>
          </cell>
          <cell r="H290" t="str">
            <v>a2</v>
          </cell>
          <cell r="I290" t="str">
            <v>a1</v>
          </cell>
          <cell r="J290" t="str">
            <v>Aa3</v>
          </cell>
          <cell r="K290" t="str">
            <v>A2</v>
          </cell>
          <cell r="O290" t="str">
            <v>P-1</v>
          </cell>
          <cell r="P290" t="str">
            <v>Not on Watch</v>
          </cell>
        </row>
        <row r="291">
          <cell r="A291" t="str">
            <v>Banco Santander-Chile</v>
          </cell>
          <cell r="B291" t="str">
            <v>CHILE</v>
          </cell>
          <cell r="C291" t="str">
            <v>Stable</v>
          </cell>
          <cell r="D291" t="str">
            <v>Aa3</v>
          </cell>
          <cell r="E291" t="str">
            <v>LT Bank Deposits - Fgn Curr</v>
          </cell>
          <cell r="F291" t="str">
            <v>Aa3</v>
          </cell>
          <cell r="G291" t="str">
            <v>C+</v>
          </cell>
          <cell r="H291" t="str">
            <v>a2</v>
          </cell>
          <cell r="I291" t="str">
            <v>a2</v>
          </cell>
          <cell r="J291" t="str">
            <v>Aa3</v>
          </cell>
          <cell r="K291" t="str">
            <v>A3</v>
          </cell>
          <cell r="O291" t="str">
            <v>P-1</v>
          </cell>
          <cell r="P291" t="str">
            <v>Not on Watch</v>
          </cell>
        </row>
        <row r="292">
          <cell r="A292" t="str">
            <v>Bank Julius Baer &amp; Co. Ltd.</v>
          </cell>
          <cell r="B292" t="str">
            <v>SWITZERLAND</v>
          </cell>
          <cell r="C292" t="str">
            <v>Negative</v>
          </cell>
          <cell r="D292" t="str">
            <v>A1</v>
          </cell>
          <cell r="E292" t="str">
            <v>LT Bank Deposits - Dom Curr</v>
          </cell>
          <cell r="F292" t="str">
            <v>A1</v>
          </cell>
          <cell r="G292" t="str">
            <v>C+</v>
          </cell>
          <cell r="H292" t="str">
            <v>a2</v>
          </cell>
          <cell r="I292" t="str">
            <v>a2</v>
          </cell>
          <cell r="O292" t="str">
            <v>P-1</v>
          </cell>
          <cell r="P292" t="str">
            <v>Not on Watch</v>
          </cell>
        </row>
        <row r="293">
          <cell r="A293" t="str">
            <v>Bank of China (Hong Kong) Limited</v>
          </cell>
          <cell r="B293" t="str">
            <v>HONG KONG</v>
          </cell>
          <cell r="C293" t="str">
            <v>Stable</v>
          </cell>
          <cell r="D293" t="str">
            <v>Aa3</v>
          </cell>
          <cell r="E293" t="str">
            <v>LT Bank Deposits - Fgn Curr</v>
          </cell>
          <cell r="F293" t="str">
            <v>Aa3</v>
          </cell>
          <cell r="G293" t="str">
            <v>C+</v>
          </cell>
          <cell r="H293" t="str">
            <v>a2</v>
          </cell>
          <cell r="I293" t="str">
            <v>a1</v>
          </cell>
          <cell r="J293" t="str">
            <v>Aa3</v>
          </cell>
          <cell r="K293" t="str">
            <v>A3</v>
          </cell>
          <cell r="O293" t="str">
            <v>P-1</v>
          </cell>
          <cell r="P293" t="str">
            <v>Not on Watch</v>
          </cell>
        </row>
        <row r="294">
          <cell r="A294" t="str">
            <v>Bank of Montreal</v>
          </cell>
          <cell r="B294" t="str">
            <v>CANADA</v>
          </cell>
          <cell r="C294" t="str">
            <v>Negative (multiple)</v>
          </cell>
          <cell r="D294" t="str">
            <v>Aa3</v>
          </cell>
          <cell r="E294" t="str">
            <v>LT Bank Deposits - Fgn Curr</v>
          </cell>
          <cell r="F294" t="str">
            <v>Aa3</v>
          </cell>
          <cell r="G294" t="str">
            <v>C+</v>
          </cell>
          <cell r="H294" t="str">
            <v>a2</v>
          </cell>
          <cell r="I294" t="str">
            <v>a2</v>
          </cell>
          <cell r="J294" t="str">
            <v>Aa3</v>
          </cell>
          <cell r="K294" t="str">
            <v>A3</v>
          </cell>
          <cell r="M294" t="str">
            <v>Baa2</v>
          </cell>
          <cell r="N294" t="str">
            <v>Baa2</v>
          </cell>
          <cell r="O294" t="str">
            <v>P-1</v>
          </cell>
          <cell r="P294" t="str">
            <v>Not On Watch</v>
          </cell>
        </row>
        <row r="295">
          <cell r="A295" t="str">
            <v>Bank of the West</v>
          </cell>
          <cell r="B295" t="str">
            <v>UNITED STATES</v>
          </cell>
          <cell r="C295" t="str">
            <v>Stable</v>
          </cell>
          <cell r="D295" t="str">
            <v>A2</v>
          </cell>
          <cell r="E295" t="str">
            <v>LT Bank Deposits - Dom Curr</v>
          </cell>
          <cell r="F295" t="str">
            <v>A2</v>
          </cell>
          <cell r="G295" t="str">
            <v>C+</v>
          </cell>
          <cell r="H295" t="str">
            <v>a2</v>
          </cell>
          <cell r="I295" t="str">
            <v>a2</v>
          </cell>
          <cell r="O295" t="str">
            <v>P-1</v>
          </cell>
          <cell r="P295" t="str">
            <v>Not on Watch</v>
          </cell>
        </row>
        <row r="296">
          <cell r="A296" t="str">
            <v>Bank Vontobel AG</v>
          </cell>
          <cell r="B296" t="str">
            <v>SWITZERLAND</v>
          </cell>
          <cell r="C296" t="str">
            <v>Negative</v>
          </cell>
          <cell r="D296" t="str">
            <v>A2</v>
          </cell>
          <cell r="E296" t="str">
            <v>LT Bank Deposits - Fgn Curr</v>
          </cell>
          <cell r="F296" t="str">
            <v>A2</v>
          </cell>
          <cell r="G296" t="str">
            <v>C+</v>
          </cell>
          <cell r="H296" t="str">
            <v>a2</v>
          </cell>
          <cell r="I296" t="str">
            <v>a2</v>
          </cell>
          <cell r="O296" t="str">
            <v>P-1</v>
          </cell>
          <cell r="P296" t="str">
            <v>Not on Watch</v>
          </cell>
        </row>
        <row r="297">
          <cell r="A297" t="str">
            <v>Banque Saudi Fransi</v>
          </cell>
          <cell r="B297" t="str">
            <v>SAUDI ARABIA</v>
          </cell>
          <cell r="C297" t="str">
            <v>Stable</v>
          </cell>
          <cell r="D297" t="str">
            <v>Aa3</v>
          </cell>
          <cell r="E297" t="str">
            <v>LT Bank Deposits - Fgn Curr</v>
          </cell>
          <cell r="F297" t="str">
            <v>Aa3</v>
          </cell>
          <cell r="G297" t="str">
            <v>C+</v>
          </cell>
          <cell r="H297" t="str">
            <v>a2</v>
          </cell>
          <cell r="I297" t="str">
            <v>a2</v>
          </cell>
          <cell r="J297" t="str">
            <v>Aa3</v>
          </cell>
          <cell r="K297" t="str">
            <v>(P)A2</v>
          </cell>
          <cell r="O297" t="str">
            <v>P-1</v>
          </cell>
          <cell r="P297" t="str">
            <v>Not on Watch</v>
          </cell>
        </row>
        <row r="298">
          <cell r="A298" t="str">
            <v>Berner Kantonalbank AG</v>
          </cell>
          <cell r="B298" t="str">
            <v>SWITZERLAND</v>
          </cell>
          <cell r="C298" t="str">
            <v>Stable</v>
          </cell>
          <cell r="D298" t="str">
            <v>A1</v>
          </cell>
          <cell r="E298" t="str">
            <v>LT Bank Deposits - Dom Curr</v>
          </cell>
          <cell r="F298" t="str">
            <v>A1</v>
          </cell>
          <cell r="G298" t="str">
            <v>C+</v>
          </cell>
          <cell r="H298" t="str">
            <v>a2</v>
          </cell>
          <cell r="I298" t="str">
            <v>a2</v>
          </cell>
          <cell r="O298" t="str">
            <v>P-1</v>
          </cell>
          <cell r="P298" t="str">
            <v>Not on Watch</v>
          </cell>
        </row>
        <row r="299">
          <cell r="A299" t="str">
            <v>Canadian Imperial Bank of Commerce</v>
          </cell>
          <cell r="B299" t="str">
            <v>CANADA</v>
          </cell>
          <cell r="C299" t="str">
            <v>Negative (multiple)</v>
          </cell>
          <cell r="D299" t="str">
            <v>Aa3</v>
          </cell>
          <cell r="E299" t="str">
            <v>LT Bank Deposits - Fgn Curr</v>
          </cell>
          <cell r="F299" t="str">
            <v>Aa3</v>
          </cell>
          <cell r="G299" t="str">
            <v>C+</v>
          </cell>
          <cell r="H299" t="str">
            <v>a2</v>
          </cell>
          <cell r="I299" t="str">
            <v>a2</v>
          </cell>
          <cell r="J299" t="str">
            <v>Aa3</v>
          </cell>
          <cell r="K299" t="str">
            <v>A3</v>
          </cell>
          <cell r="M299" t="str">
            <v>(P)Baa2</v>
          </cell>
          <cell r="N299" t="str">
            <v>Baa2</v>
          </cell>
          <cell r="O299" t="str">
            <v>P-1</v>
          </cell>
          <cell r="P299" t="str">
            <v>Not on Watch</v>
          </cell>
        </row>
        <row r="300">
          <cell r="A300" t="str">
            <v>Chugoku Bank, Limited (The)</v>
          </cell>
          <cell r="B300" t="str">
            <v>JAPAN</v>
          </cell>
          <cell r="C300" t="str">
            <v>Stable</v>
          </cell>
          <cell r="D300" t="str">
            <v>Aa3</v>
          </cell>
          <cell r="E300" t="str">
            <v>LT Bank Deposits - Fgn Curr</v>
          </cell>
          <cell r="F300" t="str">
            <v>Aa3</v>
          </cell>
          <cell r="G300" t="str">
            <v>C+</v>
          </cell>
          <cell r="H300" t="str">
            <v>a2</v>
          </cell>
          <cell r="I300" t="str">
            <v>a2</v>
          </cell>
          <cell r="O300" t="str">
            <v>P-1</v>
          </cell>
          <cell r="P300" t="str">
            <v>Not on Watch</v>
          </cell>
        </row>
        <row r="301">
          <cell r="A301" t="str">
            <v>CIBC Mellon Trust Company</v>
          </cell>
          <cell r="B301" t="str">
            <v>CANADA</v>
          </cell>
          <cell r="C301" t="str">
            <v>Stable</v>
          </cell>
          <cell r="D301" t="str">
            <v>A1</v>
          </cell>
          <cell r="E301" t="str">
            <v>LT Bank Deposits - Fgn Curr</v>
          </cell>
          <cell r="F301" t="str">
            <v>A1</v>
          </cell>
          <cell r="G301" t="str">
            <v>C+</v>
          </cell>
          <cell r="H301" t="str">
            <v>a2</v>
          </cell>
          <cell r="I301" t="str">
            <v>a1</v>
          </cell>
          <cell r="O301" t="str">
            <v>P-1</v>
          </cell>
          <cell r="P301" t="str">
            <v>Not on Watch</v>
          </cell>
        </row>
        <row r="302">
          <cell r="A302" t="str">
            <v>City National Bank</v>
          </cell>
          <cell r="B302" t="str">
            <v>UNITED STATES</v>
          </cell>
          <cell r="C302" t="str">
            <v>Stable</v>
          </cell>
          <cell r="D302" t="str">
            <v>A2</v>
          </cell>
          <cell r="E302" t="str">
            <v>LT Bank Deposits - Dom Curr</v>
          </cell>
          <cell r="F302" t="str">
            <v>A2</v>
          </cell>
          <cell r="G302" t="str">
            <v>C+</v>
          </cell>
          <cell r="H302" t="str">
            <v>a2</v>
          </cell>
          <cell r="I302" t="str">
            <v>a2</v>
          </cell>
          <cell r="K302" t="str">
            <v>A3</v>
          </cell>
          <cell r="O302" t="str">
            <v>P-1</v>
          </cell>
          <cell r="P302" t="str">
            <v>Not on Watch</v>
          </cell>
        </row>
        <row r="303">
          <cell r="A303" t="str">
            <v>Comerica Bank</v>
          </cell>
          <cell r="B303" t="str">
            <v>UNITED STATES</v>
          </cell>
          <cell r="C303" t="str">
            <v>Stable</v>
          </cell>
          <cell r="D303" t="str">
            <v>A2</v>
          </cell>
          <cell r="E303" t="str">
            <v>LT Bank Deposits - Dom Curr</v>
          </cell>
          <cell r="F303" t="str">
            <v>A2</v>
          </cell>
          <cell r="G303" t="str">
            <v>C+</v>
          </cell>
          <cell r="H303" t="str">
            <v>a2</v>
          </cell>
          <cell r="I303" t="str">
            <v>a2</v>
          </cell>
          <cell r="J303" t="str">
            <v>(P)A2</v>
          </cell>
          <cell r="K303" t="str">
            <v>A3</v>
          </cell>
          <cell r="O303" t="str">
            <v>P-1</v>
          </cell>
          <cell r="P303" t="str">
            <v>Not on Watch</v>
          </cell>
        </row>
        <row r="304">
          <cell r="A304" t="str">
            <v>DBS Bank (Hong Kong) Limited</v>
          </cell>
          <cell r="B304" t="str">
            <v>HONG KONG</v>
          </cell>
          <cell r="C304" t="str">
            <v>Stable (multiple)</v>
          </cell>
          <cell r="D304" t="str">
            <v>Aa3</v>
          </cell>
          <cell r="E304" t="str">
            <v>LT Bank Deposits - Fgn Curr</v>
          </cell>
          <cell r="F304" t="str">
            <v>Aa3</v>
          </cell>
          <cell r="G304" t="str">
            <v>C+</v>
          </cell>
          <cell r="H304" t="str">
            <v>a2</v>
          </cell>
          <cell r="I304" t="str">
            <v>aa3</v>
          </cell>
          <cell r="O304" t="str">
            <v>P-1</v>
          </cell>
          <cell r="P304" t="str">
            <v>Not on Watch</v>
          </cell>
        </row>
        <row r="305">
          <cell r="A305" t="str">
            <v>EFG Bank</v>
          </cell>
          <cell r="B305" t="str">
            <v>SWITZERLAND</v>
          </cell>
          <cell r="C305" t="str">
            <v>Stable</v>
          </cell>
          <cell r="D305" t="str">
            <v>A2</v>
          </cell>
          <cell r="E305" t="str">
            <v>LT Bank Deposits - Fgn Curr</v>
          </cell>
          <cell r="F305" t="str">
            <v>A2</v>
          </cell>
          <cell r="G305" t="str">
            <v>C+</v>
          </cell>
          <cell r="H305" t="str">
            <v>a2</v>
          </cell>
          <cell r="I305" t="str">
            <v>a2</v>
          </cell>
          <cell r="O305" t="str">
            <v>P-1</v>
          </cell>
          <cell r="P305" t="str">
            <v>Not on Watch</v>
          </cell>
        </row>
        <row r="306">
          <cell r="A306" t="str">
            <v>First Hawaiian Bank</v>
          </cell>
          <cell r="B306" t="str">
            <v>UNITED STATES</v>
          </cell>
          <cell r="C306" t="str">
            <v>Stable</v>
          </cell>
          <cell r="D306" t="str">
            <v>A2</v>
          </cell>
          <cell r="E306" t="str">
            <v>LT Bank Deposits - Dom Curr</v>
          </cell>
          <cell r="F306" t="str">
            <v>A2</v>
          </cell>
          <cell r="G306" t="str">
            <v>C+</v>
          </cell>
          <cell r="H306" t="str">
            <v>a2</v>
          </cell>
          <cell r="I306" t="str">
            <v>a2</v>
          </cell>
          <cell r="O306" t="str">
            <v>P-1</v>
          </cell>
          <cell r="P306" t="str">
            <v>Not on Watch</v>
          </cell>
        </row>
        <row r="307">
          <cell r="A307" t="str">
            <v>FirstMerit Bank, N.A.</v>
          </cell>
          <cell r="B307" t="str">
            <v>UNITED STATES</v>
          </cell>
          <cell r="C307" t="str">
            <v>Stable</v>
          </cell>
          <cell r="D307" t="str">
            <v>A2</v>
          </cell>
          <cell r="E307" t="str">
            <v>LT Bank Deposits - Dom Curr</v>
          </cell>
          <cell r="F307" t="str">
            <v>A2</v>
          </cell>
          <cell r="G307" t="str">
            <v>C+</v>
          </cell>
          <cell r="H307" t="str">
            <v>a2</v>
          </cell>
          <cell r="I307" t="str">
            <v>a2</v>
          </cell>
          <cell r="O307" t="str">
            <v>P-1</v>
          </cell>
          <cell r="P307" t="str">
            <v>Not on Watch</v>
          </cell>
        </row>
        <row r="308">
          <cell r="A308" t="str">
            <v>LGT Bank AG</v>
          </cell>
          <cell r="B308" t="str">
            <v>LIECHTENSTEIN</v>
          </cell>
          <cell r="C308" t="str">
            <v>Negative (multiple)</v>
          </cell>
          <cell r="D308" t="str">
            <v>A1</v>
          </cell>
          <cell r="E308" t="str">
            <v>LT Bank Deposits - Fgn Curr</v>
          </cell>
          <cell r="F308" t="str">
            <v>A1</v>
          </cell>
          <cell r="G308" t="str">
            <v>C+</v>
          </cell>
          <cell r="H308" t="str">
            <v>a2</v>
          </cell>
          <cell r="I308" t="str">
            <v>a2</v>
          </cell>
          <cell r="J308" t="str">
            <v>A1</v>
          </cell>
          <cell r="O308" t="str">
            <v>P-1</v>
          </cell>
          <cell r="P308" t="str">
            <v>Not on Watch</v>
          </cell>
        </row>
        <row r="309">
          <cell r="A309" t="str">
            <v>Manufacturers and Traders Trust Company</v>
          </cell>
          <cell r="B309" t="str">
            <v>UNITED STATES</v>
          </cell>
          <cell r="C309" t="str">
            <v>Negative</v>
          </cell>
          <cell r="D309" t="str">
            <v>A2</v>
          </cell>
          <cell r="E309" t="str">
            <v>LT Bank Deposits - Dom Curr</v>
          </cell>
          <cell r="F309" t="str">
            <v>A2</v>
          </cell>
          <cell r="G309" t="str">
            <v>C+</v>
          </cell>
          <cell r="H309" t="str">
            <v>a2</v>
          </cell>
          <cell r="I309" t="str">
            <v>a2</v>
          </cell>
          <cell r="J309" t="str">
            <v>A2</v>
          </cell>
          <cell r="K309" t="str">
            <v>A3</v>
          </cell>
          <cell r="O309" t="str">
            <v>P-1</v>
          </cell>
          <cell r="P309" t="str">
            <v>Not on Watch</v>
          </cell>
        </row>
        <row r="310">
          <cell r="A310" t="str">
            <v>MUFG Union Bank, N.A.</v>
          </cell>
          <cell r="B310" t="str">
            <v>UNITED STATES</v>
          </cell>
          <cell r="C310" t="str">
            <v>Negative</v>
          </cell>
          <cell r="D310" t="str">
            <v>A2</v>
          </cell>
          <cell r="E310" t="str">
            <v>LT Bank Deposits - Dom Curr</v>
          </cell>
          <cell r="F310" t="str">
            <v>A2</v>
          </cell>
          <cell r="G310" t="str">
            <v>C+</v>
          </cell>
          <cell r="H310" t="str">
            <v>a2</v>
          </cell>
          <cell r="I310" t="str">
            <v>a2</v>
          </cell>
          <cell r="J310" t="str">
            <v>A2</v>
          </cell>
          <cell r="K310" t="str">
            <v>A3</v>
          </cell>
          <cell r="O310" t="str">
            <v>P-1</v>
          </cell>
          <cell r="P310" t="str">
            <v>Not On Watch</v>
          </cell>
        </row>
        <row r="311">
          <cell r="A311" t="str">
            <v>Nederlandse Waterschapsbank N.V.</v>
          </cell>
          <cell r="B311" t="str">
            <v>NETHERLANDS</v>
          </cell>
          <cell r="C311" t="str">
            <v>Negative (multiple)</v>
          </cell>
          <cell r="D311" t="str">
            <v>Aaa</v>
          </cell>
          <cell r="E311" t="str">
            <v>LT Bank Deposits - Fgn Curr</v>
          </cell>
          <cell r="F311" t="str">
            <v>Aaa</v>
          </cell>
          <cell r="G311" t="str">
            <v>C+</v>
          </cell>
          <cell r="H311" t="str">
            <v>a2</v>
          </cell>
          <cell r="I311" t="str">
            <v>a2</v>
          </cell>
          <cell r="J311" t="str">
            <v>Aaa</v>
          </cell>
          <cell r="O311" t="str">
            <v>P-1</v>
          </cell>
          <cell r="P311" t="str">
            <v>Not on Watch</v>
          </cell>
        </row>
        <row r="312">
          <cell r="A312" t="str">
            <v>Old National Bank</v>
          </cell>
          <cell r="B312" t="str">
            <v>UNITED STATES</v>
          </cell>
          <cell r="C312" t="str">
            <v>Stable</v>
          </cell>
          <cell r="D312" t="str">
            <v>A2</v>
          </cell>
          <cell r="E312" t="str">
            <v>LT Bank Deposits - Dom Curr</v>
          </cell>
          <cell r="F312" t="str">
            <v>A2</v>
          </cell>
          <cell r="G312" t="str">
            <v>C+</v>
          </cell>
          <cell r="H312" t="str">
            <v>a2</v>
          </cell>
          <cell r="I312" t="str">
            <v>a2</v>
          </cell>
          <cell r="O312" t="str">
            <v>P-1</v>
          </cell>
          <cell r="P312" t="str">
            <v>Not on Watch</v>
          </cell>
        </row>
        <row r="313">
          <cell r="A313" t="str">
            <v>PNC Bank, N.A.</v>
          </cell>
          <cell r="B313" t="str">
            <v>UNITED STATES</v>
          </cell>
          <cell r="C313" t="str">
            <v>Stable</v>
          </cell>
          <cell r="D313" t="str">
            <v>A2</v>
          </cell>
          <cell r="E313" t="str">
            <v>LT Bank Deposits - Dom Curr</v>
          </cell>
          <cell r="F313" t="str">
            <v>A2</v>
          </cell>
          <cell r="G313" t="str">
            <v>C+</v>
          </cell>
          <cell r="H313" t="str">
            <v>a2</v>
          </cell>
          <cell r="I313" t="str">
            <v>a2</v>
          </cell>
          <cell r="J313" t="str">
            <v>A2</v>
          </cell>
          <cell r="K313" t="str">
            <v>A3</v>
          </cell>
          <cell r="O313" t="str">
            <v>P-1</v>
          </cell>
          <cell r="P313" t="str">
            <v>Not on Watch</v>
          </cell>
        </row>
        <row r="314">
          <cell r="A314" t="str">
            <v>Royal Bank of Canada</v>
          </cell>
          <cell r="B314" t="str">
            <v>CANADA</v>
          </cell>
          <cell r="C314" t="str">
            <v>Negative (multiple)</v>
          </cell>
          <cell r="D314" t="str">
            <v>Aa3</v>
          </cell>
          <cell r="E314" t="str">
            <v>LT Bank Deposits - Fgn Curr</v>
          </cell>
          <cell r="F314" t="str">
            <v>Aa3</v>
          </cell>
          <cell r="G314" t="str">
            <v>C+</v>
          </cell>
          <cell r="H314" t="str">
            <v>a2</v>
          </cell>
          <cell r="I314" t="str">
            <v>a2</v>
          </cell>
          <cell r="J314" t="str">
            <v>Aa3</v>
          </cell>
          <cell r="K314" t="str">
            <v>A3</v>
          </cell>
          <cell r="M314" t="str">
            <v>(P)Baa2</v>
          </cell>
          <cell r="N314" t="str">
            <v>Baa2</v>
          </cell>
          <cell r="O314" t="str">
            <v>P-1</v>
          </cell>
          <cell r="P314" t="str">
            <v>Not On Watch</v>
          </cell>
        </row>
        <row r="315">
          <cell r="A315" t="str">
            <v>Royal Trust Corporation of Canada</v>
          </cell>
          <cell r="B315" t="str">
            <v>CANADA</v>
          </cell>
          <cell r="C315" t="str">
            <v>Negative (multiple)</v>
          </cell>
          <cell r="D315" t="str">
            <v>Aa3</v>
          </cell>
          <cell r="E315" t="str">
            <v>LT Bank Deposits - Fgn Curr</v>
          </cell>
          <cell r="F315" t="str">
            <v>Aa3</v>
          </cell>
          <cell r="G315" t="str">
            <v>C+</v>
          </cell>
          <cell r="H315" t="str">
            <v>a2</v>
          </cell>
          <cell r="I315" t="str">
            <v>a2</v>
          </cell>
          <cell r="J315" t="str">
            <v>(P)Aa3</v>
          </cell>
          <cell r="O315" t="str">
            <v>P-1</v>
          </cell>
          <cell r="P315" t="str">
            <v>Not on Watch</v>
          </cell>
        </row>
        <row r="316">
          <cell r="A316" t="str">
            <v>Samba Financial Group</v>
          </cell>
          <cell r="B316" t="str">
            <v>SAUDI ARABIA</v>
          </cell>
          <cell r="C316" t="str">
            <v>Stable</v>
          </cell>
          <cell r="D316" t="str">
            <v>Aa3</v>
          </cell>
          <cell r="E316" t="str">
            <v>LT Bank Deposits - Fgn Curr</v>
          </cell>
          <cell r="F316" t="str">
            <v>Aa3</v>
          </cell>
          <cell r="G316" t="str">
            <v>C+</v>
          </cell>
          <cell r="H316" t="str">
            <v>a2</v>
          </cell>
          <cell r="I316" t="str">
            <v>a2</v>
          </cell>
          <cell r="O316" t="str">
            <v>P-1</v>
          </cell>
          <cell r="P316" t="str">
            <v>Not on Watch</v>
          </cell>
        </row>
        <row r="317">
          <cell r="A317" t="str">
            <v>Saudi British Bank</v>
          </cell>
          <cell r="B317" t="str">
            <v>SAUDI ARABIA</v>
          </cell>
          <cell r="C317" t="str">
            <v>Stable</v>
          </cell>
          <cell r="D317" t="str">
            <v>Aa3</v>
          </cell>
          <cell r="E317" t="str">
            <v>LT Bank Deposits - Fgn Curr</v>
          </cell>
          <cell r="F317" t="str">
            <v>Aa3</v>
          </cell>
          <cell r="G317" t="str">
            <v>C+</v>
          </cell>
          <cell r="H317" t="str">
            <v>a2</v>
          </cell>
          <cell r="I317" t="str">
            <v>a2</v>
          </cell>
          <cell r="O317" t="str">
            <v>P-1</v>
          </cell>
          <cell r="P317" t="str">
            <v>Not on Watch</v>
          </cell>
        </row>
        <row r="318">
          <cell r="A318" t="str">
            <v>Shanghai Commercial Bank</v>
          </cell>
          <cell r="B318" t="str">
            <v>HONG KONG</v>
          </cell>
          <cell r="C318" t="str">
            <v>Stable</v>
          </cell>
          <cell r="D318" t="str">
            <v>A2</v>
          </cell>
          <cell r="E318" t="str">
            <v>LT Bank Deposits - Fgn Curr</v>
          </cell>
          <cell r="F318" t="str">
            <v>A2</v>
          </cell>
          <cell r="G318" t="str">
            <v>C+</v>
          </cell>
          <cell r="H318" t="str">
            <v>a2</v>
          </cell>
          <cell r="I318" t="str">
            <v>a2</v>
          </cell>
          <cell r="O318" t="str">
            <v>P-1</v>
          </cell>
          <cell r="P318" t="str">
            <v>Not on Watch</v>
          </cell>
        </row>
        <row r="319">
          <cell r="A319" t="str">
            <v>Shizuoka Bank, Ltd.</v>
          </cell>
          <cell r="B319" t="str">
            <v>JAPAN</v>
          </cell>
          <cell r="C319" t="str">
            <v>Stable</v>
          </cell>
          <cell r="D319" t="str">
            <v>Aa3</v>
          </cell>
          <cell r="E319" t="str">
            <v>LT Bank Deposits - Fgn Curr</v>
          </cell>
          <cell r="F319" t="str">
            <v>Aa3</v>
          </cell>
          <cell r="G319" t="str">
            <v>C+</v>
          </cell>
          <cell r="H319" t="str">
            <v>a2</v>
          </cell>
          <cell r="I319" t="str">
            <v>a2</v>
          </cell>
          <cell r="J319" t="str">
            <v>Aa3</v>
          </cell>
          <cell r="O319" t="str">
            <v>P-1</v>
          </cell>
          <cell r="P319" t="str">
            <v>Not on Watch</v>
          </cell>
        </row>
        <row r="320">
          <cell r="A320" t="str">
            <v>Silicon Valley Bank</v>
          </cell>
          <cell r="B320" t="str">
            <v>UNITED STATES</v>
          </cell>
          <cell r="C320" t="str">
            <v>Negative</v>
          </cell>
          <cell r="D320" t="str">
            <v>A2</v>
          </cell>
          <cell r="E320" t="str">
            <v>LT Bank Deposits - Dom Curr</v>
          </cell>
          <cell r="F320" t="str">
            <v>A2</v>
          </cell>
          <cell r="G320" t="str">
            <v>C+</v>
          </cell>
          <cell r="H320" t="str">
            <v>a2</v>
          </cell>
          <cell r="I320" t="str">
            <v>a2</v>
          </cell>
          <cell r="K320" t="str">
            <v>A3</v>
          </cell>
          <cell r="O320" t="str">
            <v>P-1</v>
          </cell>
          <cell r="P320" t="str">
            <v>Not on Watch</v>
          </cell>
        </row>
        <row r="321">
          <cell r="A321" t="str">
            <v>Sparkassen-Finanzgruppe</v>
          </cell>
          <cell r="B321" t="str">
            <v>GERMANY</v>
          </cell>
          <cell r="C321" t="str">
            <v>Negative (multiple)</v>
          </cell>
          <cell r="D321" t="str">
            <v>Aa2</v>
          </cell>
          <cell r="E321" t="str">
            <v>LT Corporate Family Ratings - Dom Curr</v>
          </cell>
          <cell r="G321" t="str">
            <v>C+</v>
          </cell>
          <cell r="H321" t="str">
            <v>a2</v>
          </cell>
          <cell r="I321" t="str">
            <v>a2</v>
          </cell>
          <cell r="P321" t="str">
            <v>Not on Watch</v>
          </cell>
        </row>
        <row r="322">
          <cell r="A322" t="str">
            <v>St. Galler Kantonalbank</v>
          </cell>
          <cell r="B322" t="str">
            <v>SWITZERLAND</v>
          </cell>
          <cell r="C322" t="str">
            <v>Stable (multiple)</v>
          </cell>
          <cell r="D322" t="str">
            <v>Aa1</v>
          </cell>
          <cell r="E322" t="str">
            <v>LT Bank Deposits - Fgn Curr</v>
          </cell>
          <cell r="F322" t="str">
            <v>Aa1</v>
          </cell>
          <cell r="G322" t="str">
            <v>C+</v>
          </cell>
          <cell r="H322" t="str">
            <v>a2</v>
          </cell>
          <cell r="I322" t="str">
            <v>a2</v>
          </cell>
          <cell r="J322" t="str">
            <v>Aa1</v>
          </cell>
          <cell r="K322" t="str">
            <v>A3</v>
          </cell>
          <cell r="O322" t="str">
            <v>P-1</v>
          </cell>
          <cell r="P322" t="str">
            <v>Not on Watch</v>
          </cell>
        </row>
        <row r="323">
          <cell r="A323" t="str">
            <v>TD Bank, N.A.</v>
          </cell>
          <cell r="B323" t="str">
            <v>UNITED STATES</v>
          </cell>
          <cell r="C323" t="str">
            <v>Stable</v>
          </cell>
          <cell r="D323" t="str">
            <v>Aa3</v>
          </cell>
          <cell r="E323" t="str">
            <v>LT Bank Deposits - Dom Curr</v>
          </cell>
          <cell r="F323" t="str">
            <v>Aa3</v>
          </cell>
          <cell r="G323" t="str">
            <v>C+</v>
          </cell>
          <cell r="H323" t="str">
            <v>a2</v>
          </cell>
          <cell r="I323" t="str">
            <v>aa3</v>
          </cell>
          <cell r="O323" t="str">
            <v>P-1</v>
          </cell>
          <cell r="P323" t="str">
            <v>Not on Watch</v>
          </cell>
        </row>
        <row r="324">
          <cell r="A324" t="str">
            <v>Wells Fargo Bank Northwest, N.A.</v>
          </cell>
          <cell r="B324" t="str">
            <v>UNITED STATES</v>
          </cell>
          <cell r="C324" t="str">
            <v>Stable</v>
          </cell>
          <cell r="D324" t="str">
            <v>Aa3</v>
          </cell>
          <cell r="E324" t="str">
            <v>LT Bank Deposits - Dom Curr</v>
          </cell>
          <cell r="F324" t="str">
            <v>Aa3</v>
          </cell>
          <cell r="G324" t="str">
            <v>C+</v>
          </cell>
          <cell r="H324" t="str">
            <v>a2</v>
          </cell>
          <cell r="I324" t="str">
            <v>a2</v>
          </cell>
          <cell r="J324" t="str">
            <v>(P)Aa3</v>
          </cell>
          <cell r="O324" t="str">
            <v>P-1</v>
          </cell>
          <cell r="P324" t="str">
            <v>Not on Watch</v>
          </cell>
        </row>
        <row r="325">
          <cell r="A325" t="str">
            <v>Wells Fargo Bank, N.A.</v>
          </cell>
          <cell r="B325" t="str">
            <v>UNITED STATES</v>
          </cell>
          <cell r="C325" t="str">
            <v>Stable</v>
          </cell>
          <cell r="D325" t="str">
            <v>Aa3</v>
          </cell>
          <cell r="E325" t="str">
            <v>LT Bank Deposits - Dom Curr</v>
          </cell>
          <cell r="F325" t="str">
            <v>Aa3</v>
          </cell>
          <cell r="G325" t="str">
            <v>C+</v>
          </cell>
          <cell r="H325" t="str">
            <v>a2</v>
          </cell>
          <cell r="I325" t="str">
            <v>a2</v>
          </cell>
          <cell r="J325" t="str">
            <v>Aa3</v>
          </cell>
          <cell r="K325" t="str">
            <v>A1</v>
          </cell>
          <cell r="O325" t="str">
            <v>P-1</v>
          </cell>
          <cell r="P325" t="str">
            <v>Not On Watch</v>
          </cell>
        </row>
        <row r="326">
          <cell r="A326" t="str">
            <v>Wilmington Trust, National Association</v>
          </cell>
          <cell r="B326" t="str">
            <v>UNITED STATES</v>
          </cell>
          <cell r="C326" t="str">
            <v>Negative</v>
          </cell>
          <cell r="D326" t="str">
            <v>A2</v>
          </cell>
          <cell r="E326" t="str">
            <v>LT Bank Deposits - Dom Curr</v>
          </cell>
          <cell r="F326" t="str">
            <v>A2</v>
          </cell>
          <cell r="G326" t="str">
            <v>C+</v>
          </cell>
          <cell r="H326" t="str">
            <v>a2</v>
          </cell>
          <cell r="I326" t="str">
            <v>a2</v>
          </cell>
          <cell r="O326" t="str">
            <v>P-1</v>
          </cell>
          <cell r="P326" t="str">
            <v>Not on Watch</v>
          </cell>
        </row>
        <row r="327">
          <cell r="A327" t="str">
            <v>Wing Hang Bank, Limited</v>
          </cell>
          <cell r="B327" t="str">
            <v>HONG KONG</v>
          </cell>
          <cell r="C327" t="str">
            <v>Stable (multiple)</v>
          </cell>
          <cell r="D327" t="str">
            <v>Aa3</v>
          </cell>
          <cell r="E327" t="str">
            <v>LT Bank Deposits - Fgn Curr</v>
          </cell>
          <cell r="F327" t="str">
            <v>Aa3</v>
          </cell>
          <cell r="G327" t="str">
            <v>C+</v>
          </cell>
          <cell r="H327" t="str">
            <v>a2</v>
          </cell>
          <cell r="I327" t="str">
            <v>aa3</v>
          </cell>
          <cell r="K327" t="str">
            <v>(P)A1</v>
          </cell>
          <cell r="L327" t="str">
            <v>A2</v>
          </cell>
          <cell r="O327" t="str">
            <v>P-1</v>
          </cell>
          <cell r="P327" t="str">
            <v>Not on Watch</v>
          </cell>
        </row>
        <row r="328">
          <cell r="A328" t="str">
            <v>Zuercher Kantonalbank</v>
          </cell>
          <cell r="B328" t="str">
            <v>SWITZERLAND</v>
          </cell>
          <cell r="C328" t="str">
            <v>Stable</v>
          </cell>
          <cell r="D328" t="str">
            <v>Aaa</v>
          </cell>
          <cell r="E328" t="str">
            <v>LT Bank Deposits - Fgn Curr</v>
          </cell>
          <cell r="F328" t="str">
            <v>Aaa</v>
          </cell>
          <cell r="G328" t="str">
            <v>C+</v>
          </cell>
          <cell r="H328" t="str">
            <v>a2</v>
          </cell>
          <cell r="I328" t="str">
            <v>a2</v>
          </cell>
          <cell r="J328" t="str">
            <v>Aaa</v>
          </cell>
          <cell r="O328" t="str">
            <v>P-1</v>
          </cell>
          <cell r="P328" t="str">
            <v>Not on Watch</v>
          </cell>
        </row>
        <row r="329">
          <cell r="A329" t="str">
            <v>Abu Dhabi Islamic Bank</v>
          </cell>
          <cell r="B329" t="str">
            <v>UNITED ARAB EMIRATES</v>
          </cell>
          <cell r="C329" t="str">
            <v>Stable</v>
          </cell>
          <cell r="D329" t="str">
            <v>A2</v>
          </cell>
          <cell r="E329" t="str">
            <v>LT Issuer Rating - Fgn Curr</v>
          </cell>
          <cell r="G329" t="str">
            <v>D</v>
          </cell>
          <cell r="H329" t="str">
            <v>ba2</v>
          </cell>
          <cell r="I329" t="str">
            <v>ba2</v>
          </cell>
          <cell r="O329" t="str">
            <v>P-1</v>
          </cell>
          <cell r="P329" t="str">
            <v>Not on Watch</v>
          </cell>
        </row>
        <row r="330">
          <cell r="A330" t="str">
            <v>Al Hilal Bank PJSC</v>
          </cell>
          <cell r="B330" t="str">
            <v>UNITED ARAB EMIRATES</v>
          </cell>
          <cell r="C330" t="str">
            <v>Stable</v>
          </cell>
          <cell r="D330" t="str">
            <v>A1</v>
          </cell>
          <cell r="E330" t="str">
            <v>LT Issuer Rating - Fgn Curr</v>
          </cell>
          <cell r="G330" t="str">
            <v>D</v>
          </cell>
          <cell r="H330" t="str">
            <v>ba2</v>
          </cell>
          <cell r="I330" t="str">
            <v>ba2</v>
          </cell>
          <cell r="O330" t="str">
            <v>P-1</v>
          </cell>
          <cell r="P330" t="str">
            <v>Not on Watch</v>
          </cell>
        </row>
        <row r="331">
          <cell r="A331" t="str">
            <v>Alfa-Bank</v>
          </cell>
          <cell r="B331" t="str">
            <v>RUSSIA</v>
          </cell>
          <cell r="C331" t="str">
            <v>Stable</v>
          </cell>
          <cell r="D331" t="str">
            <v>Ba1</v>
          </cell>
          <cell r="E331" t="str">
            <v>LT Bank Deposits - Fgn Curr</v>
          </cell>
          <cell r="F331" t="str">
            <v>Ba1</v>
          </cell>
          <cell r="G331" t="str">
            <v>D</v>
          </cell>
          <cell r="H331" t="str">
            <v>ba2</v>
          </cell>
          <cell r="I331" t="str">
            <v>ba2</v>
          </cell>
          <cell r="J331" t="str">
            <v>Ba1</v>
          </cell>
          <cell r="K331" t="str">
            <v>Ba3</v>
          </cell>
          <cell r="O331" t="str">
            <v>NP</v>
          </cell>
          <cell r="P331" t="str">
            <v>Not on Watch</v>
          </cell>
        </row>
        <row r="332">
          <cell r="A332" t="str">
            <v>Amsterdam Trade Bank N.V.</v>
          </cell>
          <cell r="B332" t="str">
            <v>NETHERLANDS</v>
          </cell>
          <cell r="C332" t="str">
            <v>Negative</v>
          </cell>
          <cell r="D332" t="str">
            <v>Ba2</v>
          </cell>
          <cell r="E332" t="str">
            <v>LT Bank Deposits - Fgn Curr</v>
          </cell>
          <cell r="F332" t="str">
            <v>Ba2</v>
          </cell>
          <cell r="G332" t="str">
            <v>D</v>
          </cell>
          <cell r="H332" t="str">
            <v>ba2</v>
          </cell>
          <cell r="I332" t="str">
            <v>ba2</v>
          </cell>
          <cell r="O332" t="str">
            <v>NP</v>
          </cell>
          <cell r="P332" t="str">
            <v>Not on Watch</v>
          </cell>
        </row>
        <row r="333">
          <cell r="A333" t="str">
            <v>Arab Bank PLC</v>
          </cell>
          <cell r="B333" t="str">
            <v>JORDAN</v>
          </cell>
          <cell r="C333" t="str">
            <v>Stable</v>
          </cell>
          <cell r="D333" t="str">
            <v>B2</v>
          </cell>
          <cell r="E333" t="str">
            <v>LT Bank Deposits - Fgn Curr</v>
          </cell>
          <cell r="F333" t="str">
            <v>B2</v>
          </cell>
          <cell r="G333" t="str">
            <v>D</v>
          </cell>
          <cell r="H333" t="str">
            <v>ba2</v>
          </cell>
          <cell r="I333" t="str">
            <v>ba2</v>
          </cell>
          <cell r="O333" t="str">
            <v>NP</v>
          </cell>
          <cell r="P333" t="str">
            <v>Not on Watch</v>
          </cell>
        </row>
        <row r="334">
          <cell r="A334" t="str">
            <v>Arab Banking Corporation B.S.C.</v>
          </cell>
          <cell r="B334" t="str">
            <v>BAHRAIN</v>
          </cell>
          <cell r="C334" t="str">
            <v>Positive</v>
          </cell>
          <cell r="D334" t="str">
            <v>Ba1</v>
          </cell>
          <cell r="E334" t="str">
            <v>LT Bank Deposits - Fgn Curr</v>
          </cell>
          <cell r="F334" t="str">
            <v>Ba1</v>
          </cell>
          <cell r="G334" t="str">
            <v>D</v>
          </cell>
          <cell r="H334" t="str">
            <v>ba2</v>
          </cell>
          <cell r="I334" t="str">
            <v>ba1</v>
          </cell>
          <cell r="O334" t="str">
            <v>NP</v>
          </cell>
          <cell r="P334" t="str">
            <v>Not on Watch</v>
          </cell>
        </row>
        <row r="335">
          <cell r="A335" t="str">
            <v>Banca Nazionale Del Lavoro S.P.A.</v>
          </cell>
          <cell r="B335" t="str">
            <v>ITALY</v>
          </cell>
          <cell r="C335" t="str">
            <v>Stable (multiple)</v>
          </cell>
          <cell r="D335" t="str">
            <v>Baa2</v>
          </cell>
          <cell r="E335" t="str">
            <v>LT Bank Deposits - Fgn Curr</v>
          </cell>
          <cell r="F335" t="str">
            <v>Baa2</v>
          </cell>
          <cell r="G335" t="str">
            <v>D</v>
          </cell>
          <cell r="H335" t="str">
            <v>ba2</v>
          </cell>
          <cell r="I335" t="str">
            <v>baa2</v>
          </cell>
          <cell r="J335" t="str">
            <v>Baa2</v>
          </cell>
          <cell r="O335" t="str">
            <v>P-2</v>
          </cell>
          <cell r="P335" t="str">
            <v>Not on Watch</v>
          </cell>
        </row>
        <row r="336">
          <cell r="A336" t="str">
            <v>Banca Sella Holding</v>
          </cell>
          <cell r="B336" t="str">
            <v>ITALY</v>
          </cell>
          <cell r="C336" t="str">
            <v>Negative</v>
          </cell>
          <cell r="D336" t="str">
            <v>Ba1</v>
          </cell>
          <cell r="E336" t="str">
            <v>LT Bank Deposits - Fgn Curr</v>
          </cell>
          <cell r="F336" t="str">
            <v>Ba1</v>
          </cell>
          <cell r="G336" t="str">
            <v>D</v>
          </cell>
          <cell r="H336" t="str">
            <v>ba2</v>
          </cell>
          <cell r="I336" t="str">
            <v>ba2</v>
          </cell>
          <cell r="J336" t="str">
            <v>(P)Ba1</v>
          </cell>
          <cell r="K336" t="str">
            <v>Ba3</v>
          </cell>
          <cell r="O336" t="str">
            <v>NP</v>
          </cell>
          <cell r="P336" t="str">
            <v>Not on Watch</v>
          </cell>
        </row>
        <row r="337">
          <cell r="A337" t="str">
            <v>Banco Bilbao Vizcaya Argentaria Paraguay</v>
          </cell>
          <cell r="B337" t="str">
            <v>PARAGUAY</v>
          </cell>
          <cell r="C337" t="str">
            <v>Stable</v>
          </cell>
          <cell r="D337" t="str">
            <v>Ba3</v>
          </cell>
          <cell r="E337" t="str">
            <v>LT Bank Deposits - Fgn Curr</v>
          </cell>
          <cell r="F337" t="str">
            <v>Ba3</v>
          </cell>
          <cell r="G337" t="str">
            <v>D</v>
          </cell>
          <cell r="H337" t="str">
            <v>ba2</v>
          </cell>
          <cell r="I337" t="str">
            <v>ba1</v>
          </cell>
          <cell r="J337" t="str">
            <v>Ba1</v>
          </cell>
          <cell r="O337" t="str">
            <v>NP</v>
          </cell>
          <cell r="P337" t="str">
            <v>Not on Watch</v>
          </cell>
        </row>
        <row r="338">
          <cell r="A338" t="str">
            <v>Banco Continental S.A.E.C.A.</v>
          </cell>
          <cell r="B338" t="str">
            <v>PARAGUAY</v>
          </cell>
          <cell r="C338" t="str">
            <v>Stable</v>
          </cell>
          <cell r="D338" t="str">
            <v>Ba3</v>
          </cell>
          <cell r="E338" t="str">
            <v>LT Bank Deposits - Fgn Curr</v>
          </cell>
          <cell r="F338" t="str">
            <v>Ba3</v>
          </cell>
          <cell r="G338" t="str">
            <v>D</v>
          </cell>
          <cell r="H338" t="str">
            <v>ba2</v>
          </cell>
          <cell r="I338" t="str">
            <v>ba2</v>
          </cell>
          <cell r="J338" t="str">
            <v>Ba2</v>
          </cell>
          <cell r="O338" t="str">
            <v>NP</v>
          </cell>
          <cell r="P338" t="str">
            <v>Not on Watch</v>
          </cell>
        </row>
        <row r="339">
          <cell r="A339" t="str">
            <v>Banco do Estado de Sergipe S.A.</v>
          </cell>
          <cell r="B339" t="str">
            <v>BRAZIL</v>
          </cell>
          <cell r="C339" t="str">
            <v>Stable</v>
          </cell>
          <cell r="D339" t="str">
            <v>Ba2</v>
          </cell>
          <cell r="E339" t="str">
            <v>LT Bank Deposits - Fgn Curr</v>
          </cell>
          <cell r="F339" t="str">
            <v>Ba2</v>
          </cell>
          <cell r="G339" t="str">
            <v>D</v>
          </cell>
          <cell r="H339" t="str">
            <v>ba2</v>
          </cell>
          <cell r="I339" t="str">
            <v>ba2</v>
          </cell>
          <cell r="O339" t="str">
            <v>NP</v>
          </cell>
          <cell r="P339" t="str">
            <v>Not on Watch</v>
          </cell>
        </row>
        <row r="340">
          <cell r="A340" t="str">
            <v>Banco do Nordeste do Brasil S.A.</v>
          </cell>
          <cell r="B340" t="str">
            <v>BRAZIL</v>
          </cell>
          <cell r="C340" t="str">
            <v>Stable</v>
          </cell>
          <cell r="D340" t="str">
            <v>Baa3</v>
          </cell>
          <cell r="E340" t="str">
            <v>LT Bank Deposits</v>
          </cell>
          <cell r="F340" t="str">
            <v>Baa3</v>
          </cell>
          <cell r="G340" t="str">
            <v>D</v>
          </cell>
          <cell r="H340" t="str">
            <v>ba2</v>
          </cell>
          <cell r="I340" t="str">
            <v>ba2</v>
          </cell>
          <cell r="J340" t="str">
            <v>Baa3</v>
          </cell>
          <cell r="O340" t="str">
            <v>P-3</v>
          </cell>
          <cell r="P340" t="str">
            <v>Not on Watch</v>
          </cell>
        </row>
        <row r="341">
          <cell r="A341" t="str">
            <v>Banco Industrial do Brasil S.A.</v>
          </cell>
          <cell r="B341" t="str">
            <v>BRAZIL</v>
          </cell>
          <cell r="C341" t="str">
            <v>Stable</v>
          </cell>
          <cell r="D341" t="str">
            <v>Ba2</v>
          </cell>
          <cell r="E341" t="str">
            <v>LT Bank Deposits - Fgn Curr</v>
          </cell>
          <cell r="F341" t="str">
            <v>Ba2</v>
          </cell>
          <cell r="G341" t="str">
            <v>D</v>
          </cell>
          <cell r="H341" t="str">
            <v>ba2</v>
          </cell>
          <cell r="I341" t="str">
            <v>ba2</v>
          </cell>
          <cell r="O341" t="str">
            <v>NP</v>
          </cell>
          <cell r="P341" t="str">
            <v>Not on Watch</v>
          </cell>
        </row>
        <row r="342">
          <cell r="A342" t="str">
            <v>Banco Itau Uruguay S.A.</v>
          </cell>
          <cell r="B342" t="str">
            <v>URUGUAY</v>
          </cell>
          <cell r="C342" t="str">
            <v>Stable</v>
          </cell>
          <cell r="D342" t="str">
            <v>Baa2</v>
          </cell>
          <cell r="E342" t="str">
            <v>LT Bank Deposits - Fgn Curr</v>
          </cell>
          <cell r="F342" t="str">
            <v>Baa2</v>
          </cell>
          <cell r="G342" t="str">
            <v>D</v>
          </cell>
          <cell r="H342" t="str">
            <v>ba2</v>
          </cell>
          <cell r="I342" t="str">
            <v>baa2</v>
          </cell>
          <cell r="O342" t="str">
            <v>P-2</v>
          </cell>
          <cell r="P342" t="str">
            <v>Not on Watch</v>
          </cell>
        </row>
        <row r="343">
          <cell r="A343" t="str">
            <v>Banco Regional S.A.E.C.A.</v>
          </cell>
          <cell r="B343" t="str">
            <v>PARAGUAY</v>
          </cell>
          <cell r="C343" t="str">
            <v>Stable</v>
          </cell>
          <cell r="D343" t="str">
            <v>Ba3</v>
          </cell>
          <cell r="E343" t="str">
            <v>LT Bank Deposits - Fgn Curr</v>
          </cell>
          <cell r="F343" t="str">
            <v>Ba3</v>
          </cell>
          <cell r="G343" t="str">
            <v>D</v>
          </cell>
          <cell r="H343" t="str">
            <v>ba2</v>
          </cell>
          <cell r="I343" t="str">
            <v>ba2</v>
          </cell>
          <cell r="J343" t="str">
            <v>Ba2</v>
          </cell>
          <cell r="O343" t="str">
            <v>NP</v>
          </cell>
          <cell r="P343" t="str">
            <v>Not on Watch</v>
          </cell>
        </row>
        <row r="344">
          <cell r="A344" t="str">
            <v>Banco Santander Puerto Rico</v>
          </cell>
          <cell r="B344" t="str">
            <v>UNITED STATES</v>
          </cell>
          <cell r="C344" t="str">
            <v>Stable</v>
          </cell>
          <cell r="D344" t="str">
            <v>Baa1</v>
          </cell>
          <cell r="E344" t="str">
            <v>LT Bank Deposits - Dom Curr</v>
          </cell>
          <cell r="F344" t="str">
            <v>Baa1</v>
          </cell>
          <cell r="G344" t="str">
            <v>D</v>
          </cell>
          <cell r="H344" t="str">
            <v>ba2</v>
          </cell>
          <cell r="I344" t="str">
            <v>baa1</v>
          </cell>
          <cell r="J344" t="str">
            <v>(P)Baa1</v>
          </cell>
          <cell r="O344" t="str">
            <v>P-2</v>
          </cell>
          <cell r="P344" t="str">
            <v>Not on Watch</v>
          </cell>
        </row>
        <row r="345">
          <cell r="A345" t="str">
            <v>Banco Sofisa S.A.</v>
          </cell>
          <cell r="B345" t="str">
            <v>BRAZIL</v>
          </cell>
          <cell r="C345" t="str">
            <v>Stable</v>
          </cell>
          <cell r="D345" t="str">
            <v>Ba2</v>
          </cell>
          <cell r="E345" t="str">
            <v>LT Bank Deposits - Fgn Curr</v>
          </cell>
          <cell r="F345" t="str">
            <v>Ba2</v>
          </cell>
          <cell r="G345" t="str">
            <v>D</v>
          </cell>
          <cell r="H345" t="str">
            <v>ba2</v>
          </cell>
          <cell r="I345" t="str">
            <v>ba2</v>
          </cell>
          <cell r="J345" t="str">
            <v>(P)Ba2</v>
          </cell>
          <cell r="O345" t="str">
            <v>NP</v>
          </cell>
          <cell r="P345" t="str">
            <v>Not on Watch</v>
          </cell>
        </row>
        <row r="346">
          <cell r="A346" t="str">
            <v>Bank BPH S.A.</v>
          </cell>
          <cell r="B346" t="str">
            <v>POLAND</v>
          </cell>
          <cell r="C346" t="str">
            <v>Stable</v>
          </cell>
          <cell r="D346" t="str">
            <v>Baa2</v>
          </cell>
          <cell r="E346" t="str">
            <v>LT Bank Deposits - Fgn Curr</v>
          </cell>
          <cell r="F346" t="str">
            <v>Baa2</v>
          </cell>
          <cell r="G346" t="str">
            <v>D</v>
          </cell>
          <cell r="H346" t="str">
            <v>ba2</v>
          </cell>
          <cell r="I346" t="str">
            <v>baa2</v>
          </cell>
          <cell r="O346" t="str">
            <v>P-2</v>
          </cell>
          <cell r="P346" t="str">
            <v>Not on Watch</v>
          </cell>
        </row>
        <row r="347">
          <cell r="A347" t="str">
            <v>Bank Danamon Indonesia TBK (P.T.)</v>
          </cell>
          <cell r="B347" t="str">
            <v>INDONESIA</v>
          </cell>
          <cell r="C347" t="str">
            <v>Stable</v>
          </cell>
          <cell r="D347" t="str">
            <v>Baa3</v>
          </cell>
          <cell r="E347" t="str">
            <v>LT Bank Deposits - Fgn Curr</v>
          </cell>
          <cell r="F347" t="str">
            <v>Baa3</v>
          </cell>
          <cell r="G347" t="str">
            <v>D</v>
          </cell>
          <cell r="H347" t="str">
            <v>ba2</v>
          </cell>
          <cell r="I347" t="str">
            <v>ba1</v>
          </cell>
          <cell r="O347" t="str">
            <v>P-3</v>
          </cell>
          <cell r="P347" t="str">
            <v>Not on Watch</v>
          </cell>
        </row>
        <row r="348">
          <cell r="A348" t="str">
            <v>Bank Gospodarki Zywnosciowej S.A.</v>
          </cell>
          <cell r="B348" t="str">
            <v>POLAND</v>
          </cell>
          <cell r="C348" t="str">
            <v>Stable</v>
          </cell>
          <cell r="D348" t="str">
            <v>Baa3</v>
          </cell>
          <cell r="E348" t="str">
            <v>LT Bank Deposits - Fgn Curr</v>
          </cell>
          <cell r="F348" t="str">
            <v>Baa3</v>
          </cell>
          <cell r="G348" t="str">
            <v>D</v>
          </cell>
          <cell r="H348" t="str">
            <v>ba2</v>
          </cell>
          <cell r="I348" t="str">
            <v>baa3</v>
          </cell>
          <cell r="O348" t="str">
            <v>P-3</v>
          </cell>
          <cell r="P348" t="str">
            <v>Not on Watch</v>
          </cell>
        </row>
        <row r="349">
          <cell r="A349" t="str">
            <v>Bank of Baroda</v>
          </cell>
          <cell r="B349" t="str">
            <v>INDIA</v>
          </cell>
          <cell r="C349" t="str">
            <v>Stable (multiple)</v>
          </cell>
          <cell r="D349" t="str">
            <v>Baa3</v>
          </cell>
          <cell r="E349" t="str">
            <v>LT Bank Deposits - Fgn Curr</v>
          </cell>
          <cell r="F349" t="str">
            <v>Baa3</v>
          </cell>
          <cell r="G349" t="str">
            <v>D</v>
          </cell>
          <cell r="H349" t="str">
            <v>ba2</v>
          </cell>
          <cell r="I349" t="str">
            <v>ba2</v>
          </cell>
          <cell r="O349" t="str">
            <v>P-3</v>
          </cell>
          <cell r="P349" t="str">
            <v>Not on Watch</v>
          </cell>
        </row>
        <row r="350">
          <cell r="A350" t="str">
            <v>Bank of India</v>
          </cell>
          <cell r="B350" t="str">
            <v>INDIA</v>
          </cell>
          <cell r="C350" t="str">
            <v>Stable (multiple)</v>
          </cell>
          <cell r="D350" t="str">
            <v>Baa3</v>
          </cell>
          <cell r="E350" t="str">
            <v>LT Bank Deposits - Fgn Curr</v>
          </cell>
          <cell r="F350" t="str">
            <v>Baa3</v>
          </cell>
          <cell r="G350" t="str">
            <v>D</v>
          </cell>
          <cell r="H350" t="str">
            <v>ba2</v>
          </cell>
          <cell r="I350" t="str">
            <v>ba2</v>
          </cell>
          <cell r="J350" t="str">
            <v>(P)Baa3</v>
          </cell>
          <cell r="K350" t="str">
            <v>(P)Ba2</v>
          </cell>
          <cell r="O350" t="str">
            <v>P-3</v>
          </cell>
          <cell r="P350" t="str">
            <v>Not on Watch</v>
          </cell>
        </row>
        <row r="351">
          <cell r="A351" t="str">
            <v>Bank of Shanghai Co., Ltd.</v>
          </cell>
          <cell r="B351" t="str">
            <v>CHINA</v>
          </cell>
          <cell r="C351" t="str">
            <v>Stable</v>
          </cell>
          <cell r="D351" t="str">
            <v>Baa3</v>
          </cell>
          <cell r="E351" t="str">
            <v>LT Bank Deposits - Fgn Curr</v>
          </cell>
          <cell r="F351" t="str">
            <v>Baa3</v>
          </cell>
          <cell r="G351" t="str">
            <v>D</v>
          </cell>
          <cell r="H351" t="str">
            <v>ba2</v>
          </cell>
          <cell r="I351" t="str">
            <v>ba2</v>
          </cell>
          <cell r="O351" t="str">
            <v>P-3</v>
          </cell>
          <cell r="P351" t="str">
            <v>Not on Watch</v>
          </cell>
        </row>
        <row r="352">
          <cell r="A352" t="str">
            <v>Bank of Tokyo-Mitsubishi UFJ (Mexico), S.A.</v>
          </cell>
          <cell r="B352" t="str">
            <v>MEXICO</v>
          </cell>
          <cell r="C352" t="str">
            <v>Stable</v>
          </cell>
          <cell r="G352" t="str">
            <v>D</v>
          </cell>
          <cell r="H352" t="str">
            <v>ba2</v>
          </cell>
          <cell r="I352" t="str">
            <v>baa2</v>
          </cell>
          <cell r="P352" t="str">
            <v>Not on Watch</v>
          </cell>
        </row>
        <row r="353">
          <cell r="A353" t="str">
            <v>Bank Permata TBK (P.T.)</v>
          </cell>
          <cell r="B353" t="str">
            <v>INDONESIA</v>
          </cell>
          <cell r="C353" t="str">
            <v>Stable</v>
          </cell>
          <cell r="D353" t="str">
            <v>Baa3</v>
          </cell>
          <cell r="E353" t="str">
            <v>LT Bank Deposits - Fgn Curr</v>
          </cell>
          <cell r="F353" t="str">
            <v>Baa3</v>
          </cell>
          <cell r="G353" t="str">
            <v>D</v>
          </cell>
          <cell r="H353" t="str">
            <v>ba2</v>
          </cell>
          <cell r="I353" t="str">
            <v>ba1</v>
          </cell>
          <cell r="O353" t="str">
            <v>P-3</v>
          </cell>
          <cell r="P353" t="str">
            <v>Not on Watch</v>
          </cell>
        </row>
        <row r="354">
          <cell r="A354" t="str">
            <v>Bank Tabungan Negara (P.T.)</v>
          </cell>
          <cell r="B354" t="str">
            <v>INDONESIA</v>
          </cell>
          <cell r="C354" t="str">
            <v>Stable (multiple)</v>
          </cell>
          <cell r="D354" t="str">
            <v>Baa3</v>
          </cell>
          <cell r="E354" t="str">
            <v>LT Bank Deposits - Fgn Curr</v>
          </cell>
          <cell r="F354" t="str">
            <v>Baa3</v>
          </cell>
          <cell r="G354" t="str">
            <v>D</v>
          </cell>
          <cell r="H354" t="str">
            <v>ba2</v>
          </cell>
          <cell r="I354" t="str">
            <v>ba2</v>
          </cell>
          <cell r="O354" t="str">
            <v>P-3</v>
          </cell>
          <cell r="P354" t="str">
            <v>Not on Watch</v>
          </cell>
        </row>
        <row r="355">
          <cell r="A355" t="str">
            <v>Banque PSA Finance</v>
          </cell>
          <cell r="B355" t="str">
            <v>FRANCE</v>
          </cell>
          <cell r="C355" t="str">
            <v>Stable (multiple)</v>
          </cell>
          <cell r="D355" t="str">
            <v>Ba1</v>
          </cell>
          <cell r="E355" t="str">
            <v>LT Bank Deposits - Fgn Curr</v>
          </cell>
          <cell r="F355" t="str">
            <v>Ba1</v>
          </cell>
          <cell r="G355" t="str">
            <v>D</v>
          </cell>
          <cell r="H355" t="str">
            <v>ba2</v>
          </cell>
          <cell r="I355" t="str">
            <v>ba2</v>
          </cell>
          <cell r="J355" t="str">
            <v>Ba1</v>
          </cell>
          <cell r="K355" t="str">
            <v>A3</v>
          </cell>
          <cell r="L355" t="str">
            <v>A3</v>
          </cell>
          <cell r="N355" t="str">
            <v>Baa1</v>
          </cell>
          <cell r="O355" t="str">
            <v>NP</v>
          </cell>
          <cell r="P355" t="str">
            <v>Not on Watch</v>
          </cell>
        </row>
        <row r="356">
          <cell r="A356" t="str">
            <v>Barclays Bank Mexico, S.A.</v>
          </cell>
          <cell r="B356" t="str">
            <v>MEXICO</v>
          </cell>
          <cell r="C356" t="str">
            <v>Stable</v>
          </cell>
          <cell r="D356" t="str">
            <v>Baa3</v>
          </cell>
          <cell r="E356" t="str">
            <v>LT Bank Deposits - Fgn Curr</v>
          </cell>
          <cell r="F356" t="str">
            <v>Baa3</v>
          </cell>
          <cell r="G356" t="str">
            <v>D</v>
          </cell>
          <cell r="H356" t="str">
            <v>ba2</v>
          </cell>
          <cell r="I356" t="str">
            <v>baa3</v>
          </cell>
          <cell r="O356" t="str">
            <v>P-3</v>
          </cell>
          <cell r="P356" t="str">
            <v>Not on Watch</v>
          </cell>
        </row>
        <row r="357">
          <cell r="A357" t="str">
            <v>Bayerische Landesbank</v>
          </cell>
          <cell r="B357" t="str">
            <v>GERMANY</v>
          </cell>
          <cell r="C357" t="str">
            <v>Negative (multiple)</v>
          </cell>
          <cell r="D357" t="str">
            <v>A3</v>
          </cell>
          <cell r="E357" t="str">
            <v>LT Bank Deposits - Fgn Curr</v>
          </cell>
          <cell r="F357" t="str">
            <v>A3</v>
          </cell>
          <cell r="G357" t="str">
            <v>D</v>
          </cell>
          <cell r="H357" t="str">
            <v>ba2</v>
          </cell>
          <cell r="I357" t="str">
            <v>baa3</v>
          </cell>
          <cell r="J357" t="str">
            <v>A3</v>
          </cell>
          <cell r="K357" t="str">
            <v>Ba1</v>
          </cell>
          <cell r="L357" t="str">
            <v>Caa1</v>
          </cell>
          <cell r="O357" t="str">
            <v>P-2</v>
          </cell>
          <cell r="P357" t="str">
            <v>Not On Watch</v>
          </cell>
        </row>
        <row r="358">
          <cell r="A358" t="str">
            <v>Berlin Hyp AG</v>
          </cell>
          <cell r="B358" t="str">
            <v>GERMANY</v>
          </cell>
          <cell r="C358" t="str">
            <v>Negative (multiple)</v>
          </cell>
          <cell r="D358" t="str">
            <v>A2</v>
          </cell>
          <cell r="E358" t="str">
            <v>LT Bank Deposits - Fgn Curr</v>
          </cell>
          <cell r="F358" t="str">
            <v>A2</v>
          </cell>
          <cell r="G358" t="str">
            <v>D</v>
          </cell>
          <cell r="H358" t="str">
            <v>ba2</v>
          </cell>
          <cell r="I358" t="str">
            <v>baa3</v>
          </cell>
          <cell r="J358" t="str">
            <v>A2</v>
          </cell>
          <cell r="K358" t="str">
            <v>(P)Ba1</v>
          </cell>
          <cell r="O358" t="str">
            <v>P-1</v>
          </cell>
          <cell r="P358" t="str">
            <v>Not on Watch</v>
          </cell>
        </row>
        <row r="359">
          <cell r="A359" t="str">
            <v>Bermuda Commercial Bank Limited</v>
          </cell>
          <cell r="B359" t="str">
            <v>BERMUDA</v>
          </cell>
          <cell r="C359" t="str">
            <v>Stable</v>
          </cell>
          <cell r="D359" t="str">
            <v>Ba2</v>
          </cell>
          <cell r="E359" t="str">
            <v>LT Bank Deposits - Fgn Curr</v>
          </cell>
          <cell r="F359" t="str">
            <v>Ba2</v>
          </cell>
          <cell r="G359" t="str">
            <v>D</v>
          </cell>
          <cell r="H359" t="str">
            <v>ba2</v>
          </cell>
          <cell r="I359" t="str">
            <v>ba2</v>
          </cell>
          <cell r="O359" t="str">
            <v>NP</v>
          </cell>
          <cell r="P359" t="str">
            <v>Not on Watch</v>
          </cell>
        </row>
        <row r="360">
          <cell r="A360" t="str">
            <v>BPCE</v>
          </cell>
          <cell r="B360" t="str">
            <v>FRANCE</v>
          </cell>
          <cell r="C360" t="str">
            <v>Negative (multiple)</v>
          </cell>
          <cell r="D360" t="str">
            <v>A2</v>
          </cell>
          <cell r="E360" t="str">
            <v>LT Bank Deposits - Fgn Curr</v>
          </cell>
          <cell r="F360" t="str">
            <v>A2</v>
          </cell>
          <cell r="G360" t="str">
            <v>D</v>
          </cell>
          <cell r="H360" t="str">
            <v>ba2</v>
          </cell>
          <cell r="I360" t="str">
            <v>baa2</v>
          </cell>
          <cell r="J360" t="str">
            <v>A2</v>
          </cell>
          <cell r="K360" t="str">
            <v>Baa3</v>
          </cell>
          <cell r="M360" t="str">
            <v>Ba2</v>
          </cell>
          <cell r="N360" t="str">
            <v>Ba2</v>
          </cell>
          <cell r="O360" t="str">
            <v>P-1</v>
          </cell>
          <cell r="P360" t="str">
            <v>Not on Watch</v>
          </cell>
        </row>
        <row r="361">
          <cell r="A361" t="str">
            <v>Caixa Economica Federal (CAIXA)</v>
          </cell>
          <cell r="B361" t="str">
            <v>BRAZIL</v>
          </cell>
          <cell r="C361" t="str">
            <v>Negative (multiple)</v>
          </cell>
          <cell r="D361" t="str">
            <v>Baa2</v>
          </cell>
          <cell r="E361" t="str">
            <v>LT Bank Deposits - Fgn Curr</v>
          </cell>
          <cell r="F361" t="str">
            <v>Baa2</v>
          </cell>
          <cell r="G361" t="str">
            <v>D</v>
          </cell>
          <cell r="H361" t="str">
            <v>ba2</v>
          </cell>
          <cell r="I361" t="str">
            <v>ba2</v>
          </cell>
          <cell r="J361" t="str">
            <v>Baa2</v>
          </cell>
          <cell r="K361" t="str">
            <v>Ba3</v>
          </cell>
          <cell r="O361" t="str">
            <v>P-2</v>
          </cell>
          <cell r="P361" t="str">
            <v>Not on Watch</v>
          </cell>
        </row>
        <row r="362">
          <cell r="A362" t="str">
            <v>Canara Bank</v>
          </cell>
          <cell r="B362" t="str">
            <v>INDIA</v>
          </cell>
          <cell r="C362" t="str">
            <v>Stable (multiple)</v>
          </cell>
          <cell r="D362" t="str">
            <v>Baa3</v>
          </cell>
          <cell r="E362" t="str">
            <v>LT Bank Deposits - Fgn Curr</v>
          </cell>
          <cell r="F362" t="str">
            <v>Baa3</v>
          </cell>
          <cell r="G362" t="str">
            <v>D</v>
          </cell>
          <cell r="H362" t="str">
            <v>ba2</v>
          </cell>
          <cell r="I362" t="str">
            <v>ba2</v>
          </cell>
          <cell r="O362" t="str">
            <v>P-3</v>
          </cell>
          <cell r="P362" t="str">
            <v>Not on Watch</v>
          </cell>
        </row>
        <row r="363">
          <cell r="A363" t="str">
            <v>Capitec Bank Limited</v>
          </cell>
          <cell r="B363" t="str">
            <v>SOUTH AFRICA</v>
          </cell>
          <cell r="C363" t="str">
            <v>Ratings Under Review</v>
          </cell>
          <cell r="D363" t="str">
            <v>Ba2</v>
          </cell>
          <cell r="E363" t="str">
            <v>LT Bank Deposits - Fgn Curr</v>
          </cell>
          <cell r="F363" t="str">
            <v>Baa3</v>
          </cell>
          <cell r="G363" t="str">
            <v>D</v>
          </cell>
          <cell r="H363" t="str">
            <v>ba2</v>
          </cell>
          <cell r="I363" t="str">
            <v>ba2</v>
          </cell>
          <cell r="O363" t="str">
            <v>NP</v>
          </cell>
          <cell r="P363" t="str">
            <v>Possible Downgrade</v>
          </cell>
        </row>
        <row r="364">
          <cell r="A364" t="str">
            <v>card complete Service Bank AG</v>
          </cell>
          <cell r="B364" t="str">
            <v>AUSTRIA</v>
          </cell>
          <cell r="C364" t="str">
            <v>Negative (multiple)</v>
          </cell>
          <cell r="D364" t="str">
            <v>Baa3</v>
          </cell>
          <cell r="E364" t="str">
            <v>LT Bank Deposits - Fgn Curr</v>
          </cell>
          <cell r="F364" t="str">
            <v>Baa3</v>
          </cell>
          <cell r="G364" t="str">
            <v>D</v>
          </cell>
          <cell r="H364" t="str">
            <v>ba2</v>
          </cell>
          <cell r="I364" t="str">
            <v>baa3</v>
          </cell>
          <cell r="O364" t="str">
            <v>P-3</v>
          </cell>
          <cell r="P364" t="str">
            <v>Not on Watch</v>
          </cell>
        </row>
        <row r="365">
          <cell r="A365" t="str">
            <v>Cassa di Risp.di Bolzano-Sudtiroler Sparkasse</v>
          </cell>
          <cell r="B365" t="str">
            <v>ITALY</v>
          </cell>
          <cell r="C365" t="str">
            <v>Stable</v>
          </cell>
          <cell r="D365" t="str">
            <v>Ba2</v>
          </cell>
          <cell r="E365" t="str">
            <v>LT Bank Deposits - Fgn Curr</v>
          </cell>
          <cell r="F365" t="str">
            <v>Ba2</v>
          </cell>
          <cell r="G365" t="str">
            <v>D</v>
          </cell>
          <cell r="H365" t="str">
            <v>ba2</v>
          </cell>
          <cell r="I365" t="str">
            <v>ba2</v>
          </cell>
          <cell r="O365" t="str">
            <v>NP</v>
          </cell>
          <cell r="P365" t="str">
            <v>Not on Watch</v>
          </cell>
        </row>
        <row r="366">
          <cell r="A366" t="str">
            <v>Ceskoslovenska obchodna banka (Slovakia)</v>
          </cell>
          <cell r="B366" t="str">
            <v>SLOVAK REPUBLIC</v>
          </cell>
          <cell r="C366" t="str">
            <v>Negative (multiple)</v>
          </cell>
          <cell r="D366" t="str">
            <v>Baa2</v>
          </cell>
          <cell r="E366" t="str">
            <v>LT Bank Deposits - Fgn Curr</v>
          </cell>
          <cell r="F366" t="str">
            <v>Baa2</v>
          </cell>
          <cell r="G366" t="str">
            <v>D</v>
          </cell>
          <cell r="H366" t="str">
            <v>ba2</v>
          </cell>
          <cell r="I366" t="str">
            <v>baa3</v>
          </cell>
          <cell r="O366" t="str">
            <v>P-2</v>
          </cell>
          <cell r="P366" t="str">
            <v>Not on Watch</v>
          </cell>
        </row>
        <row r="367">
          <cell r="A367" t="str">
            <v>China CITIC Bank</v>
          </cell>
          <cell r="B367" t="str">
            <v>CHINA</v>
          </cell>
          <cell r="C367" t="str">
            <v>Ratings Under Review</v>
          </cell>
          <cell r="D367" t="str">
            <v>Baa2</v>
          </cell>
          <cell r="E367" t="str">
            <v>LT Bank Deposits - Fgn Curr</v>
          </cell>
          <cell r="F367" t="str">
            <v>Baa2</v>
          </cell>
          <cell r="G367" t="str">
            <v>D</v>
          </cell>
          <cell r="H367" t="str">
            <v>ba2</v>
          </cell>
          <cell r="I367" t="str">
            <v>ba2</v>
          </cell>
          <cell r="O367" t="str">
            <v>P-2</v>
          </cell>
          <cell r="P367" t="str">
            <v>Possible Upgrade</v>
          </cell>
        </row>
        <row r="368">
          <cell r="A368" t="str">
            <v>CIMB Thai Bank Public Company Limited</v>
          </cell>
          <cell r="B368" t="str">
            <v>THAILAND</v>
          </cell>
          <cell r="C368" t="str">
            <v>Stable</v>
          </cell>
          <cell r="D368" t="str">
            <v>Baa2</v>
          </cell>
          <cell r="E368" t="str">
            <v>LT Bank Deposits - Fgn Curr</v>
          </cell>
          <cell r="F368" t="str">
            <v>Baa2</v>
          </cell>
          <cell r="G368" t="str">
            <v>D</v>
          </cell>
          <cell r="H368" t="str">
            <v>ba2</v>
          </cell>
          <cell r="I368" t="str">
            <v>baa2</v>
          </cell>
          <cell r="O368" t="str">
            <v>P-2</v>
          </cell>
          <cell r="P368" t="str">
            <v>Not on Watch</v>
          </cell>
        </row>
        <row r="369">
          <cell r="A369" t="str">
            <v>Credit Agricole Bank Polska S.A.</v>
          </cell>
          <cell r="B369" t="str">
            <v>POLAND</v>
          </cell>
          <cell r="C369" t="str">
            <v>Stable</v>
          </cell>
          <cell r="D369" t="str">
            <v>Baa3</v>
          </cell>
          <cell r="E369" t="str">
            <v>LT Bank Deposits - Fgn Curr</v>
          </cell>
          <cell r="F369" t="str">
            <v>Baa3</v>
          </cell>
          <cell r="G369" t="str">
            <v>D</v>
          </cell>
          <cell r="H369" t="str">
            <v>ba2</v>
          </cell>
          <cell r="I369" t="str">
            <v>baa3</v>
          </cell>
          <cell r="O369" t="str">
            <v>P-3</v>
          </cell>
          <cell r="P369" t="str">
            <v>Not on Watch</v>
          </cell>
        </row>
        <row r="370">
          <cell r="A370" t="str">
            <v>Credit Agricole S.A.</v>
          </cell>
          <cell r="B370" t="str">
            <v>FRANCE</v>
          </cell>
          <cell r="C370" t="str">
            <v>Negative (multiple)</v>
          </cell>
          <cell r="D370" t="str">
            <v>A2</v>
          </cell>
          <cell r="E370" t="str">
            <v>LT Bank Deposits - Fgn Curr</v>
          </cell>
          <cell r="F370" t="str">
            <v>A2</v>
          </cell>
          <cell r="G370" t="str">
            <v>D</v>
          </cell>
          <cell r="H370" t="str">
            <v>ba2</v>
          </cell>
          <cell r="I370" t="str">
            <v>baa2</v>
          </cell>
          <cell r="J370" t="str">
            <v>A2</v>
          </cell>
          <cell r="K370" t="str">
            <v>Baa3</v>
          </cell>
          <cell r="L370" t="str">
            <v>Ba1</v>
          </cell>
          <cell r="N370" t="str">
            <v>Ba2</v>
          </cell>
          <cell r="O370" t="str">
            <v>P-1</v>
          </cell>
          <cell r="P370" t="str">
            <v>Not on Watch</v>
          </cell>
        </row>
        <row r="371">
          <cell r="A371" t="str">
            <v>DeltaCredit Bank</v>
          </cell>
          <cell r="B371" t="str">
            <v>RUSSIA</v>
          </cell>
          <cell r="C371" t="str">
            <v>Stable</v>
          </cell>
          <cell r="D371" t="str">
            <v>Baa3</v>
          </cell>
          <cell r="E371" t="str">
            <v>LT Bank Deposits - Fgn Curr</v>
          </cell>
          <cell r="F371" t="str">
            <v>Baa3</v>
          </cell>
          <cell r="G371" t="str">
            <v>D</v>
          </cell>
          <cell r="H371" t="str">
            <v>ba2</v>
          </cell>
          <cell r="I371" t="str">
            <v>baa3</v>
          </cell>
          <cell r="J371" t="str">
            <v>(P)Baa3</v>
          </cell>
          <cell r="O371" t="str">
            <v>P-3</v>
          </cell>
          <cell r="P371" t="str">
            <v>Not on Watch</v>
          </cell>
        </row>
        <row r="372">
          <cell r="A372" t="str">
            <v>Demir-Halk Bank (Nederland) N.V.</v>
          </cell>
          <cell r="B372" t="str">
            <v>NETHERLANDS</v>
          </cell>
          <cell r="C372" t="str">
            <v>Stable</v>
          </cell>
          <cell r="D372" t="str">
            <v>Ba2</v>
          </cell>
          <cell r="E372" t="str">
            <v>LT Bank Deposits - Fgn Curr</v>
          </cell>
          <cell r="F372" t="str">
            <v>Ba2</v>
          </cell>
          <cell r="G372" t="str">
            <v>D</v>
          </cell>
          <cell r="H372" t="str">
            <v>ba2</v>
          </cell>
          <cell r="I372" t="str">
            <v>ba2</v>
          </cell>
          <cell r="O372" t="str">
            <v>NP</v>
          </cell>
          <cell r="P372" t="str">
            <v>Not on Watch</v>
          </cell>
        </row>
        <row r="373">
          <cell r="A373" t="str">
            <v>Deutsche Bank Mexico, S.A.</v>
          </cell>
          <cell r="B373" t="str">
            <v>MEXICO</v>
          </cell>
          <cell r="C373" t="str">
            <v>Stable</v>
          </cell>
          <cell r="D373" t="str">
            <v>Baa3</v>
          </cell>
          <cell r="E373" t="str">
            <v>LT Bank Deposits - Fgn Curr</v>
          </cell>
          <cell r="F373" t="str">
            <v>Baa3</v>
          </cell>
          <cell r="G373" t="str">
            <v>D</v>
          </cell>
          <cell r="H373" t="str">
            <v>ba2</v>
          </cell>
          <cell r="I373" t="str">
            <v>baa3</v>
          </cell>
          <cell r="O373" t="str">
            <v>P-3</v>
          </cell>
          <cell r="P373" t="str">
            <v>Not on Watch</v>
          </cell>
        </row>
        <row r="374">
          <cell r="A374" t="str">
            <v>E*TRADE Bank</v>
          </cell>
          <cell r="B374" t="str">
            <v>UNITED STATES</v>
          </cell>
          <cell r="C374" t="str">
            <v>Positive</v>
          </cell>
          <cell r="D374" t="str">
            <v>Ba2</v>
          </cell>
          <cell r="E374" t="str">
            <v>LT Bank Deposits - Dom Curr</v>
          </cell>
          <cell r="F374" t="str">
            <v>Ba2</v>
          </cell>
          <cell r="G374" t="str">
            <v>D</v>
          </cell>
          <cell r="H374" t="str">
            <v>ba2</v>
          </cell>
          <cell r="I374" t="str">
            <v>ba2</v>
          </cell>
          <cell r="O374" t="str">
            <v>NP</v>
          </cell>
          <cell r="P374" t="str">
            <v>Not on Watch</v>
          </cell>
        </row>
        <row r="375">
          <cell r="A375" t="str">
            <v>Emirates NBD PJSC</v>
          </cell>
          <cell r="B375" t="str">
            <v>UNITED ARAB EMIRATES</v>
          </cell>
          <cell r="C375" t="str">
            <v>Stable</v>
          </cell>
          <cell r="D375" t="str">
            <v>Baa1</v>
          </cell>
          <cell r="E375" t="str">
            <v>LT Bank Deposits - Fgn Curr</v>
          </cell>
          <cell r="F375" t="str">
            <v>Baa1</v>
          </cell>
          <cell r="G375" t="str">
            <v>D</v>
          </cell>
          <cell r="H375" t="str">
            <v>ba2</v>
          </cell>
          <cell r="I375" t="str">
            <v>ba2</v>
          </cell>
          <cell r="J375" t="str">
            <v>Baa1</v>
          </cell>
          <cell r="K375" t="str">
            <v>(P)Baa3</v>
          </cell>
          <cell r="O375" t="str">
            <v>P-2</v>
          </cell>
          <cell r="P375" t="str">
            <v>Not on Watch</v>
          </cell>
        </row>
        <row r="376">
          <cell r="A376" t="str">
            <v>Gulf Bank K.S.C.</v>
          </cell>
          <cell r="B376" t="str">
            <v>KUWAIT</v>
          </cell>
          <cell r="C376" t="str">
            <v>Positive</v>
          </cell>
          <cell r="D376" t="str">
            <v>Baa1</v>
          </cell>
          <cell r="E376" t="str">
            <v>LT Bank Deposits - Fgn Curr</v>
          </cell>
          <cell r="F376" t="str">
            <v>Baa1</v>
          </cell>
          <cell r="G376" t="str">
            <v>D</v>
          </cell>
          <cell r="H376" t="str">
            <v>ba2</v>
          </cell>
          <cell r="I376" t="str">
            <v>ba2</v>
          </cell>
          <cell r="O376" t="str">
            <v>P-2</v>
          </cell>
          <cell r="P376" t="str">
            <v>Not on Watch</v>
          </cell>
        </row>
        <row r="377">
          <cell r="A377" t="str">
            <v>HSBC Bank (China) Company Limited</v>
          </cell>
          <cell r="B377" t="str">
            <v>CHINA</v>
          </cell>
          <cell r="C377" t="str">
            <v>Stable</v>
          </cell>
          <cell r="D377" t="str">
            <v>A2</v>
          </cell>
          <cell r="E377" t="str">
            <v>LT Bank Deposits - Fgn Curr</v>
          </cell>
          <cell r="F377" t="str">
            <v>A2</v>
          </cell>
          <cell r="G377" t="str">
            <v>D</v>
          </cell>
          <cell r="H377" t="str">
            <v>ba2</v>
          </cell>
          <cell r="I377" t="str">
            <v>a2</v>
          </cell>
          <cell r="O377" t="str">
            <v>P-1</v>
          </cell>
          <cell r="P377" t="str">
            <v>Not on Watch</v>
          </cell>
        </row>
        <row r="378">
          <cell r="A378" t="str">
            <v>ICICI Bank UK Plc.</v>
          </cell>
          <cell r="B378" t="str">
            <v>UNITED KINGDOM</v>
          </cell>
          <cell r="C378" t="str">
            <v>Stable</v>
          </cell>
          <cell r="D378" t="str">
            <v>Baa3</v>
          </cell>
          <cell r="E378" t="str">
            <v>LT Bank Deposits - Fgn Curr</v>
          </cell>
          <cell r="F378" t="str">
            <v>Baa3</v>
          </cell>
          <cell r="G378" t="str">
            <v>D</v>
          </cell>
          <cell r="H378" t="str">
            <v>ba2</v>
          </cell>
          <cell r="I378" t="str">
            <v>baa3</v>
          </cell>
          <cell r="J378" t="str">
            <v>Baa3</v>
          </cell>
          <cell r="K378" t="str">
            <v>Ba1</v>
          </cell>
          <cell r="L378" t="str">
            <v>Ba2</v>
          </cell>
          <cell r="O378" t="str">
            <v>P-3</v>
          </cell>
          <cell r="P378" t="str">
            <v>Not on Watch</v>
          </cell>
        </row>
        <row r="379">
          <cell r="A379" t="str">
            <v>ING Bank Eurasia</v>
          </cell>
          <cell r="B379" t="str">
            <v>RUSSIA</v>
          </cell>
          <cell r="C379" t="str">
            <v>Negative (multiple)</v>
          </cell>
          <cell r="D379" t="str">
            <v>Baa2</v>
          </cell>
          <cell r="E379" t="str">
            <v>LT Bank Deposits - Fgn Curr</v>
          </cell>
          <cell r="F379" t="str">
            <v>Baa2</v>
          </cell>
          <cell r="G379" t="str">
            <v>D</v>
          </cell>
          <cell r="H379" t="str">
            <v>ba2</v>
          </cell>
          <cell r="I379" t="str">
            <v>baa2</v>
          </cell>
          <cell r="J379" t="str">
            <v>Baa2</v>
          </cell>
          <cell r="O379" t="str">
            <v>P-2</v>
          </cell>
          <cell r="P379" t="str">
            <v>Not on Watch</v>
          </cell>
        </row>
        <row r="380">
          <cell r="A380" t="str">
            <v>Investcorp Bank B.S.C.</v>
          </cell>
          <cell r="B380" t="str">
            <v>BAHRAIN - OFF SHORE</v>
          </cell>
          <cell r="C380" t="str">
            <v>Stable</v>
          </cell>
          <cell r="D380" t="str">
            <v>Ba2</v>
          </cell>
          <cell r="E380" t="str">
            <v>LT Bank Deposits - Fgn Curr</v>
          </cell>
          <cell r="F380" t="str">
            <v>Ba2</v>
          </cell>
          <cell r="G380" t="str">
            <v>D</v>
          </cell>
          <cell r="H380" t="str">
            <v>ba2</v>
          </cell>
          <cell r="I380" t="str">
            <v>ba2</v>
          </cell>
          <cell r="O380" t="str">
            <v>NP</v>
          </cell>
          <cell r="P380" t="str">
            <v>Not on Watch</v>
          </cell>
        </row>
        <row r="381">
          <cell r="A381" t="str">
            <v>JSB Rosbank</v>
          </cell>
          <cell r="B381" t="str">
            <v>RUSSIA</v>
          </cell>
          <cell r="C381" t="str">
            <v>Stable</v>
          </cell>
          <cell r="D381" t="str">
            <v>Baa3</v>
          </cell>
          <cell r="E381" t="str">
            <v>LT Bank Deposits - Fgn Curr</v>
          </cell>
          <cell r="F381" t="str">
            <v>Baa3</v>
          </cell>
          <cell r="G381" t="str">
            <v>D</v>
          </cell>
          <cell r="H381" t="str">
            <v>ba2</v>
          </cell>
          <cell r="I381" t="str">
            <v>baa3</v>
          </cell>
          <cell r="J381" t="str">
            <v>Baa3</v>
          </cell>
          <cell r="O381" t="str">
            <v>P-3</v>
          </cell>
          <cell r="P381" t="str">
            <v>Not on Watch</v>
          </cell>
        </row>
        <row r="382">
          <cell r="A382" t="str">
            <v>KDB Asia Ltd.</v>
          </cell>
          <cell r="B382" t="str">
            <v>HONG KONG</v>
          </cell>
          <cell r="C382" t="str">
            <v>Stable</v>
          </cell>
          <cell r="D382" t="str">
            <v>Aa3</v>
          </cell>
          <cell r="E382" t="str">
            <v>LT Bank Deposits - Fgn Curr</v>
          </cell>
          <cell r="F382" t="str">
            <v>Aa3</v>
          </cell>
          <cell r="G382" t="str">
            <v>D</v>
          </cell>
          <cell r="H382" t="str">
            <v>ba2</v>
          </cell>
          <cell r="I382" t="str">
            <v>aa3</v>
          </cell>
          <cell r="O382" t="str">
            <v>P-1</v>
          </cell>
          <cell r="P382" t="str">
            <v>Not on Watch</v>
          </cell>
        </row>
        <row r="383">
          <cell r="A383" t="str">
            <v>Korea Development Bank</v>
          </cell>
          <cell r="B383" t="str">
            <v>KOREA</v>
          </cell>
          <cell r="C383" t="str">
            <v>Ratings Under Review</v>
          </cell>
          <cell r="D383" t="str">
            <v>Aa3</v>
          </cell>
          <cell r="E383" t="str">
            <v>LT Bank Deposits - Fgn Curr</v>
          </cell>
          <cell r="F383" t="str">
            <v>Aa3</v>
          </cell>
          <cell r="G383" t="str">
            <v>D</v>
          </cell>
          <cell r="H383" t="str">
            <v>ba2</v>
          </cell>
          <cell r="I383" t="str">
            <v>ba2</v>
          </cell>
          <cell r="J383" t="str">
            <v>Aa3</v>
          </cell>
          <cell r="O383" t="str">
            <v>P-1</v>
          </cell>
          <cell r="P383" t="str">
            <v>Possible Upgrade</v>
          </cell>
        </row>
        <row r="384">
          <cell r="A384" t="str">
            <v>Krung Thai Bank Public Company Limited</v>
          </cell>
          <cell r="B384" t="str">
            <v>THAILAND</v>
          </cell>
          <cell r="C384" t="str">
            <v>Stable</v>
          </cell>
          <cell r="D384" t="str">
            <v>Baa1</v>
          </cell>
          <cell r="E384" t="str">
            <v>LT Bank Deposits - Fgn Curr</v>
          </cell>
          <cell r="F384" t="str">
            <v>Baa1</v>
          </cell>
          <cell r="G384" t="str">
            <v>D</v>
          </cell>
          <cell r="H384" t="str">
            <v>ba2</v>
          </cell>
          <cell r="I384" t="str">
            <v>ba2</v>
          </cell>
          <cell r="J384" t="str">
            <v>(P)Baa1</v>
          </cell>
          <cell r="O384" t="str">
            <v>P-2</v>
          </cell>
          <cell r="P384" t="str">
            <v>Not on Watch</v>
          </cell>
        </row>
        <row r="385">
          <cell r="A385" t="str">
            <v>Kutxabank, S.A.</v>
          </cell>
          <cell r="B385" t="str">
            <v>SPAIN</v>
          </cell>
          <cell r="C385" t="str">
            <v>Negative (multiple)</v>
          </cell>
          <cell r="D385" t="str">
            <v>Ba1</v>
          </cell>
          <cell r="E385" t="str">
            <v>LT Bank Deposits - Dom Curr</v>
          </cell>
          <cell r="F385" t="str">
            <v>Ba1</v>
          </cell>
          <cell r="G385" t="str">
            <v>D</v>
          </cell>
          <cell r="H385" t="str">
            <v>ba2</v>
          </cell>
          <cell r="I385" t="str">
            <v>ba2</v>
          </cell>
          <cell r="J385" t="str">
            <v>Ba1</v>
          </cell>
          <cell r="K385" t="str">
            <v>Ba3</v>
          </cell>
          <cell r="O385" t="str">
            <v>NP</v>
          </cell>
          <cell r="P385" t="str">
            <v>Not on Watch</v>
          </cell>
        </row>
        <row r="386">
          <cell r="A386" t="str">
            <v>Land Bank of Taiwan</v>
          </cell>
          <cell r="B386" t="str">
            <v>TAIWAN</v>
          </cell>
          <cell r="C386" t="str">
            <v>Stable</v>
          </cell>
          <cell r="D386" t="str">
            <v>Aa3</v>
          </cell>
          <cell r="E386" t="str">
            <v>LT Bank Deposits - Fgn Curr</v>
          </cell>
          <cell r="F386" t="str">
            <v>Aa3</v>
          </cell>
          <cell r="G386" t="str">
            <v>D</v>
          </cell>
          <cell r="H386" t="str">
            <v>ba2</v>
          </cell>
          <cell r="I386" t="str">
            <v>ba2</v>
          </cell>
          <cell r="O386" t="str">
            <v>P-1</v>
          </cell>
          <cell r="P386" t="str">
            <v>Not on Watch</v>
          </cell>
        </row>
        <row r="387">
          <cell r="A387" t="str">
            <v>Landesbank Saar</v>
          </cell>
          <cell r="B387" t="str">
            <v>GERMANY</v>
          </cell>
          <cell r="C387" t="str">
            <v>Negative</v>
          </cell>
          <cell r="D387" t="str">
            <v>A3</v>
          </cell>
          <cell r="E387" t="str">
            <v>LT Bank Deposits - Fgn Curr</v>
          </cell>
          <cell r="F387" t="str">
            <v>A3</v>
          </cell>
          <cell r="G387" t="str">
            <v>D</v>
          </cell>
          <cell r="H387" t="str">
            <v>ba2</v>
          </cell>
          <cell r="I387" t="str">
            <v>baa3</v>
          </cell>
          <cell r="O387" t="str">
            <v>P-2</v>
          </cell>
          <cell r="P387" t="str">
            <v>Not on Watch</v>
          </cell>
        </row>
        <row r="388">
          <cell r="A388" t="str">
            <v>mBank S.A.</v>
          </cell>
          <cell r="B388" t="str">
            <v>POLAND</v>
          </cell>
          <cell r="C388" t="str">
            <v>Negative (multiple)</v>
          </cell>
          <cell r="D388" t="str">
            <v>Baa3</v>
          </cell>
          <cell r="E388" t="str">
            <v>LT Bank Deposits - Fgn Curr</v>
          </cell>
          <cell r="F388" t="str">
            <v>Baa3</v>
          </cell>
          <cell r="G388" t="str">
            <v>D</v>
          </cell>
          <cell r="H388" t="str">
            <v>ba2</v>
          </cell>
          <cell r="I388" t="str">
            <v>ba1</v>
          </cell>
          <cell r="O388" t="str">
            <v>P-3</v>
          </cell>
          <cell r="P388" t="str">
            <v>Not on Watch</v>
          </cell>
        </row>
        <row r="389">
          <cell r="A389" t="str">
            <v>Minato Bank, Ltd (The)</v>
          </cell>
          <cell r="B389" t="str">
            <v>JAPAN</v>
          </cell>
          <cell r="C389" t="str">
            <v>Stable</v>
          </cell>
          <cell r="D389" t="str">
            <v>A2</v>
          </cell>
          <cell r="E389" t="str">
            <v>LT Bank Deposits - Fgn Curr</v>
          </cell>
          <cell r="F389" t="str">
            <v>A2</v>
          </cell>
          <cell r="G389" t="str">
            <v>D</v>
          </cell>
          <cell r="H389" t="str">
            <v>ba2</v>
          </cell>
          <cell r="I389" t="str">
            <v>baa1</v>
          </cell>
          <cell r="K389" t="str">
            <v>A3</v>
          </cell>
          <cell r="O389" t="str">
            <v>P-1</v>
          </cell>
          <cell r="P389" t="str">
            <v>Not on Watch</v>
          </cell>
        </row>
        <row r="390">
          <cell r="A390" t="str">
            <v>Muenchener Hypothekenbank eG</v>
          </cell>
          <cell r="B390" t="str">
            <v>GERMANY</v>
          </cell>
          <cell r="C390" t="str">
            <v>Stable</v>
          </cell>
          <cell r="D390" t="str">
            <v>A2</v>
          </cell>
          <cell r="E390" t="str">
            <v>LT Bank Deposits - Fgn Curr</v>
          </cell>
          <cell r="F390" t="str">
            <v>A2</v>
          </cell>
          <cell r="G390" t="str">
            <v>D</v>
          </cell>
          <cell r="H390" t="str">
            <v>ba2</v>
          </cell>
          <cell r="I390" t="str">
            <v>baa1</v>
          </cell>
          <cell r="J390" t="str">
            <v>A2</v>
          </cell>
          <cell r="O390" t="str">
            <v>P-1</v>
          </cell>
          <cell r="P390" t="str">
            <v>Not on Watch</v>
          </cell>
        </row>
        <row r="391">
          <cell r="A391" t="str">
            <v>Natixis</v>
          </cell>
          <cell r="B391" t="str">
            <v>FRANCE</v>
          </cell>
          <cell r="C391" t="str">
            <v>Negative (multiple)</v>
          </cell>
          <cell r="D391" t="str">
            <v>A2</v>
          </cell>
          <cell r="E391" t="str">
            <v>LT Bank Deposits - Fgn Curr</v>
          </cell>
          <cell r="F391" t="str">
            <v>A2</v>
          </cell>
          <cell r="G391" t="str">
            <v>D</v>
          </cell>
          <cell r="H391" t="str">
            <v>ba2</v>
          </cell>
          <cell r="I391" t="str">
            <v>baa2</v>
          </cell>
          <cell r="J391" t="str">
            <v>A2</v>
          </cell>
          <cell r="K391" t="str">
            <v>Baa3</v>
          </cell>
          <cell r="N391" t="str">
            <v>Ba2</v>
          </cell>
          <cell r="O391" t="str">
            <v>P-1</v>
          </cell>
          <cell r="P391" t="str">
            <v>Not On Watch</v>
          </cell>
        </row>
        <row r="392">
          <cell r="A392" t="str">
            <v>Norddeutsche Landesbank GZ</v>
          </cell>
          <cell r="B392" t="str">
            <v>GERMANY</v>
          </cell>
          <cell r="C392" t="str">
            <v>Negative</v>
          </cell>
          <cell r="D392" t="str">
            <v>A3</v>
          </cell>
          <cell r="E392" t="str">
            <v>LT Bank Deposits - Fgn Curr</v>
          </cell>
          <cell r="F392" t="str">
            <v>A3</v>
          </cell>
          <cell r="G392" t="str">
            <v>D</v>
          </cell>
          <cell r="H392" t="str">
            <v>ba2</v>
          </cell>
          <cell r="I392" t="str">
            <v>baa3</v>
          </cell>
          <cell r="J392" t="str">
            <v>A3</v>
          </cell>
          <cell r="K392" t="str">
            <v>Ba1</v>
          </cell>
          <cell r="O392" t="str">
            <v>P-2</v>
          </cell>
          <cell r="P392" t="str">
            <v>Not On Watch</v>
          </cell>
        </row>
        <row r="393">
          <cell r="A393" t="str">
            <v>Oriental Bank of Commerce</v>
          </cell>
          <cell r="B393" t="str">
            <v>INDIA</v>
          </cell>
          <cell r="C393" t="str">
            <v>Stable (multiple)</v>
          </cell>
          <cell r="D393" t="str">
            <v>Baa3</v>
          </cell>
          <cell r="E393" t="str">
            <v>LT Bank Deposits - Fgn Curr</v>
          </cell>
          <cell r="F393" t="str">
            <v>Baa3</v>
          </cell>
          <cell r="G393" t="str">
            <v>D</v>
          </cell>
          <cell r="H393" t="str">
            <v>ba2</v>
          </cell>
          <cell r="I393" t="str">
            <v>ba2</v>
          </cell>
          <cell r="O393" t="str">
            <v>P-3</v>
          </cell>
          <cell r="P393" t="str">
            <v>Not on Watch</v>
          </cell>
        </row>
        <row r="394">
          <cell r="A394" t="str">
            <v>OTP Bank NyRt</v>
          </cell>
          <cell r="B394" t="str">
            <v>HUNGARY</v>
          </cell>
          <cell r="C394" t="str">
            <v>Negative</v>
          </cell>
          <cell r="D394" t="str">
            <v>Ba2</v>
          </cell>
          <cell r="E394" t="str">
            <v>LT Bank Deposits - Fgn Curr</v>
          </cell>
          <cell r="F394" t="str">
            <v>Ba2</v>
          </cell>
          <cell r="G394" t="str">
            <v>D</v>
          </cell>
          <cell r="H394" t="str">
            <v>ba2</v>
          </cell>
          <cell r="I394" t="str">
            <v>ba2</v>
          </cell>
          <cell r="K394" t="str">
            <v>Ba3</v>
          </cell>
          <cell r="L394" t="str">
            <v>B1</v>
          </cell>
          <cell r="O394" t="str">
            <v>NP</v>
          </cell>
          <cell r="P394" t="str">
            <v>Not on Watch</v>
          </cell>
        </row>
        <row r="395">
          <cell r="A395" t="str">
            <v>OTP Jelzalogbank Rt (OTP Mtge Bk)</v>
          </cell>
          <cell r="B395" t="str">
            <v>HUNGARY</v>
          </cell>
          <cell r="C395" t="str">
            <v>Negative</v>
          </cell>
          <cell r="D395" t="str">
            <v>Ba2</v>
          </cell>
          <cell r="E395" t="str">
            <v>LT Bank Deposits - Fgn Curr</v>
          </cell>
          <cell r="F395" t="str">
            <v>Ba2</v>
          </cell>
          <cell r="G395" t="str">
            <v>D</v>
          </cell>
          <cell r="H395" t="str">
            <v>ba2</v>
          </cell>
          <cell r="I395" t="str">
            <v>ba2</v>
          </cell>
          <cell r="O395" t="str">
            <v>NP</v>
          </cell>
          <cell r="P395" t="str">
            <v>Not on Watch</v>
          </cell>
        </row>
        <row r="396">
          <cell r="A396" t="str">
            <v>Pan Indonesia Bank TBK (P.T.)</v>
          </cell>
          <cell r="B396" t="str">
            <v>INDONESIA</v>
          </cell>
          <cell r="C396" t="str">
            <v>Stable</v>
          </cell>
          <cell r="D396" t="str">
            <v>Baa3</v>
          </cell>
          <cell r="E396" t="str">
            <v>LT Bank Deposits - Fgn Curr</v>
          </cell>
          <cell r="F396" t="str">
            <v>Baa3</v>
          </cell>
          <cell r="G396" t="str">
            <v>D</v>
          </cell>
          <cell r="H396" t="str">
            <v>ba2</v>
          </cell>
          <cell r="I396" t="str">
            <v>ba2</v>
          </cell>
          <cell r="O396" t="str">
            <v>P-3</v>
          </cell>
          <cell r="P396" t="str">
            <v>Not on Watch</v>
          </cell>
        </row>
        <row r="397">
          <cell r="A397" t="str">
            <v>Ping An Bank Co., Ltd</v>
          </cell>
          <cell r="B397" t="str">
            <v>CHINA</v>
          </cell>
          <cell r="C397" t="str">
            <v>Stable</v>
          </cell>
          <cell r="D397" t="str">
            <v>Ba1</v>
          </cell>
          <cell r="E397" t="str">
            <v>LT Bank Deposits - Fgn Curr</v>
          </cell>
          <cell r="F397" t="str">
            <v>Ba1</v>
          </cell>
          <cell r="G397" t="str">
            <v>D</v>
          </cell>
          <cell r="H397" t="str">
            <v>ba2</v>
          </cell>
          <cell r="I397" t="str">
            <v>ba1</v>
          </cell>
          <cell r="O397" t="str">
            <v>NP</v>
          </cell>
          <cell r="P397" t="str">
            <v>Not on Watch</v>
          </cell>
        </row>
        <row r="398">
          <cell r="A398" t="str">
            <v>PT Bank CIMB Niaga Tbk</v>
          </cell>
          <cell r="B398" t="str">
            <v>INDONESIA</v>
          </cell>
          <cell r="C398" t="str">
            <v>Stable</v>
          </cell>
          <cell r="D398" t="str">
            <v>Baa3</v>
          </cell>
          <cell r="E398" t="str">
            <v>LT Bank Deposits - Fgn Curr</v>
          </cell>
          <cell r="F398" t="str">
            <v>Baa3</v>
          </cell>
          <cell r="G398" t="str">
            <v>D</v>
          </cell>
          <cell r="H398" t="str">
            <v>ba2</v>
          </cell>
          <cell r="I398" t="str">
            <v>ba1</v>
          </cell>
          <cell r="O398" t="str">
            <v>P-3</v>
          </cell>
          <cell r="P398" t="str">
            <v>Not on Watch</v>
          </cell>
        </row>
        <row r="399">
          <cell r="A399" t="str">
            <v>Shanghai Pudong Development Bank Co., Ltd.</v>
          </cell>
          <cell r="B399" t="str">
            <v>CHINA</v>
          </cell>
          <cell r="C399" t="str">
            <v>Stable</v>
          </cell>
          <cell r="D399" t="str">
            <v>Baa3</v>
          </cell>
          <cell r="E399" t="str">
            <v>LT Bank Deposits - Fgn Curr</v>
          </cell>
          <cell r="F399" t="str">
            <v>Baa3</v>
          </cell>
          <cell r="G399" t="str">
            <v>D</v>
          </cell>
          <cell r="H399" t="str">
            <v>ba2</v>
          </cell>
          <cell r="I399" t="str">
            <v>ba2</v>
          </cell>
          <cell r="O399" t="str">
            <v>P-3</v>
          </cell>
          <cell r="P399" t="str">
            <v>Not on Watch</v>
          </cell>
        </row>
        <row r="400">
          <cell r="A400" t="str">
            <v>Shinsei Bank, Limited</v>
          </cell>
          <cell r="B400" t="str">
            <v>JAPAN</v>
          </cell>
          <cell r="C400" t="str">
            <v>Stable</v>
          </cell>
          <cell r="D400" t="str">
            <v>Baa3</v>
          </cell>
          <cell r="E400" t="str">
            <v>LT Bank Deposits - Fgn Curr</v>
          </cell>
          <cell r="F400" t="str">
            <v>Baa3</v>
          </cell>
          <cell r="G400" t="str">
            <v>D</v>
          </cell>
          <cell r="H400" t="str">
            <v>ba2</v>
          </cell>
          <cell r="I400" t="str">
            <v>ba2</v>
          </cell>
          <cell r="K400" t="str">
            <v>Ba1</v>
          </cell>
          <cell r="O400" t="str">
            <v>P-3</v>
          </cell>
          <cell r="P400" t="str">
            <v>Not on Watch</v>
          </cell>
        </row>
        <row r="401">
          <cell r="A401" t="str">
            <v>Shoko Chukin Bank, Ltd.</v>
          </cell>
          <cell r="B401" t="str">
            <v>JAPAN</v>
          </cell>
          <cell r="C401" t="str">
            <v>Stable</v>
          </cell>
          <cell r="D401" t="str">
            <v>Aa3</v>
          </cell>
          <cell r="E401" t="str">
            <v>LT Bank Deposits - Fgn Curr</v>
          </cell>
          <cell r="F401" t="str">
            <v>Aa3</v>
          </cell>
          <cell r="G401" t="str">
            <v>D</v>
          </cell>
          <cell r="H401" t="str">
            <v>ba2</v>
          </cell>
          <cell r="I401" t="str">
            <v>ba2</v>
          </cell>
          <cell r="O401" t="str">
            <v>P-1</v>
          </cell>
          <cell r="P401" t="str">
            <v>Not on Watch</v>
          </cell>
        </row>
        <row r="402">
          <cell r="A402" t="str">
            <v>Syndicate Bank</v>
          </cell>
          <cell r="B402" t="str">
            <v>INDIA</v>
          </cell>
          <cell r="C402" t="str">
            <v>Stable (multiple)</v>
          </cell>
          <cell r="D402" t="str">
            <v>Baa3</v>
          </cell>
          <cell r="E402" t="str">
            <v>LT Bank Deposits - Fgn Curr</v>
          </cell>
          <cell r="F402" t="str">
            <v>Baa3</v>
          </cell>
          <cell r="G402" t="str">
            <v>D</v>
          </cell>
          <cell r="H402" t="str">
            <v>ba2</v>
          </cell>
          <cell r="I402" t="str">
            <v>ba2</v>
          </cell>
          <cell r="J402" t="str">
            <v>(P)Baa3</v>
          </cell>
          <cell r="K402" t="str">
            <v>(P)Ba2</v>
          </cell>
          <cell r="L402" t="str">
            <v>(P)Ba3</v>
          </cell>
          <cell r="O402" t="str">
            <v>P-3</v>
          </cell>
          <cell r="P402" t="str">
            <v>Not on Watch</v>
          </cell>
        </row>
        <row r="403">
          <cell r="A403" t="str">
            <v>Synovus Bank</v>
          </cell>
          <cell r="B403" t="str">
            <v>UNITED STATES</v>
          </cell>
          <cell r="C403" t="str">
            <v>Ratings Under Review</v>
          </cell>
          <cell r="D403" t="str">
            <v>Ba2</v>
          </cell>
          <cell r="E403" t="str">
            <v>LT Bank Deposits - Dom Curr</v>
          </cell>
          <cell r="F403" t="str">
            <v>Ba2</v>
          </cell>
          <cell r="G403" t="str">
            <v>D</v>
          </cell>
          <cell r="H403" t="str">
            <v>ba2</v>
          </cell>
          <cell r="I403" t="str">
            <v>ba2</v>
          </cell>
          <cell r="O403" t="str">
            <v>NP</v>
          </cell>
          <cell r="P403" t="str">
            <v>Possible Upgrade</v>
          </cell>
        </row>
        <row r="404">
          <cell r="A404" t="str">
            <v>TMB Bank Public Company Limited</v>
          </cell>
          <cell r="B404" t="str">
            <v>THAILAND</v>
          </cell>
          <cell r="C404" t="str">
            <v>Stable</v>
          </cell>
          <cell r="D404" t="str">
            <v>Baa2</v>
          </cell>
          <cell r="E404" t="str">
            <v>LT Bank Deposits - Fgn Curr</v>
          </cell>
          <cell r="F404" t="str">
            <v>Baa2</v>
          </cell>
          <cell r="G404" t="str">
            <v>D</v>
          </cell>
          <cell r="H404" t="str">
            <v>ba2</v>
          </cell>
          <cell r="I404" t="str">
            <v>ba2</v>
          </cell>
          <cell r="J404" t="str">
            <v>(P)Baa2</v>
          </cell>
          <cell r="O404" t="str">
            <v>P-2</v>
          </cell>
          <cell r="P404" t="str">
            <v>Not On Watch</v>
          </cell>
        </row>
        <row r="405">
          <cell r="A405" t="str">
            <v>Turk Ekonomi Bankasi AS</v>
          </cell>
          <cell r="B405" t="str">
            <v>TURKEY</v>
          </cell>
          <cell r="C405" t="str">
            <v>Negative (multiple)</v>
          </cell>
          <cell r="D405" t="str">
            <v>Baa3</v>
          </cell>
          <cell r="E405" t="str">
            <v>LT Bank Deposits - Fgn Curr</v>
          </cell>
          <cell r="F405" t="str">
            <v>Baa3</v>
          </cell>
          <cell r="G405" t="str">
            <v>D</v>
          </cell>
          <cell r="H405" t="str">
            <v>ba2</v>
          </cell>
          <cell r="I405" t="str">
            <v>baa3</v>
          </cell>
          <cell r="O405" t="str">
            <v>P-3</v>
          </cell>
          <cell r="P405" t="str">
            <v>Not on Watch</v>
          </cell>
        </row>
        <row r="406">
          <cell r="A406" t="str">
            <v>Union Bank of India</v>
          </cell>
          <cell r="B406" t="str">
            <v>INDIA</v>
          </cell>
          <cell r="C406" t="str">
            <v>Stable (multiple)</v>
          </cell>
          <cell r="D406" t="str">
            <v>Baa3</v>
          </cell>
          <cell r="E406" t="str">
            <v>LT Bank Deposits - Fgn Curr</v>
          </cell>
          <cell r="F406" t="str">
            <v>Baa3</v>
          </cell>
          <cell r="G406" t="str">
            <v>D</v>
          </cell>
          <cell r="H406" t="str">
            <v>ba2</v>
          </cell>
          <cell r="I406" t="str">
            <v>ba2</v>
          </cell>
          <cell r="J406" t="str">
            <v>Baa3</v>
          </cell>
          <cell r="K406" t="str">
            <v>(P)Ba2</v>
          </cell>
          <cell r="L406" t="str">
            <v>(P)Ba3</v>
          </cell>
          <cell r="O406" t="str">
            <v>P-3</v>
          </cell>
          <cell r="P406" t="str">
            <v>Not on Watch</v>
          </cell>
        </row>
        <row r="407">
          <cell r="A407" t="str">
            <v>United Overseas Bank (Thai) Public Co Ltd</v>
          </cell>
          <cell r="B407" t="str">
            <v>THAILAND</v>
          </cell>
          <cell r="C407" t="str">
            <v>Stable</v>
          </cell>
          <cell r="D407" t="str">
            <v>Baa1</v>
          </cell>
          <cell r="E407" t="str">
            <v>LT Bank Deposits - Fgn Curr</v>
          </cell>
          <cell r="F407" t="str">
            <v>Baa1</v>
          </cell>
          <cell r="G407" t="str">
            <v>D</v>
          </cell>
          <cell r="H407" t="str">
            <v>ba2</v>
          </cell>
          <cell r="I407" t="str">
            <v>baa1</v>
          </cell>
          <cell r="O407" t="str">
            <v>P-2</v>
          </cell>
          <cell r="P407" t="str">
            <v>Not on Watch</v>
          </cell>
        </row>
        <row r="408">
          <cell r="A408" t="str">
            <v>Ardshininvestbank CJSC</v>
          </cell>
          <cell r="B408" t="str">
            <v>ARMENIA</v>
          </cell>
          <cell r="C408" t="str">
            <v>Stable</v>
          </cell>
          <cell r="D408" t="str">
            <v>Ba3</v>
          </cell>
          <cell r="E408" t="str">
            <v>LT Bank Deposits - Fgn Curr</v>
          </cell>
          <cell r="F408" t="str">
            <v>Ba3</v>
          </cell>
          <cell r="G408" t="str">
            <v>D-</v>
          </cell>
          <cell r="H408" t="str">
            <v>ba3</v>
          </cell>
          <cell r="I408" t="str">
            <v>ba3</v>
          </cell>
          <cell r="O408" t="str">
            <v>NP</v>
          </cell>
          <cell r="P408" t="str">
            <v>Not on Watch</v>
          </cell>
        </row>
        <row r="409">
          <cell r="A409" t="str">
            <v>Banca del Mezzogiorno - MedioCredito Centrale</v>
          </cell>
          <cell r="B409" t="str">
            <v>ITALY</v>
          </cell>
          <cell r="C409" t="str">
            <v>Negative</v>
          </cell>
          <cell r="D409" t="str">
            <v>Ba1</v>
          </cell>
          <cell r="E409" t="str">
            <v>LT Bank Deposits - Fgn Curr</v>
          </cell>
          <cell r="F409" t="str">
            <v>Ba1</v>
          </cell>
          <cell r="G409" t="str">
            <v>D-</v>
          </cell>
          <cell r="H409" t="str">
            <v>ba3</v>
          </cell>
          <cell r="I409" t="str">
            <v>ba1</v>
          </cell>
          <cell r="O409" t="str">
            <v>NP</v>
          </cell>
          <cell r="P409" t="str">
            <v>Not on Watch</v>
          </cell>
        </row>
        <row r="410">
          <cell r="A410" t="str">
            <v>Banca Intesa (Russia)</v>
          </cell>
          <cell r="B410" t="str">
            <v>RUSSIA</v>
          </cell>
          <cell r="C410" t="str">
            <v>Negative</v>
          </cell>
          <cell r="D410" t="str">
            <v>Ba1</v>
          </cell>
          <cell r="E410" t="str">
            <v>LT Bank Deposits - Fgn Curr</v>
          </cell>
          <cell r="F410" t="str">
            <v>Ba1</v>
          </cell>
          <cell r="G410" t="str">
            <v>D-</v>
          </cell>
          <cell r="H410" t="str">
            <v>ba3</v>
          </cell>
          <cell r="I410" t="str">
            <v>ba1</v>
          </cell>
          <cell r="O410" t="str">
            <v>NP</v>
          </cell>
          <cell r="P410" t="str">
            <v>Not on Watch</v>
          </cell>
        </row>
        <row r="411">
          <cell r="A411" t="str">
            <v>Banco Azteca, S.A.</v>
          </cell>
          <cell r="B411" t="str">
            <v>MEXICO</v>
          </cell>
          <cell r="C411" t="str">
            <v>Stable</v>
          </cell>
          <cell r="D411" t="str">
            <v>Ba1</v>
          </cell>
          <cell r="E411" t="str">
            <v>LT Bank Deposits - Fgn Curr</v>
          </cell>
          <cell r="F411" t="str">
            <v>Ba1</v>
          </cell>
          <cell r="G411" t="str">
            <v>D-</v>
          </cell>
          <cell r="H411" t="str">
            <v>ba3</v>
          </cell>
          <cell r="I411" t="str">
            <v>ba3</v>
          </cell>
          <cell r="J411" t="str">
            <v>Ba1</v>
          </cell>
          <cell r="O411" t="str">
            <v>NP</v>
          </cell>
          <cell r="P411" t="str">
            <v>Not on Watch</v>
          </cell>
        </row>
        <row r="412">
          <cell r="A412" t="str">
            <v>Banco BISA S.A.</v>
          </cell>
          <cell r="B412" t="str">
            <v>BOLIVIA</v>
          </cell>
          <cell r="C412" t="str">
            <v>Stable</v>
          </cell>
          <cell r="D412" t="str">
            <v>B1</v>
          </cell>
          <cell r="E412" t="str">
            <v>LT Bank Deposits - Fgn Curr</v>
          </cell>
          <cell r="F412" t="str">
            <v>B1</v>
          </cell>
          <cell r="G412" t="str">
            <v>D-</v>
          </cell>
          <cell r="H412" t="str">
            <v>ba3</v>
          </cell>
          <cell r="I412" t="str">
            <v>ba3</v>
          </cell>
          <cell r="O412" t="str">
            <v>NP</v>
          </cell>
          <cell r="P412" t="str">
            <v>Not on Watch</v>
          </cell>
        </row>
        <row r="413">
          <cell r="A413" t="str">
            <v>Banco Cetelem S.A.</v>
          </cell>
          <cell r="B413" t="str">
            <v>BRAZIL</v>
          </cell>
          <cell r="C413" t="str">
            <v>Stable</v>
          </cell>
          <cell r="D413" t="str">
            <v>Ba1</v>
          </cell>
          <cell r="E413" t="str">
            <v>LT Bank Deposits - Fgn Curr</v>
          </cell>
          <cell r="F413" t="str">
            <v>Ba1</v>
          </cell>
          <cell r="G413" t="str">
            <v>D-</v>
          </cell>
          <cell r="H413" t="str">
            <v>ba3</v>
          </cell>
          <cell r="I413" t="str">
            <v>ba1</v>
          </cell>
          <cell r="O413" t="str">
            <v>NP</v>
          </cell>
          <cell r="P413" t="str">
            <v>Not on Watch</v>
          </cell>
        </row>
        <row r="414">
          <cell r="A414" t="str">
            <v>Banco Cooperativo Espanol, S.A.</v>
          </cell>
          <cell r="B414" t="str">
            <v>SPAIN</v>
          </cell>
          <cell r="C414" t="str">
            <v>Negative</v>
          </cell>
          <cell r="D414" t="str">
            <v>Ba2</v>
          </cell>
          <cell r="E414" t="str">
            <v>LT Bank Deposits - Fgn Curr</v>
          </cell>
          <cell r="F414" t="str">
            <v>Ba2</v>
          </cell>
          <cell r="G414" t="str">
            <v>D-</v>
          </cell>
          <cell r="H414" t="str">
            <v>ba3</v>
          </cell>
          <cell r="I414" t="str">
            <v>ba3</v>
          </cell>
          <cell r="J414" t="str">
            <v>(P)Ba2</v>
          </cell>
          <cell r="K414" t="str">
            <v>(P)B1</v>
          </cell>
          <cell r="O414" t="str">
            <v>NP</v>
          </cell>
          <cell r="P414" t="str">
            <v>Not on Watch</v>
          </cell>
        </row>
        <row r="415">
          <cell r="A415" t="str">
            <v>Banco de Credito de Bolivia S.A.</v>
          </cell>
          <cell r="B415" t="str">
            <v>BOLIVIA</v>
          </cell>
          <cell r="C415" t="str">
            <v>Stable</v>
          </cell>
          <cell r="D415" t="str">
            <v>B1</v>
          </cell>
          <cell r="E415" t="str">
            <v>LT Bank Deposits - Fgn Curr</v>
          </cell>
          <cell r="F415" t="str">
            <v>B1</v>
          </cell>
          <cell r="G415" t="str">
            <v>D-</v>
          </cell>
          <cell r="H415" t="str">
            <v>ba3</v>
          </cell>
          <cell r="I415" t="str">
            <v>baa3</v>
          </cell>
          <cell r="J415" t="str">
            <v>Ba2</v>
          </cell>
          <cell r="O415" t="str">
            <v>NP</v>
          </cell>
          <cell r="P415" t="str">
            <v>Not on Watch</v>
          </cell>
        </row>
        <row r="416">
          <cell r="A416" t="str">
            <v>Banco do Estado do Para S.A.</v>
          </cell>
          <cell r="B416" t="str">
            <v>BRAZIL</v>
          </cell>
          <cell r="C416" t="str">
            <v>Stable</v>
          </cell>
          <cell r="D416" t="str">
            <v>Ba3</v>
          </cell>
          <cell r="E416" t="str">
            <v>LT Bank Deposits - Fgn Curr</v>
          </cell>
          <cell r="F416" t="str">
            <v>Ba3</v>
          </cell>
          <cell r="G416" t="str">
            <v>D-</v>
          </cell>
          <cell r="H416" t="str">
            <v>ba3</v>
          </cell>
          <cell r="I416" t="str">
            <v>ba3</v>
          </cell>
          <cell r="O416" t="str">
            <v>NP</v>
          </cell>
          <cell r="P416" t="str">
            <v>Not on Watch</v>
          </cell>
        </row>
        <row r="417">
          <cell r="A417" t="str">
            <v>Banco Ford S.A.</v>
          </cell>
          <cell r="B417" t="str">
            <v>BRAZIL</v>
          </cell>
          <cell r="C417" t="str">
            <v>Stable</v>
          </cell>
          <cell r="D417" t="str">
            <v>Ba2</v>
          </cell>
          <cell r="E417" t="str">
            <v>LT Bank Deposits - Fgn Curr</v>
          </cell>
          <cell r="F417" t="str">
            <v>Ba2</v>
          </cell>
          <cell r="G417" t="str">
            <v>D-</v>
          </cell>
          <cell r="H417" t="str">
            <v>ba3</v>
          </cell>
          <cell r="I417" t="str">
            <v>ba2</v>
          </cell>
          <cell r="O417" t="str">
            <v>NP</v>
          </cell>
          <cell r="P417" t="str">
            <v>Not on Watch</v>
          </cell>
        </row>
        <row r="418">
          <cell r="A418" t="str">
            <v>Banco GMAC S.A.</v>
          </cell>
          <cell r="B418" t="str">
            <v>BRAZIL</v>
          </cell>
          <cell r="C418" t="str">
            <v>Stable</v>
          </cell>
          <cell r="D418" t="str">
            <v>Ba3</v>
          </cell>
          <cell r="E418" t="str">
            <v>LT Bank Deposits - Fgn Curr</v>
          </cell>
          <cell r="F418" t="str">
            <v>Ba3</v>
          </cell>
          <cell r="G418" t="str">
            <v>D-</v>
          </cell>
          <cell r="H418" t="str">
            <v>ba3</v>
          </cell>
          <cell r="I418" t="str">
            <v>ba3</v>
          </cell>
          <cell r="O418" t="str">
            <v>NP</v>
          </cell>
          <cell r="P418" t="str">
            <v>Not on Watch</v>
          </cell>
        </row>
        <row r="419">
          <cell r="A419" t="str">
            <v>Banco GNB Sudameris S.A.</v>
          </cell>
          <cell r="B419" t="str">
            <v>COLOMBIA</v>
          </cell>
          <cell r="C419" t="str">
            <v>Stable</v>
          </cell>
          <cell r="D419" t="str">
            <v>Ba1</v>
          </cell>
          <cell r="E419" t="str">
            <v>LT Bank Deposits - Fgn Curr</v>
          </cell>
          <cell r="F419" t="str">
            <v>Ba1</v>
          </cell>
          <cell r="G419" t="str">
            <v>D-</v>
          </cell>
          <cell r="H419" t="str">
            <v>ba3</v>
          </cell>
          <cell r="I419" t="str">
            <v>ba3</v>
          </cell>
          <cell r="J419" t="str">
            <v>Ba1</v>
          </cell>
          <cell r="K419" t="str">
            <v>B1</v>
          </cell>
          <cell r="O419" t="str">
            <v>NP</v>
          </cell>
          <cell r="P419" t="str">
            <v>Not on Watch</v>
          </cell>
        </row>
        <row r="420">
          <cell r="A420" t="str">
            <v>Banco Interacciones, S.A.</v>
          </cell>
          <cell r="B420" t="str">
            <v>MEXICO</v>
          </cell>
          <cell r="C420" t="str">
            <v>Stable</v>
          </cell>
          <cell r="D420" t="str">
            <v>Ba2</v>
          </cell>
          <cell r="E420" t="str">
            <v>LT Bank Deposits - Fgn Curr</v>
          </cell>
          <cell r="F420" t="str">
            <v>Ba2</v>
          </cell>
          <cell r="G420" t="str">
            <v>D-</v>
          </cell>
          <cell r="H420" t="str">
            <v>ba3</v>
          </cell>
          <cell r="I420" t="str">
            <v>ba3</v>
          </cell>
          <cell r="O420" t="str">
            <v>NP</v>
          </cell>
          <cell r="P420" t="str">
            <v>Not on Watch</v>
          </cell>
        </row>
        <row r="421">
          <cell r="A421" t="str">
            <v>Banco Mercantil Santa Cruz S.A.</v>
          </cell>
          <cell r="B421" t="str">
            <v>BOLIVIA</v>
          </cell>
          <cell r="C421" t="str">
            <v>Stable</v>
          </cell>
          <cell r="D421" t="str">
            <v>B1</v>
          </cell>
          <cell r="E421" t="str">
            <v>LT Bank Deposits - Fgn Curr</v>
          </cell>
          <cell r="F421" t="str">
            <v>B1</v>
          </cell>
          <cell r="G421" t="str">
            <v>D-</v>
          </cell>
          <cell r="H421" t="str">
            <v>ba3</v>
          </cell>
          <cell r="I421" t="str">
            <v>ba3</v>
          </cell>
          <cell r="O421" t="str">
            <v>NP</v>
          </cell>
          <cell r="P421" t="str">
            <v>Not on Watch</v>
          </cell>
        </row>
        <row r="422">
          <cell r="A422" t="str">
            <v>Banco Mizuho do Brasil S.A.</v>
          </cell>
          <cell r="B422" t="str">
            <v>BRAZIL</v>
          </cell>
          <cell r="C422" t="str">
            <v>Stable</v>
          </cell>
          <cell r="D422" t="str">
            <v>Baa2</v>
          </cell>
          <cell r="E422" t="str">
            <v>LT Bank Deposits - Fgn Curr</v>
          </cell>
          <cell r="F422" t="str">
            <v>Baa2</v>
          </cell>
          <cell r="G422" t="str">
            <v>D-</v>
          </cell>
          <cell r="H422" t="str">
            <v>ba3</v>
          </cell>
          <cell r="I422" t="str">
            <v>baa2</v>
          </cell>
          <cell r="O422" t="str">
            <v>P-3</v>
          </cell>
          <cell r="P422" t="str">
            <v>Not on Watch</v>
          </cell>
        </row>
        <row r="423">
          <cell r="A423" t="str">
            <v>Banco Nacional de Bolivia S.A.</v>
          </cell>
          <cell r="B423" t="str">
            <v>BOLIVIA</v>
          </cell>
          <cell r="C423" t="str">
            <v>Stable</v>
          </cell>
          <cell r="D423" t="str">
            <v>B1</v>
          </cell>
          <cell r="E423" t="str">
            <v>LT Bank Deposits - Fgn Curr</v>
          </cell>
          <cell r="F423" t="str">
            <v>B1</v>
          </cell>
          <cell r="G423" t="str">
            <v>D-</v>
          </cell>
          <cell r="H423" t="str">
            <v>ba3</v>
          </cell>
          <cell r="I423" t="str">
            <v>ba3</v>
          </cell>
          <cell r="K423" t="str">
            <v>B1</v>
          </cell>
          <cell r="O423" t="str">
            <v>NP</v>
          </cell>
          <cell r="P423" t="str">
            <v>Not on Watch</v>
          </cell>
        </row>
        <row r="424">
          <cell r="A424" t="str">
            <v>Banco Popular de Puerto Rico</v>
          </cell>
          <cell r="B424" t="str">
            <v>UNITED STATES</v>
          </cell>
          <cell r="C424" t="str">
            <v>Negative</v>
          </cell>
          <cell r="D424" t="str">
            <v>Ba3</v>
          </cell>
          <cell r="E424" t="str">
            <v>LT Bank Deposits - Dom Curr</v>
          </cell>
          <cell r="F424" t="str">
            <v>Ba3</v>
          </cell>
          <cell r="G424" t="str">
            <v>D-</v>
          </cell>
          <cell r="H424" t="str">
            <v>ba3</v>
          </cell>
          <cell r="I424" t="str">
            <v>ba3</v>
          </cell>
          <cell r="O424" t="str">
            <v>NP</v>
          </cell>
          <cell r="P424" t="str">
            <v>Not on Watch</v>
          </cell>
        </row>
        <row r="425">
          <cell r="A425" t="str">
            <v>Banco Psa Finance Brasil S.A.</v>
          </cell>
          <cell r="B425" t="str">
            <v>BRAZIL</v>
          </cell>
          <cell r="C425" t="str">
            <v>Negative (multiple)</v>
          </cell>
          <cell r="D425" t="str">
            <v>Ba2</v>
          </cell>
          <cell r="E425" t="str">
            <v>LT Bank Deposits - Fgn Curr</v>
          </cell>
          <cell r="F425" t="str">
            <v>Ba2</v>
          </cell>
          <cell r="G425" t="str">
            <v>D-</v>
          </cell>
          <cell r="H425" t="str">
            <v>ba3</v>
          </cell>
          <cell r="I425" t="str">
            <v>ba2</v>
          </cell>
          <cell r="J425" t="str">
            <v>Ba2</v>
          </cell>
          <cell r="O425" t="str">
            <v>NP</v>
          </cell>
          <cell r="P425" t="str">
            <v>Not on Watch</v>
          </cell>
        </row>
        <row r="426">
          <cell r="A426" t="str">
            <v>Banco Pyme Los Andes Procredit. S.A.</v>
          </cell>
          <cell r="B426" t="str">
            <v>BOLIVIA</v>
          </cell>
          <cell r="C426" t="str">
            <v>Negative (multiple)</v>
          </cell>
          <cell r="D426" t="str">
            <v>B1</v>
          </cell>
          <cell r="E426" t="str">
            <v>LT Bank Deposits - Fgn Curr</v>
          </cell>
          <cell r="F426" t="str">
            <v>B1</v>
          </cell>
          <cell r="G426" t="str">
            <v>D-</v>
          </cell>
          <cell r="H426" t="str">
            <v>ba3</v>
          </cell>
          <cell r="I426" t="str">
            <v>ba3</v>
          </cell>
          <cell r="O426" t="str">
            <v>NP</v>
          </cell>
          <cell r="P426" t="str">
            <v>Not on Watch</v>
          </cell>
        </row>
        <row r="427">
          <cell r="A427" t="str">
            <v>Banco Sabadell, S.A.</v>
          </cell>
          <cell r="B427" t="str">
            <v>SPAIN</v>
          </cell>
          <cell r="C427" t="str">
            <v>Negative</v>
          </cell>
          <cell r="D427" t="str">
            <v>Ba2</v>
          </cell>
          <cell r="E427" t="str">
            <v>LT Bank Deposits - Fgn Curr</v>
          </cell>
          <cell r="F427" t="str">
            <v>Ba2</v>
          </cell>
          <cell r="G427" t="str">
            <v>D-</v>
          </cell>
          <cell r="H427" t="str">
            <v>ba3</v>
          </cell>
          <cell r="I427" t="str">
            <v>ba3</v>
          </cell>
          <cell r="J427" t="str">
            <v>Ba2</v>
          </cell>
          <cell r="K427" t="str">
            <v>B1</v>
          </cell>
          <cell r="N427" t="str">
            <v>Caa1</v>
          </cell>
          <cell r="O427" t="str">
            <v>NP</v>
          </cell>
          <cell r="P427" t="str">
            <v>Not on Watch</v>
          </cell>
        </row>
        <row r="428">
          <cell r="A428" t="str">
            <v>Banco Santander Totta S.A.</v>
          </cell>
          <cell r="B428" t="str">
            <v>PORTUGAL</v>
          </cell>
          <cell r="C428" t="str">
            <v>Stable</v>
          </cell>
          <cell r="D428" t="str">
            <v>Ba1</v>
          </cell>
          <cell r="E428" t="str">
            <v>LT Bank Deposits - Fgn Curr</v>
          </cell>
          <cell r="F428" t="str">
            <v>Ba1</v>
          </cell>
          <cell r="G428" t="str">
            <v>D-</v>
          </cell>
          <cell r="H428" t="str">
            <v>ba3</v>
          </cell>
          <cell r="I428" t="str">
            <v>ba1</v>
          </cell>
          <cell r="J428" t="str">
            <v>Ba1</v>
          </cell>
          <cell r="O428" t="str">
            <v>NP</v>
          </cell>
          <cell r="P428" t="str">
            <v>Not on Watch</v>
          </cell>
        </row>
        <row r="429">
          <cell r="A429" t="str">
            <v>Banco Solidario S.A. (Bolivia)</v>
          </cell>
          <cell r="B429" t="str">
            <v>BOLIVIA</v>
          </cell>
          <cell r="C429" t="str">
            <v>Negative (multiple)</v>
          </cell>
          <cell r="D429" t="str">
            <v>B1</v>
          </cell>
          <cell r="E429" t="str">
            <v>LT Bank Deposits - Fgn Curr</v>
          </cell>
          <cell r="F429" t="str">
            <v>B1</v>
          </cell>
          <cell r="G429" t="str">
            <v>D-</v>
          </cell>
          <cell r="H429" t="str">
            <v>ba3</v>
          </cell>
          <cell r="I429" t="str">
            <v>ba3</v>
          </cell>
          <cell r="J429" t="str">
            <v>Ba2</v>
          </cell>
          <cell r="K429" t="str">
            <v>B1</v>
          </cell>
          <cell r="O429" t="str">
            <v>NP</v>
          </cell>
          <cell r="P429" t="str">
            <v>Not on Watch</v>
          </cell>
        </row>
        <row r="430">
          <cell r="A430" t="str">
            <v>Banco Ve por Mas, S.A.</v>
          </cell>
          <cell r="B430" t="str">
            <v>MEXICO</v>
          </cell>
          <cell r="C430" t="str">
            <v>Stable</v>
          </cell>
          <cell r="D430" t="str">
            <v>Ba3</v>
          </cell>
          <cell r="E430" t="str">
            <v>LT Bank Deposits - Fgn Curr</v>
          </cell>
          <cell r="F430" t="str">
            <v>Ba3</v>
          </cell>
          <cell r="G430" t="str">
            <v>D-</v>
          </cell>
          <cell r="H430" t="str">
            <v>ba3</v>
          </cell>
          <cell r="I430" t="str">
            <v>ba3</v>
          </cell>
          <cell r="O430" t="str">
            <v>NP</v>
          </cell>
          <cell r="P430" t="str">
            <v>Not on Watch</v>
          </cell>
        </row>
        <row r="431">
          <cell r="A431" t="str">
            <v>Bank of Georgia</v>
          </cell>
          <cell r="B431" t="str">
            <v>GEORGIA</v>
          </cell>
          <cell r="C431" t="str">
            <v>Stable</v>
          </cell>
          <cell r="D431" t="str">
            <v>B1</v>
          </cell>
          <cell r="E431" t="str">
            <v>LT Bank Deposits - Fgn Curr</v>
          </cell>
          <cell r="F431" t="str">
            <v>B1</v>
          </cell>
          <cell r="G431" t="str">
            <v>D-</v>
          </cell>
          <cell r="H431" t="str">
            <v>ba3</v>
          </cell>
          <cell r="I431" t="str">
            <v>ba3</v>
          </cell>
          <cell r="J431" t="str">
            <v>Ba3</v>
          </cell>
          <cell r="O431" t="str">
            <v>NP</v>
          </cell>
          <cell r="P431" t="str">
            <v>Not on Watch</v>
          </cell>
        </row>
        <row r="432">
          <cell r="A432" t="str">
            <v>Bank Otkritie Financial Corporation OJSC</v>
          </cell>
          <cell r="B432" t="str">
            <v>RUSSIA</v>
          </cell>
          <cell r="C432" t="str">
            <v>Stable</v>
          </cell>
          <cell r="D432" t="str">
            <v>Ba3</v>
          </cell>
          <cell r="E432" t="str">
            <v>LT Bank Deposits - Fgn Curr</v>
          </cell>
          <cell r="F432" t="str">
            <v>Ba3</v>
          </cell>
          <cell r="G432" t="str">
            <v>D-</v>
          </cell>
          <cell r="H432" t="str">
            <v>ba3</v>
          </cell>
          <cell r="I432" t="str">
            <v>ba3</v>
          </cell>
          <cell r="J432" t="str">
            <v>Ba3</v>
          </cell>
          <cell r="K432" t="str">
            <v>B1</v>
          </cell>
          <cell r="O432" t="str">
            <v>NP</v>
          </cell>
          <cell r="P432" t="str">
            <v>Not on Watch</v>
          </cell>
        </row>
        <row r="433">
          <cell r="A433" t="str">
            <v>Bank Saint-Petersburg OJSC</v>
          </cell>
          <cell r="B433" t="str">
            <v>RUSSIA</v>
          </cell>
          <cell r="C433" t="str">
            <v>Negative</v>
          </cell>
          <cell r="D433" t="str">
            <v>Ba3</v>
          </cell>
          <cell r="E433" t="str">
            <v>LT Bank Deposits - Fgn Curr</v>
          </cell>
          <cell r="F433" t="str">
            <v>Ba3</v>
          </cell>
          <cell r="G433" t="str">
            <v>D-</v>
          </cell>
          <cell r="H433" t="str">
            <v>ba3</v>
          </cell>
          <cell r="I433" t="str">
            <v>ba3</v>
          </cell>
          <cell r="J433" t="str">
            <v>(P)Ba3</v>
          </cell>
          <cell r="K433" t="str">
            <v>B1</v>
          </cell>
          <cell r="O433" t="str">
            <v>NP</v>
          </cell>
          <cell r="P433" t="str">
            <v>Not on Watch</v>
          </cell>
        </row>
        <row r="434">
          <cell r="A434" t="str">
            <v>Bank VTB, JSC</v>
          </cell>
          <cell r="B434" t="str">
            <v>RUSSIA</v>
          </cell>
          <cell r="C434" t="str">
            <v>Negative</v>
          </cell>
          <cell r="D434" t="str">
            <v>Baa2</v>
          </cell>
          <cell r="E434" t="str">
            <v>LT Bank Deposits - Fgn Curr</v>
          </cell>
          <cell r="F434" t="str">
            <v>Baa2</v>
          </cell>
          <cell r="G434" t="str">
            <v>D-</v>
          </cell>
          <cell r="H434" t="str">
            <v>ba3</v>
          </cell>
          <cell r="I434" t="str">
            <v>ba3</v>
          </cell>
          <cell r="J434" t="str">
            <v>Baa2</v>
          </cell>
          <cell r="K434" t="str">
            <v>Ba1</v>
          </cell>
          <cell r="O434" t="str">
            <v>P-2</v>
          </cell>
          <cell r="P434" t="str">
            <v>Not on Watch</v>
          </cell>
        </row>
        <row r="435">
          <cell r="A435" t="str">
            <v>Bankoa, S.A</v>
          </cell>
          <cell r="B435" t="str">
            <v>SPAIN</v>
          </cell>
          <cell r="C435" t="str">
            <v>Stable</v>
          </cell>
          <cell r="D435" t="str">
            <v>Ba1</v>
          </cell>
          <cell r="E435" t="str">
            <v>LT Bank Deposits - Fgn Curr</v>
          </cell>
          <cell r="F435" t="str">
            <v>Ba1</v>
          </cell>
          <cell r="G435" t="str">
            <v>D-</v>
          </cell>
          <cell r="H435" t="str">
            <v>ba3</v>
          </cell>
          <cell r="I435" t="str">
            <v>ba1</v>
          </cell>
          <cell r="O435" t="str">
            <v>NP</v>
          </cell>
          <cell r="P435" t="str">
            <v>Not on Watch</v>
          </cell>
        </row>
        <row r="436">
          <cell r="A436" t="str">
            <v>BMCE Bank</v>
          </cell>
          <cell r="B436" t="str">
            <v>MOROCCO</v>
          </cell>
          <cell r="C436" t="str">
            <v>Negative</v>
          </cell>
          <cell r="D436" t="str">
            <v>Ba2</v>
          </cell>
          <cell r="E436" t="str">
            <v>LT Bank Deposits - Fgn Curr</v>
          </cell>
          <cell r="F436" t="str">
            <v>Ba2</v>
          </cell>
          <cell r="G436" t="str">
            <v>D-</v>
          </cell>
          <cell r="H436" t="str">
            <v>ba3</v>
          </cell>
          <cell r="I436" t="str">
            <v>ba3</v>
          </cell>
          <cell r="J436" t="str">
            <v>Ba1</v>
          </cell>
          <cell r="K436" t="str">
            <v>B1</v>
          </cell>
          <cell r="O436" t="str">
            <v>NP</v>
          </cell>
          <cell r="P436" t="str">
            <v>Not on Watch</v>
          </cell>
        </row>
        <row r="437">
          <cell r="A437" t="str">
            <v>Center-Invest Bank</v>
          </cell>
          <cell r="B437" t="str">
            <v>RUSSIA</v>
          </cell>
          <cell r="C437" t="str">
            <v>Stable</v>
          </cell>
          <cell r="D437" t="str">
            <v>Ba3</v>
          </cell>
          <cell r="E437" t="str">
            <v>LT Bank Deposits - Fgn Curr</v>
          </cell>
          <cell r="F437" t="str">
            <v>Ba3</v>
          </cell>
          <cell r="G437" t="str">
            <v>D-</v>
          </cell>
          <cell r="H437" t="str">
            <v>ba3</v>
          </cell>
          <cell r="I437" t="str">
            <v>ba3</v>
          </cell>
          <cell r="J437" t="str">
            <v>Ba3</v>
          </cell>
          <cell r="O437" t="str">
            <v>NP</v>
          </cell>
          <cell r="P437" t="str">
            <v>Not on Watch</v>
          </cell>
        </row>
        <row r="438">
          <cell r="A438" t="str">
            <v>China Everbright Bank</v>
          </cell>
          <cell r="B438" t="str">
            <v>CHINA</v>
          </cell>
          <cell r="C438" t="str">
            <v>Stable</v>
          </cell>
          <cell r="D438" t="str">
            <v>Baa3</v>
          </cell>
          <cell r="E438" t="str">
            <v>LT Bank Deposits - Fgn Curr</v>
          </cell>
          <cell r="F438" t="str">
            <v>Baa3</v>
          </cell>
          <cell r="G438" t="str">
            <v>D-</v>
          </cell>
          <cell r="H438" t="str">
            <v>ba3</v>
          </cell>
          <cell r="I438" t="str">
            <v>ba3</v>
          </cell>
          <cell r="O438" t="str">
            <v>P-3</v>
          </cell>
          <cell r="P438" t="str">
            <v>Not on Watch</v>
          </cell>
        </row>
        <row r="439">
          <cell r="A439" t="str">
            <v>China Guangfa Bank</v>
          </cell>
          <cell r="B439" t="str">
            <v>CHINA</v>
          </cell>
          <cell r="C439" t="str">
            <v>Stable</v>
          </cell>
          <cell r="D439" t="str">
            <v>Ba2</v>
          </cell>
          <cell r="E439" t="str">
            <v>LT Bank Deposits - Fgn Curr</v>
          </cell>
          <cell r="F439" t="str">
            <v>Ba2</v>
          </cell>
          <cell r="G439" t="str">
            <v>D-</v>
          </cell>
          <cell r="H439" t="str">
            <v>ba3</v>
          </cell>
          <cell r="I439" t="str">
            <v>ba3</v>
          </cell>
          <cell r="O439" t="str">
            <v>NP</v>
          </cell>
          <cell r="P439" t="str">
            <v>Not On Watch</v>
          </cell>
        </row>
        <row r="440">
          <cell r="A440" t="str">
            <v>Credit Agricole Corporate and Investment Bank</v>
          </cell>
          <cell r="B440" t="str">
            <v>FRANCE</v>
          </cell>
          <cell r="C440" t="str">
            <v>Negative (multiple)</v>
          </cell>
          <cell r="D440" t="str">
            <v>A2</v>
          </cell>
          <cell r="E440" t="str">
            <v>LT Bank Deposits - Fgn Curr</v>
          </cell>
          <cell r="F440" t="str">
            <v>A2</v>
          </cell>
          <cell r="G440" t="str">
            <v>D-</v>
          </cell>
          <cell r="H440" t="str">
            <v>ba3</v>
          </cell>
          <cell r="I440" t="str">
            <v>baa2</v>
          </cell>
          <cell r="J440" t="str">
            <v>A2</v>
          </cell>
          <cell r="O440" t="str">
            <v>P-1</v>
          </cell>
          <cell r="P440" t="str">
            <v>Not On Watch</v>
          </cell>
        </row>
        <row r="441">
          <cell r="A441" t="str">
            <v>Credit du Maroc</v>
          </cell>
          <cell r="B441" t="str">
            <v>MOROCCO</v>
          </cell>
          <cell r="C441" t="str">
            <v>Stable</v>
          </cell>
          <cell r="D441" t="str">
            <v>Ba2</v>
          </cell>
          <cell r="E441" t="str">
            <v>LT Bank Deposits - Fgn Curr</v>
          </cell>
          <cell r="F441" t="str">
            <v>Ba2</v>
          </cell>
          <cell r="G441" t="str">
            <v>D-</v>
          </cell>
          <cell r="H441" t="str">
            <v>ba3</v>
          </cell>
          <cell r="I441" t="str">
            <v>ba1</v>
          </cell>
          <cell r="O441" t="str">
            <v>NP</v>
          </cell>
          <cell r="P441" t="str">
            <v>Not on Watch</v>
          </cell>
        </row>
        <row r="442">
          <cell r="A442" t="str">
            <v>Credit Europe Bank N.V.</v>
          </cell>
          <cell r="B442" t="str">
            <v>NETHERLANDS</v>
          </cell>
          <cell r="C442" t="str">
            <v>Negative</v>
          </cell>
          <cell r="D442" t="str">
            <v>Ba3</v>
          </cell>
          <cell r="E442" t="str">
            <v>LT Bank Deposits - Fgn Curr</v>
          </cell>
          <cell r="F442" t="str">
            <v>Ba3</v>
          </cell>
          <cell r="G442" t="str">
            <v>D-</v>
          </cell>
          <cell r="H442" t="str">
            <v>ba3</v>
          </cell>
          <cell r="I442" t="str">
            <v>ba3</v>
          </cell>
          <cell r="K442" t="str">
            <v>B1</v>
          </cell>
          <cell r="O442" t="str">
            <v>NP</v>
          </cell>
          <cell r="P442" t="str">
            <v>Not on Watch</v>
          </cell>
        </row>
        <row r="443">
          <cell r="A443" t="str">
            <v>Denizbank A.S.</v>
          </cell>
          <cell r="B443" t="str">
            <v>TURKEY</v>
          </cell>
          <cell r="C443" t="str">
            <v>Stable</v>
          </cell>
          <cell r="D443" t="str">
            <v>Ba1</v>
          </cell>
          <cell r="E443" t="str">
            <v>LT Bank Deposits - Fgn Curr</v>
          </cell>
          <cell r="F443" t="str">
            <v>Ba1</v>
          </cell>
          <cell r="G443" t="str">
            <v>D-</v>
          </cell>
          <cell r="H443" t="str">
            <v>ba3</v>
          </cell>
          <cell r="I443" t="str">
            <v>ba1</v>
          </cell>
          <cell r="O443" t="str">
            <v>NP</v>
          </cell>
          <cell r="P443" t="str">
            <v>Not on Watch</v>
          </cell>
        </row>
        <row r="444">
          <cell r="A444" t="str">
            <v>DSK Bank PLC</v>
          </cell>
          <cell r="B444" t="str">
            <v>BULGARIA</v>
          </cell>
          <cell r="C444" t="str">
            <v>Negative (multiple)</v>
          </cell>
          <cell r="D444" t="str">
            <v>Ba1</v>
          </cell>
          <cell r="E444" t="str">
            <v>LT Bank Deposits - Fgn Curr</v>
          </cell>
          <cell r="F444" t="str">
            <v>Ba1</v>
          </cell>
          <cell r="G444" t="str">
            <v>D-</v>
          </cell>
          <cell r="H444" t="str">
            <v>ba3</v>
          </cell>
          <cell r="I444" t="str">
            <v>ba2</v>
          </cell>
          <cell r="O444" t="str">
            <v>NP</v>
          </cell>
          <cell r="P444" t="str">
            <v>Not on Watch</v>
          </cell>
        </row>
        <row r="445">
          <cell r="A445" t="str">
            <v>Dubai Islamic Bank PJSC</v>
          </cell>
          <cell r="B445" t="str">
            <v>UNITED ARAB EMIRATES</v>
          </cell>
          <cell r="C445" t="str">
            <v>Stable</v>
          </cell>
          <cell r="D445" t="str">
            <v>Baa1</v>
          </cell>
          <cell r="E445" t="str">
            <v>LT Issuer Rating - Fgn Curr</v>
          </cell>
          <cell r="G445" t="str">
            <v>D-</v>
          </cell>
          <cell r="H445" t="str">
            <v>ba3</v>
          </cell>
          <cell r="I445" t="str">
            <v>ba3</v>
          </cell>
          <cell r="O445" t="str">
            <v>P-2</v>
          </cell>
          <cell r="P445" t="str">
            <v>Not on Watch</v>
          </cell>
        </row>
        <row r="446">
          <cell r="A446" t="str">
            <v>DVB Bank S.E.</v>
          </cell>
          <cell r="B446" t="str">
            <v>GERMANY</v>
          </cell>
          <cell r="C446" t="str">
            <v>Stable</v>
          </cell>
          <cell r="D446" t="str">
            <v>Baa1</v>
          </cell>
          <cell r="E446" t="str">
            <v>LT Bank Deposits - Fgn Curr</v>
          </cell>
          <cell r="F446" t="str">
            <v>Baa1</v>
          </cell>
          <cell r="G446" t="str">
            <v>D-</v>
          </cell>
          <cell r="H446" t="str">
            <v>ba3</v>
          </cell>
          <cell r="I446" t="str">
            <v>baa1</v>
          </cell>
          <cell r="J446" t="str">
            <v>Baa1</v>
          </cell>
          <cell r="K446" t="str">
            <v>Baa2</v>
          </cell>
          <cell r="O446" t="str">
            <v>P-2</v>
          </cell>
          <cell r="P446" t="str">
            <v>Not on Watch</v>
          </cell>
        </row>
        <row r="447">
          <cell r="A447" t="str">
            <v>Gazprombank</v>
          </cell>
          <cell r="B447" t="str">
            <v>RUSSIA</v>
          </cell>
          <cell r="C447" t="str">
            <v>Negative</v>
          </cell>
          <cell r="D447" t="str">
            <v>Baa3</v>
          </cell>
          <cell r="E447" t="str">
            <v>LT Bank Deposits - Fgn Curr</v>
          </cell>
          <cell r="F447" t="str">
            <v>Baa3</v>
          </cell>
          <cell r="G447" t="str">
            <v>D-</v>
          </cell>
          <cell r="H447" t="str">
            <v>ba3</v>
          </cell>
          <cell r="I447" t="str">
            <v>ba3</v>
          </cell>
          <cell r="J447" t="str">
            <v>Baa3</v>
          </cell>
          <cell r="K447" t="str">
            <v>Ba3</v>
          </cell>
          <cell r="O447" t="str">
            <v>P-3</v>
          </cell>
          <cell r="P447" t="str">
            <v>Not on Watch</v>
          </cell>
        </row>
        <row r="448">
          <cell r="A448" t="str">
            <v>Getin Noble Bank S.A.</v>
          </cell>
          <cell r="B448" t="str">
            <v>POLAND</v>
          </cell>
          <cell r="C448" t="str">
            <v>Negative (multiple)</v>
          </cell>
          <cell r="D448" t="str">
            <v>Ba2</v>
          </cell>
          <cell r="E448" t="str">
            <v>LT Bank Deposits - Fgn Curr</v>
          </cell>
          <cell r="F448" t="str">
            <v>Ba2</v>
          </cell>
          <cell r="G448" t="str">
            <v>D-</v>
          </cell>
          <cell r="H448" t="str">
            <v>ba3</v>
          </cell>
          <cell r="I448" t="str">
            <v>ba3</v>
          </cell>
          <cell r="O448" t="str">
            <v>NP</v>
          </cell>
          <cell r="P448" t="str">
            <v>Not on Watch</v>
          </cell>
        </row>
        <row r="449">
          <cell r="A449" t="str">
            <v>Halyk Savings Bank of Kazakhstan</v>
          </cell>
          <cell r="B449" t="str">
            <v>KAZAKHSTAN</v>
          </cell>
          <cell r="C449" t="str">
            <v>Stable</v>
          </cell>
          <cell r="D449" t="str">
            <v>Ba2</v>
          </cell>
          <cell r="E449" t="str">
            <v>LT Bank Deposits - Fgn Curr</v>
          </cell>
          <cell r="F449" t="str">
            <v>Ba2</v>
          </cell>
          <cell r="G449" t="str">
            <v>D-</v>
          </cell>
          <cell r="H449" t="str">
            <v>ba3</v>
          </cell>
          <cell r="I449" t="str">
            <v>ba3</v>
          </cell>
          <cell r="J449" t="str">
            <v>Ba3</v>
          </cell>
          <cell r="O449" t="str">
            <v>NP</v>
          </cell>
          <cell r="P449" t="str">
            <v>Not on Watch</v>
          </cell>
        </row>
        <row r="450">
          <cell r="A450" t="str">
            <v>Hang Seng Bank (China) Limited</v>
          </cell>
          <cell r="B450" t="str">
            <v>CHINA</v>
          </cell>
          <cell r="C450" t="str">
            <v>Stable</v>
          </cell>
          <cell r="D450" t="str">
            <v>A3</v>
          </cell>
          <cell r="E450" t="str">
            <v>LT Bank Deposits - Fgn Curr</v>
          </cell>
          <cell r="F450" t="str">
            <v>A3</v>
          </cell>
          <cell r="G450" t="str">
            <v>D-</v>
          </cell>
          <cell r="H450" t="str">
            <v>ba3</v>
          </cell>
          <cell r="I450" t="str">
            <v>a3</v>
          </cell>
          <cell r="O450" t="str">
            <v>P-2</v>
          </cell>
          <cell r="P450" t="str">
            <v>Not on Watch</v>
          </cell>
        </row>
        <row r="451">
          <cell r="A451" t="str">
            <v>Home Credit &amp; Finance Bank</v>
          </cell>
          <cell r="B451" t="str">
            <v>RUSSIA</v>
          </cell>
          <cell r="C451" t="str">
            <v>Negative</v>
          </cell>
          <cell r="D451" t="str">
            <v>Ba3</v>
          </cell>
          <cell r="E451" t="str">
            <v>LT Bank Deposits - Fgn Curr</v>
          </cell>
          <cell r="F451" t="str">
            <v>Ba3</v>
          </cell>
          <cell r="G451" t="str">
            <v>D-</v>
          </cell>
          <cell r="H451" t="str">
            <v>ba3</v>
          </cell>
          <cell r="I451" t="str">
            <v>ba3</v>
          </cell>
          <cell r="J451" t="str">
            <v>Ba3</v>
          </cell>
          <cell r="O451" t="str">
            <v>NP</v>
          </cell>
          <cell r="P451" t="str">
            <v>Not on Watch</v>
          </cell>
        </row>
        <row r="452">
          <cell r="A452" t="str">
            <v>House Constr. Sav. Bank of Kazakhstan JSC</v>
          </cell>
          <cell r="B452" t="str">
            <v>KAZAKHSTAN</v>
          </cell>
          <cell r="C452" t="str">
            <v>Stable</v>
          </cell>
          <cell r="D452" t="str">
            <v>Baa3</v>
          </cell>
          <cell r="E452" t="str">
            <v>LT Bank Deposits - Dom Curr</v>
          </cell>
          <cell r="F452" t="str">
            <v>Baa3</v>
          </cell>
          <cell r="G452" t="str">
            <v>D-</v>
          </cell>
          <cell r="H452" t="str">
            <v>ba3</v>
          </cell>
          <cell r="I452" t="str">
            <v>ba3</v>
          </cell>
          <cell r="O452" t="str">
            <v>P-3</v>
          </cell>
          <cell r="P452" t="str">
            <v>Not on Watch</v>
          </cell>
        </row>
        <row r="453">
          <cell r="A453" t="str">
            <v>HSBC Bank A.S. (Turkey)</v>
          </cell>
          <cell r="B453" t="str">
            <v>TURKEY</v>
          </cell>
          <cell r="C453" t="str">
            <v>Negative</v>
          </cell>
          <cell r="D453" t="str">
            <v>Baa3</v>
          </cell>
          <cell r="E453" t="str">
            <v>LT Bank Deposits - Fgn Curr</v>
          </cell>
          <cell r="F453" t="str">
            <v>Baa3</v>
          </cell>
          <cell r="G453" t="str">
            <v>D-</v>
          </cell>
          <cell r="H453" t="str">
            <v>ba3</v>
          </cell>
          <cell r="I453" t="str">
            <v>baa2</v>
          </cell>
          <cell r="O453" t="str">
            <v>P-3</v>
          </cell>
          <cell r="P453" t="str">
            <v>Not on Watch</v>
          </cell>
        </row>
        <row r="454">
          <cell r="A454" t="str">
            <v>IDBI Bank Ltd</v>
          </cell>
          <cell r="B454" t="str">
            <v>INDIA</v>
          </cell>
          <cell r="C454" t="str">
            <v>Stable (multiple)</v>
          </cell>
          <cell r="D454" t="str">
            <v>Baa3</v>
          </cell>
          <cell r="E454" t="str">
            <v>LT Bank Deposits - Fgn Curr</v>
          </cell>
          <cell r="F454" t="str">
            <v>Baa3</v>
          </cell>
          <cell r="G454" t="str">
            <v>D-</v>
          </cell>
          <cell r="H454" t="str">
            <v>ba3</v>
          </cell>
          <cell r="I454" t="str">
            <v>ba3</v>
          </cell>
          <cell r="J454" t="str">
            <v>Baa3</v>
          </cell>
          <cell r="K454" t="str">
            <v>(P)Ba3</v>
          </cell>
          <cell r="L454" t="str">
            <v>(P)B1</v>
          </cell>
          <cell r="O454" t="str">
            <v>P-3</v>
          </cell>
          <cell r="P454" t="str">
            <v>Not On Watch</v>
          </cell>
        </row>
        <row r="455">
          <cell r="A455" t="str">
            <v>Indian Overseas Bank</v>
          </cell>
          <cell r="B455" t="str">
            <v>INDIA</v>
          </cell>
          <cell r="C455" t="str">
            <v>Negative</v>
          </cell>
          <cell r="D455" t="str">
            <v>Baa3</v>
          </cell>
          <cell r="E455" t="str">
            <v>LT Bank Deposits - Fgn Curr</v>
          </cell>
          <cell r="F455" t="str">
            <v>Baa3</v>
          </cell>
          <cell r="G455" t="str">
            <v>D-</v>
          </cell>
          <cell r="H455" t="str">
            <v>ba3</v>
          </cell>
          <cell r="I455" t="str">
            <v>ba3</v>
          </cell>
          <cell r="J455" t="str">
            <v>(P)Baa3</v>
          </cell>
          <cell r="K455" t="str">
            <v>(P)Ba3</v>
          </cell>
          <cell r="L455" t="str">
            <v>(P)B1</v>
          </cell>
          <cell r="O455" t="str">
            <v>P-3</v>
          </cell>
          <cell r="P455" t="str">
            <v>Not on Watch</v>
          </cell>
        </row>
        <row r="456">
          <cell r="A456" t="str">
            <v>ING Bank A.S. (Turkey)</v>
          </cell>
          <cell r="B456" t="str">
            <v>TURKEY</v>
          </cell>
          <cell r="C456" t="str">
            <v>Negative (multiple)</v>
          </cell>
          <cell r="D456" t="str">
            <v>Baa3</v>
          </cell>
          <cell r="E456" t="str">
            <v>LT Bank Deposits - Fgn Curr</v>
          </cell>
          <cell r="F456" t="str">
            <v>Baa3</v>
          </cell>
          <cell r="G456" t="str">
            <v>D-</v>
          </cell>
          <cell r="H456" t="str">
            <v>ba3</v>
          </cell>
          <cell r="I456" t="str">
            <v>baa3</v>
          </cell>
          <cell r="O456" t="str">
            <v>P-3</v>
          </cell>
          <cell r="P456" t="str">
            <v>Not on Watch</v>
          </cell>
        </row>
        <row r="457">
          <cell r="A457" t="str">
            <v>Kansai Urban Banking Corporation</v>
          </cell>
          <cell r="B457" t="str">
            <v>JAPAN</v>
          </cell>
          <cell r="C457" t="str">
            <v>Stable</v>
          </cell>
          <cell r="D457" t="str">
            <v>A3</v>
          </cell>
          <cell r="E457" t="str">
            <v>LT Bank Deposits - Fgn Curr</v>
          </cell>
          <cell r="F457" t="str">
            <v>A3</v>
          </cell>
          <cell r="G457" t="str">
            <v>D-</v>
          </cell>
          <cell r="H457" t="str">
            <v>ba3</v>
          </cell>
          <cell r="I457" t="str">
            <v>baa2</v>
          </cell>
          <cell r="K457" t="str">
            <v>Baa1</v>
          </cell>
          <cell r="L457" t="str">
            <v>Baa2</v>
          </cell>
          <cell r="O457" t="str">
            <v>P-2</v>
          </cell>
          <cell r="P457" t="str">
            <v>Not on Watch</v>
          </cell>
        </row>
        <row r="458">
          <cell r="A458" t="str">
            <v>Land Bank of the Philippines</v>
          </cell>
          <cell r="B458" t="str">
            <v>PHILIPPINES</v>
          </cell>
          <cell r="C458" t="str">
            <v>Positive (multiple)</v>
          </cell>
          <cell r="D458" t="str">
            <v>Baa3</v>
          </cell>
          <cell r="E458" t="str">
            <v>LT Bank Deposits - Fgn Curr</v>
          </cell>
          <cell r="F458" t="str">
            <v>Baa3</v>
          </cell>
          <cell r="G458" t="str">
            <v>D-</v>
          </cell>
          <cell r="H458" t="str">
            <v>ba3</v>
          </cell>
          <cell r="I458" t="str">
            <v>ba3</v>
          </cell>
          <cell r="O458" t="str">
            <v>P-3</v>
          </cell>
          <cell r="P458" t="str">
            <v>Not on Watch</v>
          </cell>
        </row>
        <row r="459">
          <cell r="A459" t="str">
            <v>Mediocredito Trentino-Alto Adige S.p.A.</v>
          </cell>
          <cell r="B459" t="str">
            <v>ITALY</v>
          </cell>
          <cell r="C459" t="str">
            <v>Negative</v>
          </cell>
          <cell r="D459" t="str">
            <v>Baa3</v>
          </cell>
          <cell r="E459" t="str">
            <v>LT Bank Deposits - Fgn Curr</v>
          </cell>
          <cell r="F459" t="str">
            <v>Baa3</v>
          </cell>
          <cell r="G459" t="str">
            <v>D-</v>
          </cell>
          <cell r="H459" t="str">
            <v>ba3</v>
          </cell>
          <cell r="I459" t="str">
            <v>baa3</v>
          </cell>
          <cell r="O459" t="str">
            <v>P-3</v>
          </cell>
          <cell r="P459" t="str">
            <v>Not on Watch</v>
          </cell>
        </row>
        <row r="460">
          <cell r="A460" t="str">
            <v>OTP Bank (Russia), OJSC</v>
          </cell>
          <cell r="B460" t="str">
            <v>RUSSIA</v>
          </cell>
          <cell r="C460" t="str">
            <v>Negative</v>
          </cell>
          <cell r="D460" t="str">
            <v>Ba2</v>
          </cell>
          <cell r="E460" t="str">
            <v>LT Bank Deposits - Fgn Curr</v>
          </cell>
          <cell r="F460" t="str">
            <v>Ba2</v>
          </cell>
          <cell r="G460" t="str">
            <v>D-</v>
          </cell>
          <cell r="H460" t="str">
            <v>ba3</v>
          </cell>
          <cell r="I460" t="str">
            <v>ba2</v>
          </cell>
          <cell r="O460" t="str">
            <v>NP</v>
          </cell>
          <cell r="P460" t="str">
            <v>Not on Watch</v>
          </cell>
        </row>
        <row r="461">
          <cell r="A461" t="str">
            <v>Philippine National Bank</v>
          </cell>
          <cell r="B461" t="str">
            <v>PHILIPPINES</v>
          </cell>
          <cell r="C461" t="str">
            <v>Positive</v>
          </cell>
          <cell r="D461" t="str">
            <v>Ba2</v>
          </cell>
          <cell r="E461" t="str">
            <v>LT Bank Deposits - Fgn Curr</v>
          </cell>
          <cell r="F461" t="str">
            <v>Ba2</v>
          </cell>
          <cell r="G461" t="str">
            <v>D-</v>
          </cell>
          <cell r="H461" t="str">
            <v>ba3</v>
          </cell>
          <cell r="I461" t="str">
            <v>ba3</v>
          </cell>
          <cell r="O461" t="str">
            <v>NP</v>
          </cell>
          <cell r="P461" t="str">
            <v>Not on Watch</v>
          </cell>
        </row>
        <row r="462">
          <cell r="A462" t="str">
            <v>Promsvyazbank</v>
          </cell>
          <cell r="B462" t="str">
            <v>RUSSIA</v>
          </cell>
          <cell r="C462" t="str">
            <v>Ratings Under Review</v>
          </cell>
          <cell r="D462" t="str">
            <v>Ba3</v>
          </cell>
          <cell r="E462" t="str">
            <v>LT Bank Deposits - Fgn Curr</v>
          </cell>
          <cell r="F462" t="str">
            <v>Ba3</v>
          </cell>
          <cell r="G462" t="str">
            <v>D-</v>
          </cell>
          <cell r="H462" t="str">
            <v>ba3</v>
          </cell>
          <cell r="I462" t="str">
            <v>ba3</v>
          </cell>
          <cell r="J462" t="str">
            <v>Ba3</v>
          </cell>
          <cell r="K462" t="str">
            <v>B1</v>
          </cell>
          <cell r="O462" t="str">
            <v>NP</v>
          </cell>
          <cell r="P462" t="str">
            <v>Possible Downgrade</v>
          </cell>
        </row>
        <row r="463">
          <cell r="A463" t="str">
            <v>Punjab National Bank</v>
          </cell>
          <cell r="B463" t="str">
            <v>INDIA</v>
          </cell>
          <cell r="C463" t="str">
            <v>Stable</v>
          </cell>
          <cell r="D463" t="str">
            <v>Baa3</v>
          </cell>
          <cell r="E463" t="str">
            <v>LT Bank Deposits - Fgn Curr</v>
          </cell>
          <cell r="F463" t="str">
            <v>Baa3</v>
          </cell>
          <cell r="G463" t="str">
            <v>D-</v>
          </cell>
          <cell r="H463" t="str">
            <v>ba3</v>
          </cell>
          <cell r="I463" t="str">
            <v>ba3</v>
          </cell>
          <cell r="O463" t="str">
            <v>P-3</v>
          </cell>
          <cell r="P463" t="str">
            <v>Not on Watch</v>
          </cell>
        </row>
        <row r="464">
          <cell r="A464" t="str">
            <v>Raiffeisen Bank SA</v>
          </cell>
          <cell r="B464" t="str">
            <v>ROMANIA</v>
          </cell>
          <cell r="C464" t="str">
            <v>Stable</v>
          </cell>
          <cell r="D464" t="str">
            <v>Ba1</v>
          </cell>
          <cell r="E464" t="str">
            <v>LT Bank Deposits - Fgn Curr</v>
          </cell>
          <cell r="F464" t="str">
            <v>Ba1</v>
          </cell>
          <cell r="G464" t="str">
            <v>D-</v>
          </cell>
          <cell r="H464" t="str">
            <v>ba3</v>
          </cell>
          <cell r="I464" t="str">
            <v>ba1</v>
          </cell>
          <cell r="J464" t="str">
            <v>Ba1</v>
          </cell>
          <cell r="O464" t="str">
            <v>NP</v>
          </cell>
          <cell r="P464" t="str">
            <v>Not on Watch</v>
          </cell>
        </row>
        <row r="465">
          <cell r="A465" t="str">
            <v>Rizal Commercial Banking Corporation</v>
          </cell>
          <cell r="B465" t="str">
            <v>PHILIPPINES</v>
          </cell>
          <cell r="C465" t="str">
            <v>Positive</v>
          </cell>
          <cell r="D465" t="str">
            <v>Ba2</v>
          </cell>
          <cell r="E465" t="str">
            <v>LT Bank Deposits - Fgn Curr</v>
          </cell>
          <cell r="F465" t="str">
            <v>Ba2</v>
          </cell>
          <cell r="G465" t="str">
            <v>D-</v>
          </cell>
          <cell r="H465" t="str">
            <v>ba3</v>
          </cell>
          <cell r="I465" t="str">
            <v>ba3</v>
          </cell>
          <cell r="J465" t="str">
            <v>Ba2</v>
          </cell>
          <cell r="O465" t="str">
            <v>NP</v>
          </cell>
          <cell r="P465" t="str">
            <v>Not on Watch</v>
          </cell>
        </row>
        <row r="466">
          <cell r="A466" t="str">
            <v>Sekerbank T.A.S.</v>
          </cell>
          <cell r="B466" t="str">
            <v>TURKEY</v>
          </cell>
          <cell r="C466" t="str">
            <v>Negative</v>
          </cell>
          <cell r="D466" t="str">
            <v>Ba2</v>
          </cell>
          <cell r="E466" t="str">
            <v>LT Bank Deposits - Fgn Curr</v>
          </cell>
          <cell r="F466" t="str">
            <v>Ba2</v>
          </cell>
          <cell r="G466" t="str">
            <v>D-</v>
          </cell>
          <cell r="H466" t="str">
            <v>ba3</v>
          </cell>
          <cell r="I466" t="str">
            <v>ba3</v>
          </cell>
          <cell r="O466" t="str">
            <v>NP</v>
          </cell>
          <cell r="P466" t="str">
            <v>Not on Watch</v>
          </cell>
        </row>
        <row r="467">
          <cell r="A467" t="str">
            <v>Sparkasse KoelnBonn</v>
          </cell>
          <cell r="B467" t="str">
            <v>GERMANY</v>
          </cell>
          <cell r="C467" t="str">
            <v>Negative (multiple)</v>
          </cell>
          <cell r="D467" t="str">
            <v>A1</v>
          </cell>
          <cell r="E467" t="str">
            <v>LT Bank Deposits - Fgn Curr</v>
          </cell>
          <cell r="F467" t="str">
            <v>A1</v>
          </cell>
          <cell r="G467" t="str">
            <v>D-</v>
          </cell>
          <cell r="H467" t="str">
            <v>ba3</v>
          </cell>
          <cell r="I467" t="str">
            <v>baa3</v>
          </cell>
          <cell r="J467" t="str">
            <v>A1</v>
          </cell>
          <cell r="K467" t="str">
            <v>Ba1</v>
          </cell>
          <cell r="O467" t="str">
            <v>P-1</v>
          </cell>
          <cell r="P467" t="str">
            <v>Not on Watch</v>
          </cell>
        </row>
        <row r="468">
          <cell r="A468" t="str">
            <v>Suhyup Bank</v>
          </cell>
          <cell r="B468" t="str">
            <v>KOREA</v>
          </cell>
          <cell r="C468" t="str">
            <v>Stable</v>
          </cell>
          <cell r="D468" t="str">
            <v>A2</v>
          </cell>
          <cell r="E468" t="str">
            <v>LT Bank Deposits - Fgn Curr</v>
          </cell>
          <cell r="F468" t="str">
            <v>A2</v>
          </cell>
          <cell r="G468" t="str">
            <v>D-</v>
          </cell>
          <cell r="H468" t="str">
            <v>ba3</v>
          </cell>
          <cell r="I468" t="str">
            <v>ba3</v>
          </cell>
          <cell r="J468" t="str">
            <v>A2</v>
          </cell>
          <cell r="K468" t="str">
            <v>(P)A3</v>
          </cell>
          <cell r="O468" t="str">
            <v>P-1</v>
          </cell>
          <cell r="P468" t="str">
            <v>Not on Watch</v>
          </cell>
        </row>
        <row r="469">
          <cell r="A469" t="str">
            <v>TBC Bank</v>
          </cell>
          <cell r="B469" t="str">
            <v>GEORGIA</v>
          </cell>
          <cell r="C469" t="str">
            <v>Stable</v>
          </cell>
          <cell r="D469" t="str">
            <v>B1</v>
          </cell>
          <cell r="E469" t="str">
            <v>LT Bank Deposits - Fgn Curr</v>
          </cell>
          <cell r="F469" t="str">
            <v>B1</v>
          </cell>
          <cell r="G469" t="str">
            <v>D-</v>
          </cell>
          <cell r="H469" t="str">
            <v>ba3</v>
          </cell>
          <cell r="I469" t="str">
            <v>ba3</v>
          </cell>
          <cell r="O469" t="str">
            <v>NP</v>
          </cell>
          <cell r="P469" t="str">
            <v>Not on Watch</v>
          </cell>
        </row>
        <row r="470">
          <cell r="A470" t="str">
            <v>Vozrozhdenie Bank</v>
          </cell>
          <cell r="B470" t="str">
            <v>RUSSIA</v>
          </cell>
          <cell r="C470" t="str">
            <v>Stable</v>
          </cell>
          <cell r="D470" t="str">
            <v>Ba3</v>
          </cell>
          <cell r="E470" t="str">
            <v>LT Bank Deposits - Fgn Curr</v>
          </cell>
          <cell r="F470" t="str">
            <v>Ba3</v>
          </cell>
          <cell r="G470" t="str">
            <v>D-</v>
          </cell>
          <cell r="H470" t="str">
            <v>ba3</v>
          </cell>
          <cell r="I470" t="str">
            <v>ba3</v>
          </cell>
          <cell r="O470" t="str">
            <v>NP</v>
          </cell>
          <cell r="P470" t="str">
            <v>Not on Watch</v>
          </cell>
        </row>
        <row r="471">
          <cell r="A471" t="str">
            <v>VTB Bank (Armenia)</v>
          </cell>
          <cell r="B471" t="str">
            <v>ARMENIA</v>
          </cell>
          <cell r="C471" t="str">
            <v>Negative (multiple)</v>
          </cell>
          <cell r="D471" t="str">
            <v>Ba3</v>
          </cell>
          <cell r="E471" t="str">
            <v>LT Bank Deposits - Fgn Curr</v>
          </cell>
          <cell r="F471" t="str">
            <v>Ba3</v>
          </cell>
          <cell r="G471" t="str">
            <v>D-</v>
          </cell>
          <cell r="H471" t="str">
            <v>ba3</v>
          </cell>
          <cell r="I471" t="str">
            <v>ba1</v>
          </cell>
          <cell r="J471" t="str">
            <v>Ba3</v>
          </cell>
          <cell r="O471" t="str">
            <v>NP</v>
          </cell>
          <cell r="P471" t="str">
            <v>Not on Watch</v>
          </cell>
        </row>
        <row r="472">
          <cell r="A472" t="str">
            <v>VTB Bank (Austria) AG</v>
          </cell>
          <cell r="B472" t="str">
            <v>AUSTRIA</v>
          </cell>
          <cell r="C472" t="str">
            <v>Negative</v>
          </cell>
          <cell r="D472" t="str">
            <v>Baa3</v>
          </cell>
          <cell r="E472" t="str">
            <v>LT Bank Deposits - Fgn Curr</v>
          </cell>
          <cell r="F472" t="str">
            <v>Baa3</v>
          </cell>
          <cell r="G472" t="str">
            <v>D-</v>
          </cell>
          <cell r="H472" t="str">
            <v>ba3</v>
          </cell>
          <cell r="I472" t="str">
            <v>baa3</v>
          </cell>
          <cell r="O472" t="str">
            <v>P-3</v>
          </cell>
          <cell r="P472" t="str">
            <v>Not on Watch</v>
          </cell>
        </row>
        <row r="473">
          <cell r="A473" t="str">
            <v>VTB Bank (Deutschland) AG</v>
          </cell>
          <cell r="B473" t="str">
            <v>GERMANY</v>
          </cell>
          <cell r="C473" t="str">
            <v>Stable (multiple)</v>
          </cell>
          <cell r="D473" t="str">
            <v>Ba1</v>
          </cell>
          <cell r="E473" t="str">
            <v>LT Bank Deposits - Fgn Curr</v>
          </cell>
          <cell r="F473" t="str">
            <v>Ba1</v>
          </cell>
          <cell r="G473" t="str">
            <v>D-</v>
          </cell>
          <cell r="H473" t="str">
            <v>ba3</v>
          </cell>
          <cell r="I473" t="str">
            <v>ba1</v>
          </cell>
          <cell r="O473" t="str">
            <v>NP</v>
          </cell>
          <cell r="P473" t="str">
            <v>Not on Watch</v>
          </cell>
        </row>
        <row r="474">
          <cell r="A474" t="str">
            <v>VTB Capital plc</v>
          </cell>
          <cell r="B474" t="str">
            <v>UNITED KINGDOM</v>
          </cell>
          <cell r="C474" t="str">
            <v>Negative</v>
          </cell>
          <cell r="D474" t="str">
            <v>Baa3</v>
          </cell>
          <cell r="E474" t="str">
            <v>LT Bank Deposits - Fgn Curr</v>
          </cell>
          <cell r="F474" t="str">
            <v>Baa3</v>
          </cell>
          <cell r="G474" t="str">
            <v>D-</v>
          </cell>
          <cell r="H474" t="str">
            <v>ba3</v>
          </cell>
          <cell r="I474" t="str">
            <v>baa3</v>
          </cell>
          <cell r="O474" t="str">
            <v>P-3</v>
          </cell>
          <cell r="P474" t="str">
            <v>Not on Watch</v>
          </cell>
        </row>
        <row r="475">
          <cell r="A475" t="str">
            <v>VTB24</v>
          </cell>
          <cell r="B475" t="str">
            <v>RUSSIA</v>
          </cell>
          <cell r="C475" t="str">
            <v>Negative (multiple)</v>
          </cell>
          <cell r="D475" t="str">
            <v>Baa2</v>
          </cell>
          <cell r="E475" t="str">
            <v>LT Bank Deposits - Fgn Curr</v>
          </cell>
          <cell r="F475" t="str">
            <v>Baa2</v>
          </cell>
          <cell r="G475" t="str">
            <v>D-</v>
          </cell>
          <cell r="H475" t="str">
            <v>ba3</v>
          </cell>
          <cell r="I475" t="str">
            <v>baa2</v>
          </cell>
          <cell r="O475" t="str">
            <v>P-2</v>
          </cell>
          <cell r="P475" t="str">
            <v>Not on Watch</v>
          </cell>
        </row>
        <row r="476">
          <cell r="A476" t="str">
            <v>Zenit Bank</v>
          </cell>
          <cell r="B476" t="str">
            <v>RUSSIA</v>
          </cell>
          <cell r="C476" t="str">
            <v>Stable</v>
          </cell>
          <cell r="D476" t="str">
            <v>Ba3</v>
          </cell>
          <cell r="E476" t="str">
            <v>LT Bank Deposits - Fgn Curr</v>
          </cell>
          <cell r="F476" t="str">
            <v>Ba3</v>
          </cell>
          <cell r="G476" t="str">
            <v>D-</v>
          </cell>
          <cell r="H476" t="str">
            <v>ba3</v>
          </cell>
          <cell r="I476" t="str">
            <v>ba3</v>
          </cell>
          <cell r="J476" t="str">
            <v>Ba3</v>
          </cell>
          <cell r="O476" t="str">
            <v>NP</v>
          </cell>
          <cell r="P476" t="str">
            <v>Not on Watch</v>
          </cell>
        </row>
        <row r="477">
          <cell r="A477" t="str">
            <v>Abu Dhabi Commercial Bank</v>
          </cell>
          <cell r="B477" t="str">
            <v>UNITED ARAB EMIRATES</v>
          </cell>
          <cell r="C477" t="str">
            <v>Stable</v>
          </cell>
          <cell r="D477" t="str">
            <v>A1</v>
          </cell>
          <cell r="E477" t="str">
            <v>LT Bank Deposits - Fgn Curr</v>
          </cell>
          <cell r="F477" t="str">
            <v>A1</v>
          </cell>
          <cell r="G477" t="str">
            <v>D+</v>
          </cell>
          <cell r="H477" t="str">
            <v>ba1</v>
          </cell>
          <cell r="I477" t="str">
            <v>ba1</v>
          </cell>
          <cell r="J477" t="str">
            <v>A1</v>
          </cell>
          <cell r="K477" t="str">
            <v>Baa2</v>
          </cell>
          <cell r="O477" t="str">
            <v>P-1</v>
          </cell>
          <cell r="P477" t="str">
            <v>Not on Watch</v>
          </cell>
        </row>
        <row r="478">
          <cell r="A478" t="str">
            <v>Agricultural Bank of China Limited</v>
          </cell>
          <cell r="B478" t="str">
            <v>CHINA</v>
          </cell>
          <cell r="C478" t="str">
            <v>Stable</v>
          </cell>
          <cell r="D478" t="str">
            <v>A1</v>
          </cell>
          <cell r="E478" t="str">
            <v>LT Bank Deposits - Fgn Curr</v>
          </cell>
          <cell r="F478" t="str">
            <v>A1</v>
          </cell>
          <cell r="G478" t="str">
            <v>D+</v>
          </cell>
          <cell r="H478" t="str">
            <v>baa3</v>
          </cell>
          <cell r="I478" t="str">
            <v>baa3</v>
          </cell>
          <cell r="O478" t="str">
            <v>P-1</v>
          </cell>
          <cell r="P478" t="str">
            <v>Not on Watch</v>
          </cell>
        </row>
        <row r="479">
          <cell r="A479" t="str">
            <v>Ahli United Bank K.S.C.</v>
          </cell>
          <cell r="B479" t="str">
            <v>KUWAIT</v>
          </cell>
          <cell r="C479" t="str">
            <v>Stable</v>
          </cell>
          <cell r="D479" t="str">
            <v>A2</v>
          </cell>
          <cell r="E479" t="str">
            <v>LT Bank Deposits - Fgn Curr</v>
          </cell>
          <cell r="F479" t="str">
            <v>A2</v>
          </cell>
          <cell r="G479" t="str">
            <v>D+</v>
          </cell>
          <cell r="H479" t="str">
            <v>baa3</v>
          </cell>
          <cell r="I479" t="str">
            <v>baa3</v>
          </cell>
          <cell r="O479" t="str">
            <v>P-1</v>
          </cell>
          <cell r="P479" t="str">
            <v>Not on Watch</v>
          </cell>
        </row>
        <row r="480">
          <cell r="A480" t="str">
            <v>Akbank TAS</v>
          </cell>
          <cell r="B480" t="str">
            <v>TURKEY</v>
          </cell>
          <cell r="C480" t="str">
            <v>Negative (multiple)</v>
          </cell>
          <cell r="D480" t="str">
            <v>Baa3</v>
          </cell>
          <cell r="E480" t="str">
            <v>LT Bank Deposits - Fgn Curr</v>
          </cell>
          <cell r="F480" t="str">
            <v>Baa3</v>
          </cell>
          <cell r="G480" t="str">
            <v>D+</v>
          </cell>
          <cell r="H480" t="str">
            <v>ba1</v>
          </cell>
          <cell r="I480" t="str">
            <v>ba1</v>
          </cell>
          <cell r="J480" t="str">
            <v>Baa3</v>
          </cell>
          <cell r="O480" t="str">
            <v>P-3</v>
          </cell>
          <cell r="P480" t="str">
            <v>Not on Watch</v>
          </cell>
        </row>
        <row r="481">
          <cell r="A481" t="str">
            <v>Al Ahli Bank of Kuwait K.S.C</v>
          </cell>
          <cell r="B481" t="str">
            <v>KUWAIT</v>
          </cell>
          <cell r="C481" t="str">
            <v>Stable</v>
          </cell>
          <cell r="D481" t="str">
            <v>A2</v>
          </cell>
          <cell r="E481" t="str">
            <v>LT Bank Deposits - Fgn Curr</v>
          </cell>
          <cell r="F481" t="str">
            <v>A2</v>
          </cell>
          <cell r="G481" t="str">
            <v>D+</v>
          </cell>
          <cell r="H481" t="str">
            <v>baa3</v>
          </cell>
          <cell r="I481" t="str">
            <v>baa3</v>
          </cell>
          <cell r="O481" t="str">
            <v>P-1</v>
          </cell>
          <cell r="P481" t="str">
            <v>Not on Watch</v>
          </cell>
        </row>
        <row r="482">
          <cell r="A482" t="str">
            <v>AmBank (M) Berhad</v>
          </cell>
          <cell r="B482" t="str">
            <v>MALAYSIA</v>
          </cell>
          <cell r="C482" t="str">
            <v>Stable</v>
          </cell>
          <cell r="D482" t="str">
            <v>Baa1</v>
          </cell>
          <cell r="E482" t="str">
            <v>LT Bank Deposits - Fgn Curr</v>
          </cell>
          <cell r="F482" t="str">
            <v>Baa1</v>
          </cell>
          <cell r="G482" t="str">
            <v>D+</v>
          </cell>
          <cell r="H482" t="str">
            <v>ba1</v>
          </cell>
          <cell r="I482" t="str">
            <v>ba1</v>
          </cell>
          <cell r="J482" t="str">
            <v>Baa1</v>
          </cell>
          <cell r="O482" t="str">
            <v>P-2</v>
          </cell>
          <cell r="P482" t="str">
            <v>Not on Watch</v>
          </cell>
        </row>
        <row r="483">
          <cell r="A483" t="str">
            <v>Amegy Bank National Association</v>
          </cell>
          <cell r="B483" t="str">
            <v>UNITED STATES</v>
          </cell>
          <cell r="C483" t="str">
            <v>Stable</v>
          </cell>
          <cell r="D483" t="str">
            <v>Baa3</v>
          </cell>
          <cell r="E483" t="str">
            <v>LT Bank Deposits - Dom Curr</v>
          </cell>
          <cell r="F483" t="str">
            <v>Baa3</v>
          </cell>
          <cell r="G483" t="str">
            <v>D+</v>
          </cell>
          <cell r="H483" t="str">
            <v>baa3</v>
          </cell>
          <cell r="I483" t="str">
            <v>baa3</v>
          </cell>
          <cell r="O483" t="str">
            <v>P-3</v>
          </cell>
          <cell r="P483" t="str">
            <v>Not on Watch</v>
          </cell>
        </row>
        <row r="484">
          <cell r="A484" t="str">
            <v>AMP Bank Limited</v>
          </cell>
          <cell r="B484" t="str">
            <v>AUSTRALIA</v>
          </cell>
          <cell r="C484" t="str">
            <v>Stable</v>
          </cell>
          <cell r="D484" t="str">
            <v>A2</v>
          </cell>
          <cell r="E484" t="str">
            <v>LT Bank Deposits - Fgn Curr</v>
          </cell>
          <cell r="F484" t="str">
            <v>A2</v>
          </cell>
          <cell r="G484" t="str">
            <v>D+</v>
          </cell>
          <cell r="H484" t="str">
            <v>baa3</v>
          </cell>
          <cell r="I484" t="str">
            <v>a2</v>
          </cell>
          <cell r="O484" t="str">
            <v>P-1</v>
          </cell>
          <cell r="P484" t="str">
            <v>Not on Watch</v>
          </cell>
        </row>
        <row r="485">
          <cell r="A485" t="str">
            <v>Aozora Bank, Ltd.</v>
          </cell>
          <cell r="B485" t="str">
            <v>JAPAN</v>
          </cell>
          <cell r="C485" t="str">
            <v>Stable</v>
          </cell>
          <cell r="D485" t="str">
            <v>Baa2</v>
          </cell>
          <cell r="E485" t="str">
            <v>LT Bank Deposits - Fgn Curr</v>
          </cell>
          <cell r="F485" t="str">
            <v>Baa2</v>
          </cell>
          <cell r="G485" t="str">
            <v>D+</v>
          </cell>
          <cell r="H485" t="str">
            <v>ba1</v>
          </cell>
          <cell r="I485" t="str">
            <v>ba1</v>
          </cell>
          <cell r="J485" t="str">
            <v>Baa2</v>
          </cell>
          <cell r="O485" t="str">
            <v>P-2</v>
          </cell>
          <cell r="P485" t="str">
            <v>Not On Watch</v>
          </cell>
        </row>
        <row r="486">
          <cell r="A486" t="str">
            <v>Axa Bank Europe</v>
          </cell>
          <cell r="B486" t="str">
            <v>BELGIUM</v>
          </cell>
          <cell r="C486" t="str">
            <v>Stable</v>
          </cell>
          <cell r="D486" t="str">
            <v>A2</v>
          </cell>
          <cell r="E486" t="str">
            <v>LT Bank Deposits - Fgn Curr</v>
          </cell>
          <cell r="F486" t="str">
            <v>A2</v>
          </cell>
          <cell r="G486" t="str">
            <v>D+</v>
          </cell>
          <cell r="H486" t="str">
            <v>baa3</v>
          </cell>
          <cell r="I486" t="str">
            <v>a2</v>
          </cell>
          <cell r="O486" t="str">
            <v>P-1</v>
          </cell>
          <cell r="P486" t="str">
            <v>Not on Watch</v>
          </cell>
        </row>
        <row r="487">
          <cell r="A487" t="str">
            <v>Axis Bank Ltd</v>
          </cell>
          <cell r="B487" t="str">
            <v>INDIA</v>
          </cell>
          <cell r="C487" t="str">
            <v>Stable</v>
          </cell>
          <cell r="D487" t="str">
            <v>Baa3</v>
          </cell>
          <cell r="E487" t="str">
            <v>LT Bank Deposits - Fgn Curr</v>
          </cell>
          <cell r="F487" t="str">
            <v>Baa3</v>
          </cell>
          <cell r="G487" t="str">
            <v>D+</v>
          </cell>
          <cell r="H487" t="str">
            <v>baa3</v>
          </cell>
          <cell r="I487" t="str">
            <v>baa3</v>
          </cell>
          <cell r="O487" t="str">
            <v>P-3</v>
          </cell>
          <cell r="P487" t="str">
            <v>Not on Watch</v>
          </cell>
        </row>
        <row r="488">
          <cell r="A488" t="str">
            <v>BAC International Bank, Inc</v>
          </cell>
          <cell r="B488" t="str">
            <v>PANAMA</v>
          </cell>
          <cell r="C488" t="str">
            <v>Stable</v>
          </cell>
          <cell r="D488" t="str">
            <v>Baa3</v>
          </cell>
          <cell r="E488" t="str">
            <v>LT Bank Deposits - Fgn Curr</v>
          </cell>
          <cell r="F488" t="str">
            <v>Baa3</v>
          </cell>
          <cell r="G488" t="str">
            <v>D+</v>
          </cell>
          <cell r="H488" t="str">
            <v>baa3</v>
          </cell>
          <cell r="I488" t="str">
            <v>baa3</v>
          </cell>
          <cell r="O488" t="str">
            <v>P-3</v>
          </cell>
          <cell r="P488" t="str">
            <v>Not on Watch</v>
          </cell>
        </row>
        <row r="489">
          <cell r="A489" t="str">
            <v>Banca IMI Spa</v>
          </cell>
          <cell r="B489" t="str">
            <v>ITALY</v>
          </cell>
          <cell r="C489" t="str">
            <v>Stable</v>
          </cell>
          <cell r="D489" t="str">
            <v>Baa2</v>
          </cell>
          <cell r="E489" t="str">
            <v>LT Bank Deposits - Fgn Curr</v>
          </cell>
          <cell r="F489" t="str">
            <v>Baa2</v>
          </cell>
          <cell r="G489" t="str">
            <v>D+</v>
          </cell>
          <cell r="H489" t="str">
            <v>baa3</v>
          </cell>
          <cell r="I489" t="str">
            <v>baa3</v>
          </cell>
          <cell r="J489" t="str">
            <v>Baa2</v>
          </cell>
          <cell r="O489" t="str">
            <v>P-2</v>
          </cell>
          <cell r="P489" t="str">
            <v>Not On Watch</v>
          </cell>
        </row>
        <row r="490">
          <cell r="A490" t="str">
            <v>Banca March S.A.</v>
          </cell>
          <cell r="B490" t="str">
            <v>SPAIN</v>
          </cell>
          <cell r="C490" t="str">
            <v>Negative</v>
          </cell>
          <cell r="D490" t="str">
            <v>Baa3</v>
          </cell>
          <cell r="E490" t="str">
            <v>LT Bank Deposits - Fgn Curr</v>
          </cell>
          <cell r="F490" t="str">
            <v>Baa3</v>
          </cell>
          <cell r="G490" t="str">
            <v>D+</v>
          </cell>
          <cell r="H490" t="str">
            <v>baa3</v>
          </cell>
          <cell r="I490" t="str">
            <v>baa3</v>
          </cell>
          <cell r="J490" t="str">
            <v>(P)Baa3</v>
          </cell>
          <cell r="K490" t="str">
            <v>(P)Ba1</v>
          </cell>
          <cell r="O490" t="str">
            <v>P-3</v>
          </cell>
          <cell r="P490" t="str">
            <v>Not on Watch</v>
          </cell>
        </row>
        <row r="491">
          <cell r="A491" t="str">
            <v>Banco ABC Brasil S.A.</v>
          </cell>
          <cell r="B491" t="str">
            <v>BRAZIL</v>
          </cell>
          <cell r="C491" t="str">
            <v>Stable</v>
          </cell>
          <cell r="D491" t="str">
            <v>Baa3</v>
          </cell>
          <cell r="E491" t="str">
            <v>LT Bank Deposits - Fgn Curr</v>
          </cell>
          <cell r="F491" t="str">
            <v>Baa3</v>
          </cell>
          <cell r="G491" t="str">
            <v>D+</v>
          </cell>
          <cell r="H491" t="str">
            <v>baa3</v>
          </cell>
          <cell r="I491" t="str">
            <v>baa3</v>
          </cell>
          <cell r="J491" t="str">
            <v>Baa3</v>
          </cell>
          <cell r="K491" t="str">
            <v>Ba1</v>
          </cell>
          <cell r="O491" t="str">
            <v>P-3</v>
          </cell>
          <cell r="P491" t="str">
            <v>Not on Watch</v>
          </cell>
        </row>
        <row r="492">
          <cell r="A492" t="str">
            <v>Banco BBM S.A.</v>
          </cell>
          <cell r="B492" t="str">
            <v>BRAZIL</v>
          </cell>
          <cell r="C492" t="str">
            <v>Stable</v>
          </cell>
          <cell r="D492" t="str">
            <v>Ba1</v>
          </cell>
          <cell r="E492" t="str">
            <v>LT Bank Deposits - Fgn Curr</v>
          </cell>
          <cell r="F492" t="str">
            <v>Ba1</v>
          </cell>
          <cell r="G492" t="str">
            <v>D+</v>
          </cell>
          <cell r="H492" t="str">
            <v>ba1</v>
          </cell>
          <cell r="I492" t="str">
            <v>ba1</v>
          </cell>
          <cell r="J492" t="str">
            <v>Ba1</v>
          </cell>
          <cell r="O492" t="str">
            <v>NP</v>
          </cell>
          <cell r="P492" t="str">
            <v>Not on Watch</v>
          </cell>
        </row>
        <row r="493">
          <cell r="A493" t="str">
            <v>Banco BTG Pactual S.A.</v>
          </cell>
          <cell r="B493" t="str">
            <v>BRAZIL</v>
          </cell>
          <cell r="C493" t="str">
            <v>Stable</v>
          </cell>
          <cell r="D493" t="str">
            <v>Baa3</v>
          </cell>
          <cell r="E493" t="str">
            <v>LT Bank Deposits - Fgn Curr</v>
          </cell>
          <cell r="F493" t="str">
            <v>Baa3</v>
          </cell>
          <cell r="G493" t="str">
            <v>D+</v>
          </cell>
          <cell r="H493" t="str">
            <v>baa3</v>
          </cell>
          <cell r="I493" t="str">
            <v>baa3</v>
          </cell>
          <cell r="J493" t="str">
            <v>(P)Baa3</v>
          </cell>
          <cell r="O493" t="str">
            <v>P-3</v>
          </cell>
          <cell r="P493" t="str">
            <v>Not on Watch</v>
          </cell>
        </row>
        <row r="494">
          <cell r="A494" t="str">
            <v>Banco Davivienda S.A.</v>
          </cell>
          <cell r="B494" t="str">
            <v>COLOMBIA</v>
          </cell>
          <cell r="C494" t="str">
            <v>Stable</v>
          </cell>
          <cell r="D494" t="str">
            <v>Baa3</v>
          </cell>
          <cell r="E494" t="str">
            <v>LT Bank Deposits - Fgn Curr</v>
          </cell>
          <cell r="F494" t="str">
            <v>Baa3</v>
          </cell>
          <cell r="G494" t="str">
            <v>D+</v>
          </cell>
          <cell r="H494" t="str">
            <v>ba1</v>
          </cell>
          <cell r="I494" t="str">
            <v>ba1</v>
          </cell>
          <cell r="J494" t="str">
            <v>Baa3</v>
          </cell>
          <cell r="K494" t="str">
            <v>Ba2</v>
          </cell>
          <cell r="O494" t="str">
            <v>P-3</v>
          </cell>
          <cell r="P494" t="str">
            <v>Not on Watch</v>
          </cell>
        </row>
        <row r="495">
          <cell r="A495" t="str">
            <v>Banco Daycoval S.A.</v>
          </cell>
          <cell r="B495" t="str">
            <v>BRAZIL</v>
          </cell>
          <cell r="C495" t="str">
            <v>Stable</v>
          </cell>
          <cell r="D495" t="str">
            <v>Baa3</v>
          </cell>
          <cell r="E495" t="str">
            <v>LT Bank Deposits - Fgn Curr</v>
          </cell>
          <cell r="F495" t="str">
            <v>Baa3</v>
          </cell>
          <cell r="G495" t="str">
            <v>D+</v>
          </cell>
          <cell r="H495" t="str">
            <v>baa3</v>
          </cell>
          <cell r="I495" t="str">
            <v>baa3</v>
          </cell>
          <cell r="J495" t="str">
            <v>Baa3</v>
          </cell>
          <cell r="O495" t="str">
            <v>P-3</v>
          </cell>
          <cell r="P495" t="str">
            <v>Not On Watch</v>
          </cell>
        </row>
        <row r="496">
          <cell r="A496" t="str">
            <v>Banco de Costa Rica</v>
          </cell>
          <cell r="B496" t="str">
            <v>COSTA RICA</v>
          </cell>
          <cell r="C496" t="str">
            <v>Negative</v>
          </cell>
          <cell r="D496" t="str">
            <v>Baa3</v>
          </cell>
          <cell r="E496" t="str">
            <v>LT Bank Deposits - Fgn Curr</v>
          </cell>
          <cell r="F496" t="str">
            <v>Baa3</v>
          </cell>
          <cell r="G496" t="str">
            <v>D+</v>
          </cell>
          <cell r="H496" t="str">
            <v>baa3</v>
          </cell>
          <cell r="I496" t="str">
            <v>baa3</v>
          </cell>
          <cell r="J496" t="str">
            <v>Baa3</v>
          </cell>
          <cell r="O496" t="str">
            <v>P-3</v>
          </cell>
          <cell r="P496" t="str">
            <v>Not on Watch</v>
          </cell>
        </row>
        <row r="497">
          <cell r="A497" t="str">
            <v>Banco de la Republica Oriental del Uruguay</v>
          </cell>
          <cell r="B497" t="str">
            <v>URUGUAY</v>
          </cell>
          <cell r="C497" t="str">
            <v>Stable</v>
          </cell>
          <cell r="D497" t="str">
            <v>Baa2</v>
          </cell>
          <cell r="E497" t="str">
            <v>LT Bank Deposits - Fgn Curr</v>
          </cell>
          <cell r="F497" t="str">
            <v>Baa2</v>
          </cell>
          <cell r="G497" t="str">
            <v>D+</v>
          </cell>
          <cell r="H497" t="str">
            <v>baa3</v>
          </cell>
          <cell r="I497" t="str">
            <v>baa3</v>
          </cell>
          <cell r="O497" t="str">
            <v>P-2</v>
          </cell>
          <cell r="P497" t="str">
            <v>Not on Watch</v>
          </cell>
        </row>
        <row r="498">
          <cell r="A498" t="str">
            <v>Banco del Bajio, S.A.</v>
          </cell>
          <cell r="B498" t="str">
            <v>MEXICO</v>
          </cell>
          <cell r="C498" t="str">
            <v>Positive (multiple)</v>
          </cell>
          <cell r="D498" t="str">
            <v>Baa3</v>
          </cell>
          <cell r="E498" t="str">
            <v>LT Bank Deposits - Fgn Curr</v>
          </cell>
          <cell r="F498" t="str">
            <v>Baa3</v>
          </cell>
          <cell r="G498" t="str">
            <v>D+</v>
          </cell>
          <cell r="H498" t="str">
            <v>ba1</v>
          </cell>
          <cell r="I498" t="str">
            <v>ba1</v>
          </cell>
          <cell r="O498" t="str">
            <v>P-3</v>
          </cell>
          <cell r="P498" t="str">
            <v>Not on Watch</v>
          </cell>
        </row>
        <row r="499">
          <cell r="A499" t="str">
            <v>Banco do Estado do Rio Grande do Sul S.A.</v>
          </cell>
          <cell r="B499" t="str">
            <v>BRAZIL</v>
          </cell>
          <cell r="C499" t="str">
            <v>Stable</v>
          </cell>
          <cell r="D499" t="str">
            <v>Baa3</v>
          </cell>
          <cell r="E499" t="str">
            <v>LT Bank Deposits - Fgn Curr</v>
          </cell>
          <cell r="F499" t="str">
            <v>Baa3</v>
          </cell>
          <cell r="G499" t="str">
            <v>D+</v>
          </cell>
          <cell r="H499" t="str">
            <v>baa3</v>
          </cell>
          <cell r="I499" t="str">
            <v>baa3</v>
          </cell>
          <cell r="K499" t="str">
            <v>Ba1</v>
          </cell>
          <cell r="O499" t="str">
            <v>P-3</v>
          </cell>
          <cell r="P499" t="str">
            <v>Not on Watch</v>
          </cell>
        </row>
        <row r="500">
          <cell r="A500" t="str">
            <v>Banco Industrial e Comercial S.A. (Bicbanco)</v>
          </cell>
          <cell r="B500" t="str">
            <v>BRAZIL</v>
          </cell>
          <cell r="C500" t="str">
            <v>Developing</v>
          </cell>
          <cell r="D500" t="str">
            <v>Ba1</v>
          </cell>
          <cell r="E500" t="str">
            <v>LT Bank Deposits - Fgn Curr</v>
          </cell>
          <cell r="F500" t="str">
            <v>Ba1</v>
          </cell>
          <cell r="G500" t="str">
            <v>D+</v>
          </cell>
          <cell r="H500" t="str">
            <v>ba1</v>
          </cell>
          <cell r="I500" t="str">
            <v>ba1</v>
          </cell>
          <cell r="J500" t="str">
            <v>Ba1</v>
          </cell>
          <cell r="K500" t="str">
            <v>Ba2</v>
          </cell>
          <cell r="O500" t="str">
            <v>NP</v>
          </cell>
          <cell r="P500" t="str">
            <v>Not on Watch</v>
          </cell>
        </row>
        <row r="501">
          <cell r="A501" t="str">
            <v>Banco Industrial S.A.</v>
          </cell>
          <cell r="B501" t="str">
            <v>GUATEMALA</v>
          </cell>
          <cell r="C501" t="str">
            <v>Stable</v>
          </cell>
          <cell r="D501" t="str">
            <v>Ba2</v>
          </cell>
          <cell r="E501" t="str">
            <v>LT Bank Deposits - Fgn Curr</v>
          </cell>
          <cell r="F501" t="str">
            <v>Ba2</v>
          </cell>
          <cell r="G501" t="str">
            <v>D+</v>
          </cell>
          <cell r="H501" t="str">
            <v>ba1</v>
          </cell>
          <cell r="I501" t="str">
            <v>ba1</v>
          </cell>
          <cell r="L501" t="str">
            <v>B1</v>
          </cell>
          <cell r="O501" t="str">
            <v>NP</v>
          </cell>
          <cell r="P501" t="str">
            <v>Not on Watch</v>
          </cell>
        </row>
        <row r="502">
          <cell r="A502" t="str">
            <v>Banco Internacional de Costa Rica, S.A.</v>
          </cell>
          <cell r="B502" t="str">
            <v>PANAMA</v>
          </cell>
          <cell r="C502" t="str">
            <v>Stable</v>
          </cell>
          <cell r="D502" t="str">
            <v>Ba1</v>
          </cell>
          <cell r="E502" t="str">
            <v>LT Bank Deposits - Fgn Curr</v>
          </cell>
          <cell r="F502" t="str">
            <v>Ba1</v>
          </cell>
          <cell r="G502" t="str">
            <v>D+</v>
          </cell>
          <cell r="H502" t="str">
            <v>ba1</v>
          </cell>
          <cell r="I502" t="str">
            <v>ba1</v>
          </cell>
          <cell r="O502" t="str">
            <v>NP</v>
          </cell>
          <cell r="P502" t="str">
            <v>Not on Watch</v>
          </cell>
        </row>
        <row r="503">
          <cell r="A503" t="str">
            <v>Banco Internacional del Peru - Interbank</v>
          </cell>
          <cell r="B503" t="str">
            <v>PERU</v>
          </cell>
          <cell r="C503" t="str">
            <v>Stable</v>
          </cell>
          <cell r="D503" t="str">
            <v>Baa2</v>
          </cell>
          <cell r="E503" t="str">
            <v>LT Bank Deposits - Fgn Curr</v>
          </cell>
          <cell r="F503" t="str">
            <v>Baa2</v>
          </cell>
          <cell r="G503" t="str">
            <v>D+</v>
          </cell>
          <cell r="H503" t="str">
            <v>baa3</v>
          </cell>
          <cell r="I503" t="str">
            <v>baa3</v>
          </cell>
          <cell r="K503" t="str">
            <v>Ba1</v>
          </cell>
          <cell r="O503" t="str">
            <v>P-2</v>
          </cell>
          <cell r="P503" t="str">
            <v>Not on Watch</v>
          </cell>
        </row>
        <row r="504">
          <cell r="A504" t="str">
            <v>Banco Nacional de Costa Rica</v>
          </cell>
          <cell r="B504" t="str">
            <v>COSTA RICA</v>
          </cell>
          <cell r="C504" t="str">
            <v>Negative</v>
          </cell>
          <cell r="D504" t="str">
            <v>Baa3</v>
          </cell>
          <cell r="E504" t="str">
            <v>LT Bank Deposits - Fgn Curr</v>
          </cell>
          <cell r="F504" t="str">
            <v>Baa3</v>
          </cell>
          <cell r="G504" t="str">
            <v>D+</v>
          </cell>
          <cell r="H504" t="str">
            <v>ba1</v>
          </cell>
          <cell r="I504" t="str">
            <v>baa3</v>
          </cell>
          <cell r="J504" t="str">
            <v>Baa3</v>
          </cell>
          <cell r="O504" t="str">
            <v>P-3</v>
          </cell>
          <cell r="P504" t="str">
            <v>Not on Watch</v>
          </cell>
        </row>
        <row r="505">
          <cell r="A505" t="str">
            <v>Banco Pine S.A.</v>
          </cell>
          <cell r="B505" t="str">
            <v>BRAZIL</v>
          </cell>
          <cell r="C505" t="str">
            <v>Stable</v>
          </cell>
          <cell r="D505" t="str">
            <v>Ba1</v>
          </cell>
          <cell r="E505" t="str">
            <v>LT Bank Deposits - Fgn Curr</v>
          </cell>
          <cell r="F505" t="str">
            <v>Ba1</v>
          </cell>
          <cell r="G505" t="str">
            <v>D+</v>
          </cell>
          <cell r="H505" t="str">
            <v>ba1</v>
          </cell>
          <cell r="I505" t="str">
            <v>ba1</v>
          </cell>
          <cell r="J505" t="str">
            <v>Ba1</v>
          </cell>
          <cell r="K505" t="str">
            <v>Ba2</v>
          </cell>
          <cell r="O505" t="str">
            <v>NP</v>
          </cell>
          <cell r="P505" t="str">
            <v>Not on Watch</v>
          </cell>
        </row>
        <row r="506">
          <cell r="A506" t="str">
            <v>Banco Regional de Monterrey, S.A.</v>
          </cell>
          <cell r="B506" t="str">
            <v>MEXICO</v>
          </cell>
          <cell r="C506" t="str">
            <v>Stable</v>
          </cell>
          <cell r="D506" t="str">
            <v>Baa2</v>
          </cell>
          <cell r="E506" t="str">
            <v>LT Bank Deposits - Fgn Curr</v>
          </cell>
          <cell r="F506" t="str">
            <v>Baa2</v>
          </cell>
          <cell r="G506" t="str">
            <v>D+</v>
          </cell>
          <cell r="H506" t="str">
            <v>baa3</v>
          </cell>
          <cell r="I506" t="str">
            <v>baa3</v>
          </cell>
          <cell r="O506" t="str">
            <v>P-2</v>
          </cell>
          <cell r="P506" t="str">
            <v>Not on Watch</v>
          </cell>
        </row>
        <row r="507">
          <cell r="A507" t="str">
            <v>Banco Santander, S.A. (Uruguay)</v>
          </cell>
          <cell r="B507" t="str">
            <v>URUGUAY</v>
          </cell>
          <cell r="C507" t="str">
            <v>Stable</v>
          </cell>
          <cell r="D507" t="str">
            <v>Baa3</v>
          </cell>
          <cell r="E507" t="str">
            <v>LT Bank Deposits - Fgn Curr</v>
          </cell>
          <cell r="F507" t="str">
            <v>Baa3</v>
          </cell>
          <cell r="G507" t="str">
            <v>D+</v>
          </cell>
          <cell r="H507" t="str">
            <v>ba1</v>
          </cell>
          <cell r="I507" t="str">
            <v>baa3</v>
          </cell>
          <cell r="O507" t="str">
            <v>P-3</v>
          </cell>
          <cell r="P507" t="str">
            <v>Not on Watch</v>
          </cell>
        </row>
        <row r="508">
          <cell r="A508" t="str">
            <v>Banco Votorantim S.A.</v>
          </cell>
          <cell r="B508" t="str">
            <v>BRAZIL</v>
          </cell>
          <cell r="C508" t="str">
            <v>Negative (multiple)</v>
          </cell>
          <cell r="D508" t="str">
            <v>Baa2</v>
          </cell>
          <cell r="E508" t="str">
            <v>LT Bank Deposits - Fgn Curr</v>
          </cell>
          <cell r="F508" t="str">
            <v>Baa2</v>
          </cell>
          <cell r="G508" t="str">
            <v>D+</v>
          </cell>
          <cell r="H508" t="str">
            <v>baa3</v>
          </cell>
          <cell r="I508" t="str">
            <v>baa2</v>
          </cell>
          <cell r="J508" t="str">
            <v>Baa2</v>
          </cell>
          <cell r="K508" t="str">
            <v>Baa3</v>
          </cell>
          <cell r="O508" t="str">
            <v>P-2</v>
          </cell>
          <cell r="P508" t="str">
            <v>Not on Watch</v>
          </cell>
        </row>
        <row r="509">
          <cell r="A509" t="str">
            <v>Bancolombia S.A.</v>
          </cell>
          <cell r="B509" t="str">
            <v>COLOMBIA</v>
          </cell>
          <cell r="C509" t="str">
            <v>Stable (multiple)</v>
          </cell>
          <cell r="D509" t="str">
            <v>Baa2</v>
          </cell>
          <cell r="E509" t="str">
            <v>LT Bank Deposits - Fgn Curr</v>
          </cell>
          <cell r="F509" t="str">
            <v>Baa2</v>
          </cell>
          <cell r="G509" t="str">
            <v>D+</v>
          </cell>
          <cell r="H509" t="str">
            <v>baa3</v>
          </cell>
          <cell r="I509" t="str">
            <v>baa3</v>
          </cell>
          <cell r="J509" t="str">
            <v>Baa2</v>
          </cell>
          <cell r="K509" t="str">
            <v>Ba1</v>
          </cell>
          <cell r="O509" t="str">
            <v>P-2</v>
          </cell>
          <cell r="P509" t="str">
            <v>Not on Watch</v>
          </cell>
        </row>
        <row r="510">
          <cell r="A510" t="str">
            <v>Bank Al-Jazira</v>
          </cell>
          <cell r="B510" t="str">
            <v>SAUDI ARABIA</v>
          </cell>
          <cell r="C510" t="str">
            <v>Stable</v>
          </cell>
          <cell r="D510" t="str">
            <v>A3</v>
          </cell>
          <cell r="E510" t="str">
            <v>LT Bank Deposits - Fgn Curr</v>
          </cell>
          <cell r="F510" t="str">
            <v>A3</v>
          </cell>
          <cell r="G510" t="str">
            <v>D+</v>
          </cell>
          <cell r="H510" t="str">
            <v>baa3</v>
          </cell>
          <cell r="I510" t="str">
            <v>baa3</v>
          </cell>
          <cell r="O510" t="str">
            <v>P-2</v>
          </cell>
          <cell r="P510" t="str">
            <v>Not on Watch</v>
          </cell>
        </row>
        <row r="511">
          <cell r="A511" t="str">
            <v>Bank Central Asia Tbk (P.T.)</v>
          </cell>
          <cell r="B511" t="str">
            <v>INDONESIA</v>
          </cell>
          <cell r="C511" t="str">
            <v>Stable</v>
          </cell>
          <cell r="D511" t="str">
            <v>Baa3</v>
          </cell>
          <cell r="E511" t="str">
            <v>LT Bank Deposits - Fgn Curr</v>
          </cell>
          <cell r="F511" t="str">
            <v>Baa3</v>
          </cell>
          <cell r="G511" t="str">
            <v>D+</v>
          </cell>
          <cell r="H511" t="str">
            <v>baa3</v>
          </cell>
          <cell r="I511" t="str">
            <v>baa3</v>
          </cell>
          <cell r="O511" t="str">
            <v>P-3</v>
          </cell>
          <cell r="P511" t="str">
            <v>Not on Watch</v>
          </cell>
        </row>
        <row r="512">
          <cell r="A512" t="str">
            <v>Bank Dhofar SAOG</v>
          </cell>
          <cell r="B512" t="str">
            <v>OMAN</v>
          </cell>
          <cell r="C512" t="str">
            <v>Stable</v>
          </cell>
          <cell r="D512" t="str">
            <v>A3</v>
          </cell>
          <cell r="E512" t="str">
            <v>LT Bank Deposits - Fgn Curr</v>
          </cell>
          <cell r="F512" t="str">
            <v>A3</v>
          </cell>
          <cell r="G512" t="str">
            <v>D+</v>
          </cell>
          <cell r="H512" t="str">
            <v>ba1</v>
          </cell>
          <cell r="I512" t="str">
            <v>ba1</v>
          </cell>
          <cell r="O512" t="str">
            <v>P-2</v>
          </cell>
          <cell r="P512" t="str">
            <v>Not on Watch</v>
          </cell>
        </row>
        <row r="513">
          <cell r="A513" t="str">
            <v>Bank Handlowy w Warszawie S.A.</v>
          </cell>
          <cell r="B513" t="str">
            <v>POLAND</v>
          </cell>
          <cell r="C513" t="str">
            <v>Stable</v>
          </cell>
          <cell r="D513" t="str">
            <v>Baa3</v>
          </cell>
          <cell r="E513" t="str">
            <v>LT Bank Deposits - Fgn Curr</v>
          </cell>
          <cell r="F513" t="str">
            <v>Baa3</v>
          </cell>
          <cell r="G513" t="str">
            <v>D+</v>
          </cell>
          <cell r="H513" t="str">
            <v>baa3</v>
          </cell>
          <cell r="I513" t="str">
            <v>baa3</v>
          </cell>
          <cell r="O513" t="str">
            <v>P-3</v>
          </cell>
          <cell r="P513" t="str">
            <v>Not on Watch</v>
          </cell>
        </row>
        <row r="514">
          <cell r="A514" t="str">
            <v>Bank Mandiri (P.T.)</v>
          </cell>
          <cell r="B514" t="str">
            <v>INDONESIA</v>
          </cell>
          <cell r="C514" t="str">
            <v>Stable</v>
          </cell>
          <cell r="D514" t="str">
            <v>Baa3</v>
          </cell>
          <cell r="E514" t="str">
            <v>LT Bank Deposits - Fgn Curr</v>
          </cell>
          <cell r="F514" t="str">
            <v>Baa3</v>
          </cell>
          <cell r="G514" t="str">
            <v>D+</v>
          </cell>
          <cell r="H514" t="str">
            <v>ba1</v>
          </cell>
          <cell r="I514" t="str">
            <v>ba1</v>
          </cell>
          <cell r="O514" t="str">
            <v>P-3</v>
          </cell>
          <cell r="P514" t="str">
            <v>Not on Watch</v>
          </cell>
        </row>
        <row r="515">
          <cell r="A515" t="str">
            <v>Bank Morgan Stanley AG</v>
          </cell>
          <cell r="B515" t="str">
            <v>SWITZERLAND</v>
          </cell>
          <cell r="C515" t="str">
            <v>Positive</v>
          </cell>
          <cell r="D515" t="str">
            <v>Baa2</v>
          </cell>
          <cell r="E515" t="str">
            <v>LT Bank Deposits - Fgn Curr</v>
          </cell>
          <cell r="F515" t="str">
            <v>Baa2</v>
          </cell>
          <cell r="G515" t="str">
            <v>D+</v>
          </cell>
          <cell r="H515" t="str">
            <v>baa3</v>
          </cell>
          <cell r="I515" t="str">
            <v>baa2</v>
          </cell>
          <cell r="O515" t="str">
            <v>P-2</v>
          </cell>
          <cell r="P515" t="str">
            <v>Not on Watch</v>
          </cell>
        </row>
        <row r="516">
          <cell r="A516" t="str">
            <v>Bank Negara Indonesia TBK (P.T.)</v>
          </cell>
          <cell r="B516" t="str">
            <v>INDONESIA</v>
          </cell>
          <cell r="C516" t="str">
            <v>Stable</v>
          </cell>
          <cell r="D516" t="str">
            <v>Baa3</v>
          </cell>
          <cell r="E516" t="str">
            <v>LT Bank Deposits - Fgn Curr</v>
          </cell>
          <cell r="F516" t="str">
            <v>Baa3</v>
          </cell>
          <cell r="G516" t="str">
            <v>D+</v>
          </cell>
          <cell r="H516" t="str">
            <v>ba1</v>
          </cell>
          <cell r="I516" t="str">
            <v>ba1</v>
          </cell>
          <cell r="J516" t="str">
            <v>Baa3</v>
          </cell>
          <cell r="O516" t="str">
            <v>P-3</v>
          </cell>
          <cell r="P516" t="str">
            <v>Not on Watch</v>
          </cell>
        </row>
        <row r="517">
          <cell r="A517" t="str">
            <v>Bank of Ayudhya</v>
          </cell>
          <cell r="B517" t="str">
            <v>THAILAND</v>
          </cell>
          <cell r="C517" t="str">
            <v>Stable</v>
          </cell>
          <cell r="D517" t="str">
            <v>Baa1</v>
          </cell>
          <cell r="E517" t="str">
            <v>LT Bank Deposits - Fgn Curr</v>
          </cell>
          <cell r="F517" t="str">
            <v>Baa1</v>
          </cell>
          <cell r="G517" t="str">
            <v>D+</v>
          </cell>
          <cell r="H517" t="str">
            <v>ba1</v>
          </cell>
          <cell r="I517" t="str">
            <v>baa2</v>
          </cell>
          <cell r="O517" t="str">
            <v>P-2</v>
          </cell>
          <cell r="P517" t="str">
            <v>Not on Watch</v>
          </cell>
        </row>
        <row r="518">
          <cell r="A518" t="str">
            <v>Bank of Communications Co., Ltd.</v>
          </cell>
          <cell r="B518" t="str">
            <v>CHINA</v>
          </cell>
          <cell r="C518" t="str">
            <v>Stable</v>
          </cell>
          <cell r="D518" t="str">
            <v>A2</v>
          </cell>
          <cell r="E518" t="str">
            <v>LT Bank Deposits - Fgn Curr</v>
          </cell>
          <cell r="F518" t="str">
            <v>A2</v>
          </cell>
          <cell r="G518" t="str">
            <v>D+</v>
          </cell>
          <cell r="H518" t="str">
            <v>baa3</v>
          </cell>
          <cell r="I518" t="str">
            <v>baa3</v>
          </cell>
          <cell r="O518" t="str">
            <v>P-1</v>
          </cell>
          <cell r="P518" t="str">
            <v>Not on Watch</v>
          </cell>
        </row>
        <row r="519">
          <cell r="A519" t="str">
            <v>Bank of Fukuoka, Ltd.</v>
          </cell>
          <cell r="B519" t="str">
            <v>JAPAN</v>
          </cell>
          <cell r="C519" t="str">
            <v>Stable</v>
          </cell>
          <cell r="D519" t="str">
            <v>Baa1</v>
          </cell>
          <cell r="E519" t="str">
            <v>LT Bank Deposits - Fgn Curr</v>
          </cell>
          <cell r="F519" t="str">
            <v>Baa1</v>
          </cell>
          <cell r="G519" t="str">
            <v>D+</v>
          </cell>
          <cell r="H519" t="str">
            <v>baa3</v>
          </cell>
          <cell r="I519" t="str">
            <v>baa3</v>
          </cell>
          <cell r="O519" t="str">
            <v>P-2</v>
          </cell>
          <cell r="P519" t="str">
            <v>Not on Watch</v>
          </cell>
        </row>
        <row r="520">
          <cell r="A520" t="str">
            <v>Bank of N.T. Butterfield &amp; Son Ltd.(The)</v>
          </cell>
          <cell r="B520" t="str">
            <v>BERMUDA</v>
          </cell>
          <cell r="C520" t="str">
            <v>Stable</v>
          </cell>
          <cell r="D520" t="str">
            <v>A3</v>
          </cell>
          <cell r="E520" t="str">
            <v>LT Bank Deposits - Fgn Curr</v>
          </cell>
          <cell r="F520" t="str">
            <v>A3</v>
          </cell>
          <cell r="G520" t="str">
            <v>D+</v>
          </cell>
          <cell r="H520" t="str">
            <v>baa3</v>
          </cell>
          <cell r="I520" t="str">
            <v>baa3</v>
          </cell>
          <cell r="K520" t="str">
            <v>Baa1</v>
          </cell>
          <cell r="O520" t="str">
            <v>P-2</v>
          </cell>
          <cell r="P520" t="str">
            <v>Not on Watch</v>
          </cell>
        </row>
        <row r="521">
          <cell r="A521" t="str">
            <v>Bank of the Philippine Islands</v>
          </cell>
          <cell r="B521" t="str">
            <v>PHILIPPINES</v>
          </cell>
          <cell r="C521" t="str">
            <v>Positive</v>
          </cell>
          <cell r="D521" t="str">
            <v>Baa3</v>
          </cell>
          <cell r="E521" t="str">
            <v>LT Bank Deposits - Fgn Curr</v>
          </cell>
          <cell r="F521" t="str">
            <v>Baa3</v>
          </cell>
          <cell r="G521" t="str">
            <v>D+</v>
          </cell>
          <cell r="H521" t="str">
            <v>baa3</v>
          </cell>
          <cell r="I521" t="str">
            <v>baa3</v>
          </cell>
          <cell r="O521" t="str">
            <v>P-3</v>
          </cell>
          <cell r="P521" t="str">
            <v>Not on Watch</v>
          </cell>
        </row>
        <row r="522">
          <cell r="A522" t="str">
            <v>Bank Rakyat Indonesia (P.T.)</v>
          </cell>
          <cell r="B522" t="str">
            <v>INDONESIA</v>
          </cell>
          <cell r="C522" t="str">
            <v>Stable</v>
          </cell>
          <cell r="D522" t="str">
            <v>Baa3</v>
          </cell>
          <cell r="E522" t="str">
            <v>LT Bank Deposits - Fgn Curr</v>
          </cell>
          <cell r="F522" t="str">
            <v>Baa3</v>
          </cell>
          <cell r="G522" t="str">
            <v>D+</v>
          </cell>
          <cell r="H522" t="str">
            <v>baa3</v>
          </cell>
          <cell r="I522" t="str">
            <v>baa3</v>
          </cell>
          <cell r="J522" t="str">
            <v>Baa3</v>
          </cell>
          <cell r="O522" t="str">
            <v>P-3</v>
          </cell>
          <cell r="P522" t="str">
            <v>Not on Watch</v>
          </cell>
        </row>
        <row r="523">
          <cell r="A523" t="str">
            <v>Bank Zachodni WBK S.A.</v>
          </cell>
          <cell r="B523" t="str">
            <v>POLAND</v>
          </cell>
          <cell r="C523" t="str">
            <v>Negative (multiple)</v>
          </cell>
          <cell r="D523" t="str">
            <v>Baa1</v>
          </cell>
          <cell r="E523" t="str">
            <v>LT Bank Deposits - Fgn Curr</v>
          </cell>
          <cell r="F523" t="str">
            <v>Baa1</v>
          </cell>
          <cell r="G523" t="str">
            <v>D+</v>
          </cell>
          <cell r="H523" t="str">
            <v>baa3</v>
          </cell>
          <cell r="I523" t="str">
            <v>baa2</v>
          </cell>
          <cell r="O523" t="str">
            <v>P-2</v>
          </cell>
          <cell r="P523" t="str">
            <v>Not on Watch</v>
          </cell>
        </row>
        <row r="524">
          <cell r="A524" t="str">
            <v>Bankinter, S.A.</v>
          </cell>
          <cell r="B524" t="str">
            <v>SPAIN</v>
          </cell>
          <cell r="C524" t="str">
            <v>Negative (multiple)</v>
          </cell>
          <cell r="D524" t="str">
            <v>Baa3</v>
          </cell>
          <cell r="E524" t="str">
            <v>LT Bank Deposits - Fgn Curr</v>
          </cell>
          <cell r="F524" t="str">
            <v>Baa3</v>
          </cell>
          <cell r="G524" t="str">
            <v>D+</v>
          </cell>
          <cell r="H524" t="str">
            <v>ba1</v>
          </cell>
          <cell r="I524" t="str">
            <v>ba1</v>
          </cell>
          <cell r="J524" t="str">
            <v>Baa3</v>
          </cell>
          <cell r="K524" t="str">
            <v>Ba2</v>
          </cell>
          <cell r="O524" t="str">
            <v>P-3</v>
          </cell>
          <cell r="P524" t="str">
            <v>Not on Watch</v>
          </cell>
        </row>
        <row r="525">
          <cell r="A525" t="str">
            <v>BankUnited, National Association</v>
          </cell>
          <cell r="B525" t="str">
            <v>UNITED STATES</v>
          </cell>
          <cell r="C525" t="str">
            <v>Stable</v>
          </cell>
          <cell r="D525" t="str">
            <v>Baa3</v>
          </cell>
          <cell r="E525" t="str">
            <v>LT Bank Deposits - Dom Curr</v>
          </cell>
          <cell r="F525" t="str">
            <v>Baa3</v>
          </cell>
          <cell r="G525" t="str">
            <v>D+</v>
          </cell>
          <cell r="H525" t="str">
            <v>baa3</v>
          </cell>
          <cell r="I525" t="str">
            <v>baa3</v>
          </cell>
          <cell r="O525" t="str">
            <v>P-3</v>
          </cell>
          <cell r="P525" t="str">
            <v>Not on Watch</v>
          </cell>
        </row>
        <row r="526">
          <cell r="A526" t="str">
            <v>Banque Internationale a Luxembourg</v>
          </cell>
          <cell r="B526" t="str">
            <v>LUXEMBOURG</v>
          </cell>
          <cell r="C526" t="str">
            <v>Negative (multiple)</v>
          </cell>
          <cell r="D526" t="str">
            <v>Baa1</v>
          </cell>
          <cell r="E526" t="str">
            <v>LT Bank Deposits - Fgn Curr</v>
          </cell>
          <cell r="F526" t="str">
            <v>Baa1</v>
          </cell>
          <cell r="G526" t="str">
            <v>D+</v>
          </cell>
          <cell r="H526" t="str">
            <v>ba1</v>
          </cell>
          <cell r="I526" t="str">
            <v>ba1</v>
          </cell>
          <cell r="J526" t="str">
            <v>Baa1</v>
          </cell>
          <cell r="K526" t="str">
            <v>Ba2</v>
          </cell>
          <cell r="L526" t="str">
            <v>Ba3</v>
          </cell>
          <cell r="N526" t="str">
            <v>B2</v>
          </cell>
          <cell r="O526" t="str">
            <v>P-2</v>
          </cell>
          <cell r="P526" t="str">
            <v>Not On Watch</v>
          </cell>
        </row>
        <row r="527">
          <cell r="A527" t="str">
            <v>Banque Palatine</v>
          </cell>
          <cell r="B527" t="str">
            <v>FRANCE</v>
          </cell>
          <cell r="C527" t="str">
            <v>Negative</v>
          </cell>
          <cell r="D527" t="str">
            <v>A2</v>
          </cell>
          <cell r="E527" t="str">
            <v>LT Bank Deposits - Fgn Curr</v>
          </cell>
          <cell r="F527" t="str">
            <v>A2</v>
          </cell>
          <cell r="G527" t="str">
            <v>D+</v>
          </cell>
          <cell r="H527" t="str">
            <v>baa3</v>
          </cell>
          <cell r="I527" t="str">
            <v>baa2</v>
          </cell>
          <cell r="O527" t="str">
            <v>P-1</v>
          </cell>
          <cell r="P527" t="str">
            <v>Not on Watch</v>
          </cell>
        </row>
        <row r="528">
          <cell r="A528" t="str">
            <v>BAWAG P.S.K.</v>
          </cell>
          <cell r="B528" t="str">
            <v>AUSTRIA</v>
          </cell>
          <cell r="C528" t="str">
            <v>Negative (multiple)</v>
          </cell>
          <cell r="D528" t="str">
            <v>Baa2</v>
          </cell>
          <cell r="E528" t="str">
            <v>LT Bank Deposits - Fgn Curr</v>
          </cell>
          <cell r="F528" t="str">
            <v>Baa2</v>
          </cell>
          <cell r="G528" t="str">
            <v>D+</v>
          </cell>
          <cell r="H528" t="str">
            <v>ba1</v>
          </cell>
          <cell r="I528" t="str">
            <v>ba1</v>
          </cell>
          <cell r="J528" t="str">
            <v>Baa2</v>
          </cell>
          <cell r="K528" t="str">
            <v>Ba2</v>
          </cell>
          <cell r="O528" t="str">
            <v>P-2</v>
          </cell>
          <cell r="P528" t="str">
            <v>Not on Watch</v>
          </cell>
        </row>
        <row r="529">
          <cell r="A529" t="str">
            <v>BBK B.S.C.</v>
          </cell>
          <cell r="B529" t="str">
            <v>BAHRAIN</v>
          </cell>
          <cell r="C529" t="str">
            <v>Negative</v>
          </cell>
          <cell r="D529" t="str">
            <v>Baa2</v>
          </cell>
          <cell r="E529" t="str">
            <v>LT Bank Deposits - Fgn Curr</v>
          </cell>
          <cell r="F529" t="str">
            <v>(P)Baa2</v>
          </cell>
          <cell r="G529" t="str">
            <v>D+</v>
          </cell>
          <cell r="H529" t="str">
            <v>baa3</v>
          </cell>
          <cell r="I529" t="str">
            <v>baa3</v>
          </cell>
          <cell r="J529" t="str">
            <v>Baa2</v>
          </cell>
          <cell r="K529" t="str">
            <v>Ba1</v>
          </cell>
          <cell r="O529" t="str">
            <v>P-2</v>
          </cell>
          <cell r="P529" t="str">
            <v>Not on Watch</v>
          </cell>
        </row>
        <row r="530">
          <cell r="A530" t="str">
            <v>BBVA (Chile)</v>
          </cell>
          <cell r="B530" t="str">
            <v>CHILE</v>
          </cell>
          <cell r="C530" t="str">
            <v>Stable</v>
          </cell>
          <cell r="D530" t="str">
            <v>Baa1</v>
          </cell>
          <cell r="E530" t="str">
            <v>LT Bank Deposits - Fgn Curr</v>
          </cell>
          <cell r="F530" t="str">
            <v>Baa1</v>
          </cell>
          <cell r="G530" t="str">
            <v>D+</v>
          </cell>
          <cell r="H530" t="str">
            <v>baa3</v>
          </cell>
          <cell r="I530" t="str">
            <v>baa2</v>
          </cell>
          <cell r="J530" t="str">
            <v>Baa1</v>
          </cell>
          <cell r="O530" t="str">
            <v>P-2</v>
          </cell>
          <cell r="P530" t="str">
            <v>Not on Watch</v>
          </cell>
        </row>
        <row r="531">
          <cell r="A531" t="str">
            <v>BBVA Colombia S.A.</v>
          </cell>
          <cell r="B531" t="str">
            <v>COLOMBIA</v>
          </cell>
          <cell r="C531" t="str">
            <v>Stable</v>
          </cell>
          <cell r="D531" t="str">
            <v>Baa2</v>
          </cell>
          <cell r="E531" t="str">
            <v>LT Bank Deposits - Fgn Curr</v>
          </cell>
          <cell r="F531" t="str">
            <v>Baa2</v>
          </cell>
          <cell r="G531" t="str">
            <v>D+</v>
          </cell>
          <cell r="H531" t="str">
            <v>baa3</v>
          </cell>
          <cell r="I531" t="str">
            <v>baa2</v>
          </cell>
          <cell r="O531" t="str">
            <v>P-2</v>
          </cell>
          <cell r="P531" t="str">
            <v>Not on Watch</v>
          </cell>
        </row>
        <row r="532">
          <cell r="A532" t="str">
            <v>BDO UNIBANK, INC</v>
          </cell>
          <cell r="B532" t="str">
            <v>PHILIPPINES</v>
          </cell>
          <cell r="C532" t="str">
            <v>Positive (multiple)</v>
          </cell>
          <cell r="D532" t="str">
            <v>Baa3</v>
          </cell>
          <cell r="E532" t="str">
            <v>LT Bank Deposits - Fgn Curr</v>
          </cell>
          <cell r="F532" t="str">
            <v>Baa3</v>
          </cell>
          <cell r="G532" t="str">
            <v>D+</v>
          </cell>
          <cell r="H532" t="str">
            <v>baa3</v>
          </cell>
          <cell r="I532" t="str">
            <v>baa3</v>
          </cell>
          <cell r="J532" t="str">
            <v>Baa3</v>
          </cell>
          <cell r="O532" t="str">
            <v>P-3</v>
          </cell>
          <cell r="P532" t="str">
            <v>Not on Watch</v>
          </cell>
        </row>
        <row r="533">
          <cell r="A533" t="str">
            <v>Belfius Bank SA/NV</v>
          </cell>
          <cell r="B533" t="str">
            <v>BELGIUM</v>
          </cell>
          <cell r="C533" t="str">
            <v>Negative (multiple)</v>
          </cell>
          <cell r="D533" t="str">
            <v>Baa1</v>
          </cell>
          <cell r="E533" t="str">
            <v>LT Bank Deposits - Fgn Curr</v>
          </cell>
          <cell r="F533" t="str">
            <v>Baa1</v>
          </cell>
          <cell r="G533" t="str">
            <v>D+</v>
          </cell>
          <cell r="H533" t="str">
            <v>ba1</v>
          </cell>
          <cell r="I533" t="str">
            <v>ba1</v>
          </cell>
          <cell r="J533" t="str">
            <v>Baa1</v>
          </cell>
          <cell r="K533" t="str">
            <v>Ba2</v>
          </cell>
          <cell r="L533" t="str">
            <v>Aa2</v>
          </cell>
          <cell r="O533" t="str">
            <v>P-2</v>
          </cell>
          <cell r="P533" t="str">
            <v>Not on Watch</v>
          </cell>
        </row>
        <row r="534">
          <cell r="A534" t="str">
            <v>Boubyan Bank</v>
          </cell>
          <cell r="B534" t="str">
            <v>KUWAIT</v>
          </cell>
          <cell r="C534" t="str">
            <v>Stable</v>
          </cell>
          <cell r="D534" t="str">
            <v>Baa1</v>
          </cell>
          <cell r="E534" t="str">
            <v>LT Bank Deposits - Fgn Curr</v>
          </cell>
          <cell r="F534" t="str">
            <v>Baa1</v>
          </cell>
          <cell r="G534" t="str">
            <v>D+</v>
          </cell>
          <cell r="H534" t="str">
            <v>ba1</v>
          </cell>
          <cell r="I534" t="str">
            <v>baa1</v>
          </cell>
          <cell r="O534" t="str">
            <v>P-2</v>
          </cell>
          <cell r="P534" t="str">
            <v>Not on Watch</v>
          </cell>
        </row>
        <row r="535">
          <cell r="A535" t="str">
            <v>Burgan Bank SAK</v>
          </cell>
          <cell r="B535" t="str">
            <v>KUWAIT</v>
          </cell>
          <cell r="C535" t="str">
            <v>Stable</v>
          </cell>
          <cell r="D535" t="str">
            <v>A3</v>
          </cell>
          <cell r="E535" t="str">
            <v>LT Bank Deposits - Fgn Curr</v>
          </cell>
          <cell r="F535" t="str">
            <v>A3</v>
          </cell>
          <cell r="G535" t="str">
            <v>D+</v>
          </cell>
          <cell r="H535" t="str">
            <v>ba1</v>
          </cell>
          <cell r="I535" t="str">
            <v>ba1</v>
          </cell>
          <cell r="O535" t="str">
            <v>P-2</v>
          </cell>
          <cell r="P535" t="str">
            <v>Not on Watch</v>
          </cell>
        </row>
        <row r="536">
          <cell r="A536" t="str">
            <v>Caixabank</v>
          </cell>
          <cell r="B536" t="str">
            <v>SPAIN</v>
          </cell>
          <cell r="C536" t="str">
            <v>Stable</v>
          </cell>
          <cell r="D536" t="str">
            <v>Baa3</v>
          </cell>
          <cell r="E536" t="str">
            <v>LT Bank Deposits - Fgn Curr</v>
          </cell>
          <cell r="F536" t="str">
            <v>Baa3</v>
          </cell>
          <cell r="G536" t="str">
            <v>D+</v>
          </cell>
          <cell r="H536" t="str">
            <v>ba1</v>
          </cell>
          <cell r="I536" t="str">
            <v>ba1</v>
          </cell>
          <cell r="J536" t="str">
            <v>Baa3</v>
          </cell>
          <cell r="K536" t="str">
            <v>Ba2</v>
          </cell>
          <cell r="N536" t="str">
            <v>B2</v>
          </cell>
          <cell r="O536" t="str">
            <v>P-3</v>
          </cell>
          <cell r="P536" t="str">
            <v>Not on Watch</v>
          </cell>
        </row>
        <row r="537">
          <cell r="A537" t="str">
            <v>Caja Laboral Popular Coop. de Credito</v>
          </cell>
          <cell r="B537" t="str">
            <v>SPAIN</v>
          </cell>
          <cell r="C537" t="str">
            <v>Negative</v>
          </cell>
          <cell r="D537" t="str">
            <v>Ba1</v>
          </cell>
          <cell r="E537" t="str">
            <v>LT Bank Deposits - Fgn Curr</v>
          </cell>
          <cell r="F537" t="str">
            <v>Ba1</v>
          </cell>
          <cell r="G537" t="str">
            <v>D+</v>
          </cell>
          <cell r="H537" t="str">
            <v>ba1</v>
          </cell>
          <cell r="I537" t="str">
            <v>ba1</v>
          </cell>
          <cell r="O537" t="str">
            <v>NP</v>
          </cell>
          <cell r="P537" t="str">
            <v>Not on Watch</v>
          </cell>
        </row>
        <row r="538">
          <cell r="A538" t="str">
            <v>Caja Rural de Navarra</v>
          </cell>
          <cell r="B538" t="str">
            <v>SPAIN</v>
          </cell>
          <cell r="C538" t="str">
            <v>Stable</v>
          </cell>
          <cell r="D538" t="str">
            <v>Baa3</v>
          </cell>
          <cell r="E538" t="str">
            <v>LT Bank Deposits - Dom Curr</v>
          </cell>
          <cell r="F538" t="str">
            <v>Baa3</v>
          </cell>
          <cell r="G538" t="str">
            <v>D+</v>
          </cell>
          <cell r="H538" t="str">
            <v>baa3</v>
          </cell>
          <cell r="I538" t="str">
            <v>baa3</v>
          </cell>
          <cell r="O538" t="str">
            <v>P-3</v>
          </cell>
          <cell r="P538" t="str">
            <v>Not on Watch</v>
          </cell>
        </row>
        <row r="539">
          <cell r="A539" t="str">
            <v>California Bank &amp; Trust</v>
          </cell>
          <cell r="B539" t="str">
            <v>UNITED STATES</v>
          </cell>
          <cell r="C539" t="str">
            <v>Stable</v>
          </cell>
          <cell r="D539" t="str">
            <v>Baa3</v>
          </cell>
          <cell r="E539" t="str">
            <v>LT Bank Deposits - Dom Curr</v>
          </cell>
          <cell r="F539" t="str">
            <v>Baa3</v>
          </cell>
          <cell r="G539" t="str">
            <v>D+</v>
          </cell>
          <cell r="H539" t="str">
            <v>baa3</v>
          </cell>
          <cell r="I539" t="str">
            <v>baa3</v>
          </cell>
          <cell r="O539" t="str">
            <v>P-3</v>
          </cell>
          <cell r="P539" t="str">
            <v>Not on Watch</v>
          </cell>
        </row>
        <row r="540">
          <cell r="A540" t="str">
            <v>Cassa Centrale Banca-Credito Coop d Nord Est</v>
          </cell>
          <cell r="B540" t="str">
            <v>ITALY</v>
          </cell>
          <cell r="C540" t="str">
            <v>Negative</v>
          </cell>
          <cell r="D540" t="str">
            <v>Baa3</v>
          </cell>
          <cell r="E540" t="str">
            <v>LT Bank Deposits - Fgn Curr</v>
          </cell>
          <cell r="F540" t="str">
            <v>Baa3</v>
          </cell>
          <cell r="G540" t="str">
            <v>D+</v>
          </cell>
          <cell r="H540" t="str">
            <v>baa3</v>
          </cell>
          <cell r="I540" t="str">
            <v>baa3</v>
          </cell>
          <cell r="O540" t="str">
            <v>P-3</v>
          </cell>
          <cell r="P540" t="str">
            <v>Not on Watch</v>
          </cell>
        </row>
        <row r="541">
          <cell r="A541" t="str">
            <v>Cassa Centrale Raiffeisen dell'Alto Adige</v>
          </cell>
          <cell r="B541" t="str">
            <v>ITALY</v>
          </cell>
          <cell r="C541" t="str">
            <v>Stable</v>
          </cell>
          <cell r="D541" t="str">
            <v>Baa3</v>
          </cell>
          <cell r="E541" t="str">
            <v>LT Bank Deposits - Fgn Curr</v>
          </cell>
          <cell r="F541" t="str">
            <v>Baa3</v>
          </cell>
          <cell r="G541" t="str">
            <v>D+</v>
          </cell>
          <cell r="H541" t="str">
            <v>baa3</v>
          </cell>
          <cell r="I541" t="str">
            <v>baa3</v>
          </cell>
          <cell r="O541" t="str">
            <v>P-3</v>
          </cell>
          <cell r="P541" t="str">
            <v>Not on Watch</v>
          </cell>
        </row>
        <row r="542">
          <cell r="A542" t="str">
            <v>Cassa Di Risparmio Di Parma E Piacenza S.P.A.</v>
          </cell>
          <cell r="B542" t="str">
            <v>ITALY</v>
          </cell>
          <cell r="C542" t="str">
            <v>Stable (multiple)</v>
          </cell>
          <cell r="D542" t="str">
            <v>Baa2</v>
          </cell>
          <cell r="E542" t="str">
            <v>LT Bank Deposits - Fgn Curr</v>
          </cell>
          <cell r="F542" t="str">
            <v>Baa2</v>
          </cell>
          <cell r="G542" t="str">
            <v>D+</v>
          </cell>
          <cell r="H542" t="str">
            <v>baa3</v>
          </cell>
          <cell r="I542" t="str">
            <v>baa2</v>
          </cell>
          <cell r="J542" t="str">
            <v>Baa2</v>
          </cell>
          <cell r="O542" t="str">
            <v>P-2</v>
          </cell>
          <cell r="P542" t="str">
            <v>Not on Watch</v>
          </cell>
        </row>
        <row r="543">
          <cell r="A543" t="str">
            <v>Chang Hwa Commercial Bank</v>
          </cell>
          <cell r="B543" t="str">
            <v>TAIWAN</v>
          </cell>
          <cell r="C543" t="str">
            <v>Stable</v>
          </cell>
          <cell r="D543" t="str">
            <v>A3</v>
          </cell>
          <cell r="E543" t="str">
            <v>LT Bank Deposits - Fgn Curr</v>
          </cell>
          <cell r="F543" t="str">
            <v>A3</v>
          </cell>
          <cell r="G543" t="str">
            <v>D+</v>
          </cell>
          <cell r="H543" t="str">
            <v>ba1</v>
          </cell>
          <cell r="I543" t="str">
            <v>ba1</v>
          </cell>
          <cell r="O543" t="str">
            <v>P-2</v>
          </cell>
          <cell r="P543" t="str">
            <v>Not on Watch</v>
          </cell>
        </row>
        <row r="544">
          <cell r="A544" t="str">
            <v>China CITIC Bank International Limited</v>
          </cell>
          <cell r="B544" t="str">
            <v>HONG KONG</v>
          </cell>
          <cell r="C544" t="str">
            <v>Ratings Under Review</v>
          </cell>
          <cell r="D544" t="str">
            <v>Baa2</v>
          </cell>
          <cell r="E544" t="str">
            <v>LT Bank Deposits - Fgn Curr</v>
          </cell>
          <cell r="F544" t="str">
            <v>Baa2</v>
          </cell>
          <cell r="G544" t="str">
            <v>D+</v>
          </cell>
          <cell r="H544" t="str">
            <v>baa3</v>
          </cell>
          <cell r="I544" t="str">
            <v>baa2</v>
          </cell>
          <cell r="J544" t="str">
            <v>Baa2</v>
          </cell>
          <cell r="K544" t="str">
            <v>Ba1</v>
          </cell>
          <cell r="L544" t="str">
            <v>(P)Ba2</v>
          </cell>
          <cell r="N544" t="str">
            <v>Ba3</v>
          </cell>
          <cell r="O544" t="str">
            <v>P-2</v>
          </cell>
          <cell r="P544" t="str">
            <v>Possible Upgrade</v>
          </cell>
        </row>
        <row r="545">
          <cell r="A545" t="str">
            <v>China Merchants Bank</v>
          </cell>
          <cell r="B545" t="str">
            <v>CHINA</v>
          </cell>
          <cell r="C545" t="str">
            <v>Stable</v>
          </cell>
          <cell r="D545" t="str">
            <v>Baa1</v>
          </cell>
          <cell r="E545" t="str">
            <v>LT Bank Deposits - Fgn Curr</v>
          </cell>
          <cell r="F545" t="str">
            <v>Baa1</v>
          </cell>
          <cell r="G545" t="str">
            <v>D+</v>
          </cell>
          <cell r="H545" t="str">
            <v>baa3</v>
          </cell>
          <cell r="I545" t="str">
            <v>baa3</v>
          </cell>
          <cell r="O545" t="str">
            <v>P-2</v>
          </cell>
          <cell r="P545" t="str">
            <v>Not on Watch</v>
          </cell>
        </row>
        <row r="546">
          <cell r="A546" t="str">
            <v>CIMB Islamic Bank Berhad</v>
          </cell>
          <cell r="B546" t="str">
            <v>MALAYSIA</v>
          </cell>
          <cell r="C546" t="str">
            <v>Stable (multiple)</v>
          </cell>
          <cell r="D546" t="str">
            <v>A3</v>
          </cell>
          <cell r="E546" t="str">
            <v>LT Bank Deposits - Fgn Curr</v>
          </cell>
          <cell r="F546" t="str">
            <v>A3</v>
          </cell>
          <cell r="G546" t="str">
            <v>D+</v>
          </cell>
          <cell r="H546" t="str">
            <v>ba1</v>
          </cell>
          <cell r="I546" t="str">
            <v>baa1</v>
          </cell>
          <cell r="O546" t="str">
            <v>P-2</v>
          </cell>
          <cell r="P546" t="str">
            <v>Not on Watch</v>
          </cell>
        </row>
        <row r="547">
          <cell r="A547" t="str">
            <v>Clydesdale Bank plc</v>
          </cell>
          <cell r="B547" t="str">
            <v>UNITED KINGDOM</v>
          </cell>
          <cell r="C547" t="str">
            <v>Stable</v>
          </cell>
          <cell r="D547" t="str">
            <v>Baa2</v>
          </cell>
          <cell r="E547" t="str">
            <v>LT Bank Deposits - Fgn Curr</v>
          </cell>
          <cell r="F547" t="str">
            <v>Baa2</v>
          </cell>
          <cell r="G547" t="str">
            <v>D+</v>
          </cell>
          <cell r="H547" t="str">
            <v>ba1</v>
          </cell>
          <cell r="I547" t="str">
            <v>baa2</v>
          </cell>
          <cell r="J547" t="str">
            <v>(P)Baa2</v>
          </cell>
          <cell r="K547" t="str">
            <v>Baa3</v>
          </cell>
          <cell r="L547" t="str">
            <v>(P)Baa3</v>
          </cell>
          <cell r="O547" t="str">
            <v>P-2</v>
          </cell>
          <cell r="P547" t="str">
            <v>Not on Watch</v>
          </cell>
        </row>
        <row r="548">
          <cell r="A548" t="str">
            <v>Commercial Bank of Dubai PSC</v>
          </cell>
          <cell r="B548" t="str">
            <v>UNITED ARAB EMIRATES</v>
          </cell>
          <cell r="C548" t="str">
            <v>Stable</v>
          </cell>
          <cell r="D548" t="str">
            <v>Baa1</v>
          </cell>
          <cell r="E548" t="str">
            <v>LT Bank Deposits - Fgn Curr</v>
          </cell>
          <cell r="F548" t="str">
            <v>Baa1</v>
          </cell>
          <cell r="G548" t="str">
            <v>D+</v>
          </cell>
          <cell r="H548" t="str">
            <v>ba1</v>
          </cell>
          <cell r="I548" t="str">
            <v>ba1</v>
          </cell>
          <cell r="J548" t="str">
            <v>Baa1</v>
          </cell>
          <cell r="O548" t="str">
            <v>P-2</v>
          </cell>
          <cell r="P548" t="str">
            <v>Not on Watch</v>
          </cell>
        </row>
        <row r="549">
          <cell r="A549" t="str">
            <v>Commercial Bank of Kuwait S.A.K.</v>
          </cell>
          <cell r="B549" t="str">
            <v>KUWAIT</v>
          </cell>
          <cell r="C549" t="str">
            <v>Stable</v>
          </cell>
          <cell r="D549" t="str">
            <v>A3</v>
          </cell>
          <cell r="E549" t="str">
            <v>LT Bank Deposits - Fgn Curr</v>
          </cell>
          <cell r="F549" t="str">
            <v>A3</v>
          </cell>
          <cell r="G549" t="str">
            <v>D+</v>
          </cell>
          <cell r="H549" t="str">
            <v>ba1</v>
          </cell>
          <cell r="I549" t="str">
            <v>ba1</v>
          </cell>
          <cell r="O549" t="str">
            <v>P-2</v>
          </cell>
          <cell r="P549" t="str">
            <v>Not on Watch</v>
          </cell>
        </row>
        <row r="550">
          <cell r="A550" t="str">
            <v>Commerzbank AG</v>
          </cell>
          <cell r="B550" t="str">
            <v>GERMANY</v>
          </cell>
          <cell r="C550" t="str">
            <v>Negative (multiple)</v>
          </cell>
          <cell r="D550" t="str">
            <v>Baa1</v>
          </cell>
          <cell r="E550" t="str">
            <v>LT Bank Deposits - Fgn Curr</v>
          </cell>
          <cell r="F550" t="str">
            <v>Baa1</v>
          </cell>
          <cell r="G550" t="str">
            <v>D+</v>
          </cell>
          <cell r="H550" t="str">
            <v>ba1</v>
          </cell>
          <cell r="I550" t="str">
            <v>ba1</v>
          </cell>
          <cell r="J550" t="str">
            <v>Baa1</v>
          </cell>
          <cell r="K550" t="str">
            <v>Ba2</v>
          </cell>
          <cell r="O550" t="str">
            <v>P-2</v>
          </cell>
          <cell r="P550" t="str">
            <v>Not On Watch</v>
          </cell>
        </row>
        <row r="551">
          <cell r="A551" t="str">
            <v>CorpBanca</v>
          </cell>
          <cell r="B551" t="str">
            <v>CHILE</v>
          </cell>
          <cell r="C551" t="str">
            <v>Ratings Under Review</v>
          </cell>
          <cell r="D551" t="str">
            <v>Baa3</v>
          </cell>
          <cell r="E551" t="str">
            <v>LT Bank Deposits</v>
          </cell>
          <cell r="G551" t="str">
            <v>D+</v>
          </cell>
          <cell r="H551" t="str">
            <v>ba1</v>
          </cell>
          <cell r="I551" t="str">
            <v>ba1</v>
          </cell>
          <cell r="O551" t="str">
            <v>P-3</v>
          </cell>
          <cell r="P551" t="str">
            <v>Possible Upgrade</v>
          </cell>
        </row>
        <row r="552">
          <cell r="A552" t="str">
            <v>Credit Mutuel Arkea</v>
          </cell>
          <cell r="B552" t="str">
            <v>FRANCE</v>
          </cell>
          <cell r="C552" t="str">
            <v>Negative (multiple)</v>
          </cell>
          <cell r="D552" t="str">
            <v>Aa3</v>
          </cell>
          <cell r="E552" t="str">
            <v>LT Bank Deposits - Dom Curr</v>
          </cell>
          <cell r="F552" t="str">
            <v>Aa3</v>
          </cell>
          <cell r="G552" t="str">
            <v>D+</v>
          </cell>
          <cell r="H552" t="str">
            <v>baa3</v>
          </cell>
          <cell r="I552" t="str">
            <v>a3</v>
          </cell>
          <cell r="O552" t="str">
            <v>P-1</v>
          </cell>
          <cell r="P552" t="str">
            <v>Not on Watch</v>
          </cell>
        </row>
        <row r="553">
          <cell r="A553" t="str">
            <v>Credito Emiliano SpA</v>
          </cell>
          <cell r="B553" t="str">
            <v>ITALY</v>
          </cell>
          <cell r="C553" t="str">
            <v>Negative</v>
          </cell>
          <cell r="D553" t="str">
            <v>Baa3</v>
          </cell>
          <cell r="E553" t="str">
            <v>LT Bank Deposits - Fgn Curr</v>
          </cell>
          <cell r="F553" t="str">
            <v>Baa3</v>
          </cell>
          <cell r="G553" t="str">
            <v>D+</v>
          </cell>
          <cell r="H553" t="str">
            <v>baa3</v>
          </cell>
          <cell r="I553" t="str">
            <v>baa3</v>
          </cell>
          <cell r="O553" t="str">
            <v>P-3</v>
          </cell>
          <cell r="P553" t="str">
            <v>Not on Watch</v>
          </cell>
        </row>
        <row r="554">
          <cell r="A554" t="str">
            <v>DB UK Bank Limited</v>
          </cell>
          <cell r="B554" t="str">
            <v>UNITED KINGDOM</v>
          </cell>
          <cell r="C554" t="str">
            <v>Stable</v>
          </cell>
          <cell r="D554" t="str">
            <v>Baa3</v>
          </cell>
          <cell r="E554" t="str">
            <v>LT Bank Deposits - Fgn Curr</v>
          </cell>
          <cell r="F554" t="str">
            <v>Baa3</v>
          </cell>
          <cell r="G554" t="str">
            <v>D+</v>
          </cell>
          <cell r="H554" t="str">
            <v>baa3</v>
          </cell>
          <cell r="I554" t="str">
            <v>baa3</v>
          </cell>
          <cell r="O554" t="str">
            <v>P-3</v>
          </cell>
          <cell r="P554" t="str">
            <v>Not on Watch</v>
          </cell>
        </row>
        <row r="555">
          <cell r="A555" t="str">
            <v>Deutsche Bank AG</v>
          </cell>
          <cell r="B555" t="str">
            <v>GERMANY</v>
          </cell>
          <cell r="C555" t="str">
            <v>Negative (multiple)</v>
          </cell>
          <cell r="D555" t="str">
            <v>A3</v>
          </cell>
          <cell r="E555" t="str">
            <v>LT Bank Deposits - Fgn Curr</v>
          </cell>
          <cell r="F555" t="str">
            <v>A3</v>
          </cell>
          <cell r="G555" t="str">
            <v>D+</v>
          </cell>
          <cell r="H555" t="str">
            <v>baa3</v>
          </cell>
          <cell r="I555" t="str">
            <v>baa3</v>
          </cell>
          <cell r="J555" t="str">
            <v>A3</v>
          </cell>
          <cell r="K555" t="str">
            <v>Ba1</v>
          </cell>
          <cell r="N555" t="str">
            <v>Ba3</v>
          </cell>
          <cell r="O555" t="str">
            <v>P-2</v>
          </cell>
          <cell r="P555" t="str">
            <v>Not On Watch</v>
          </cell>
        </row>
        <row r="556">
          <cell r="A556" t="str">
            <v>Deutsche Postbank AG</v>
          </cell>
          <cell r="B556" t="str">
            <v>GERMANY</v>
          </cell>
          <cell r="C556" t="str">
            <v>Negative (multiple)</v>
          </cell>
          <cell r="D556" t="str">
            <v>A3</v>
          </cell>
          <cell r="E556" t="str">
            <v>LT Bank Deposits - Fgn Curr</v>
          </cell>
          <cell r="F556" t="str">
            <v>A3</v>
          </cell>
          <cell r="G556" t="str">
            <v>D+</v>
          </cell>
          <cell r="H556" t="str">
            <v>ba1</v>
          </cell>
          <cell r="I556" t="str">
            <v>baa3</v>
          </cell>
          <cell r="J556" t="str">
            <v>A3</v>
          </cell>
          <cell r="K556" t="str">
            <v>Ba1</v>
          </cell>
          <cell r="L556" t="str">
            <v>Ba3</v>
          </cell>
          <cell r="O556" t="str">
            <v>P-2</v>
          </cell>
          <cell r="P556" t="str">
            <v>Not on Watch</v>
          </cell>
        </row>
        <row r="557">
          <cell r="A557" t="str">
            <v>Discover Bank</v>
          </cell>
          <cell r="B557" t="str">
            <v>UNITED STATES</v>
          </cell>
          <cell r="C557" t="str">
            <v>Stable</v>
          </cell>
          <cell r="D557" t="str">
            <v>Baa3</v>
          </cell>
          <cell r="E557" t="str">
            <v>LT Bank Deposits - Dom Curr</v>
          </cell>
          <cell r="F557" t="str">
            <v>Baa3</v>
          </cell>
          <cell r="G557" t="str">
            <v>D+</v>
          </cell>
          <cell r="H557" t="str">
            <v>baa3</v>
          </cell>
          <cell r="I557" t="str">
            <v>baa3</v>
          </cell>
          <cell r="J557" t="str">
            <v>Baa3</v>
          </cell>
          <cell r="K557" t="str">
            <v>Ba1</v>
          </cell>
          <cell r="O557" t="str">
            <v>P-3</v>
          </cell>
          <cell r="P557" t="str">
            <v>Not on Watch</v>
          </cell>
        </row>
        <row r="558">
          <cell r="A558" t="str">
            <v>Doha Bank Q.S.C.</v>
          </cell>
          <cell r="B558" t="str">
            <v>QATAR</v>
          </cell>
          <cell r="C558" t="str">
            <v>Stable</v>
          </cell>
          <cell r="D558" t="str">
            <v>A2</v>
          </cell>
          <cell r="E558" t="str">
            <v>LT Bank Deposits - Fgn Curr</v>
          </cell>
          <cell r="F558" t="str">
            <v>A2</v>
          </cell>
          <cell r="G558" t="str">
            <v>D+</v>
          </cell>
          <cell r="H558" t="str">
            <v>baa3</v>
          </cell>
          <cell r="I558" t="str">
            <v>baa3</v>
          </cell>
          <cell r="J558" t="str">
            <v>(P)A2</v>
          </cell>
          <cell r="K558" t="str">
            <v>Baa2</v>
          </cell>
          <cell r="O558" t="str">
            <v>P-1</v>
          </cell>
          <cell r="P558" t="str">
            <v>Not on Watch</v>
          </cell>
        </row>
        <row r="559">
          <cell r="A559" t="str">
            <v>Erste Group Bank AG</v>
          </cell>
          <cell r="B559" t="str">
            <v>AUSTRIA</v>
          </cell>
          <cell r="C559" t="str">
            <v>Negative (multiple)</v>
          </cell>
          <cell r="D559" t="str">
            <v>Baa2</v>
          </cell>
          <cell r="E559" t="str">
            <v>LT Bank Deposits - Fgn Curr</v>
          </cell>
          <cell r="F559" t="str">
            <v>Baa2</v>
          </cell>
          <cell r="G559" t="str">
            <v>D+</v>
          </cell>
          <cell r="H559" t="str">
            <v>ba1</v>
          </cell>
          <cell r="I559" t="str">
            <v>ba1</v>
          </cell>
          <cell r="J559" t="str">
            <v>Baa2</v>
          </cell>
          <cell r="K559" t="str">
            <v>Ba2</v>
          </cell>
          <cell r="L559" t="str">
            <v>B1</v>
          </cell>
          <cell r="O559" t="str">
            <v>P-2</v>
          </cell>
          <cell r="P559" t="str">
            <v>Not on Watch</v>
          </cell>
        </row>
        <row r="560">
          <cell r="A560" t="str">
            <v>Fana Sparebank</v>
          </cell>
          <cell r="B560" t="str">
            <v>NORWAY</v>
          </cell>
          <cell r="C560" t="str">
            <v>Negative (multiple)</v>
          </cell>
          <cell r="D560" t="str">
            <v>Baa2</v>
          </cell>
          <cell r="E560" t="str">
            <v>LT Bank Deposits - Fgn Curr</v>
          </cell>
          <cell r="F560" t="str">
            <v>Baa2</v>
          </cell>
          <cell r="G560" t="str">
            <v>D+</v>
          </cell>
          <cell r="H560" t="str">
            <v>baa3</v>
          </cell>
          <cell r="I560" t="str">
            <v>baa3</v>
          </cell>
          <cell r="O560" t="str">
            <v>P-2</v>
          </cell>
          <cell r="P560" t="str">
            <v>Not on Watch</v>
          </cell>
        </row>
        <row r="561">
          <cell r="A561" t="str">
            <v>FIA Card Services, National Association</v>
          </cell>
          <cell r="B561" t="str">
            <v>UNITED STATES</v>
          </cell>
          <cell r="C561" t="str">
            <v>Stable</v>
          </cell>
          <cell r="D561" t="str">
            <v>A2</v>
          </cell>
          <cell r="E561" t="str">
            <v>LT Bank Deposits - Dom Curr</v>
          </cell>
          <cell r="F561" t="str">
            <v>(P)A2</v>
          </cell>
          <cell r="G561" t="str">
            <v>D+</v>
          </cell>
          <cell r="H561" t="str">
            <v>ba1</v>
          </cell>
          <cell r="I561" t="str">
            <v>baa2</v>
          </cell>
          <cell r="J561" t="str">
            <v>(P)A2</v>
          </cell>
          <cell r="K561" t="str">
            <v>(P)Baa1</v>
          </cell>
          <cell r="O561" t="str">
            <v>P-1</v>
          </cell>
          <cell r="P561" t="str">
            <v>Not on Watch</v>
          </cell>
        </row>
        <row r="562">
          <cell r="A562" t="str">
            <v>First Citizens Bank Limited</v>
          </cell>
          <cell r="B562" t="str">
            <v>TRINIDAD &amp; TOBAGO</v>
          </cell>
          <cell r="C562" t="str">
            <v>Stable</v>
          </cell>
          <cell r="D562" t="str">
            <v>Baa1</v>
          </cell>
          <cell r="E562" t="str">
            <v>LT Bank Deposits - Fgn Curr</v>
          </cell>
          <cell r="F562" t="str">
            <v>Baa1</v>
          </cell>
          <cell r="G562" t="str">
            <v>D+</v>
          </cell>
          <cell r="H562" t="str">
            <v>baa3</v>
          </cell>
          <cell r="I562" t="str">
            <v>baa3</v>
          </cell>
          <cell r="O562" t="str">
            <v>P-2</v>
          </cell>
          <cell r="P562" t="str">
            <v>Not on Watch</v>
          </cell>
        </row>
        <row r="563">
          <cell r="A563" t="str">
            <v>First Commercial Bank</v>
          </cell>
          <cell r="B563" t="str">
            <v>TAIWAN</v>
          </cell>
          <cell r="C563" t="str">
            <v>Stable</v>
          </cell>
          <cell r="D563" t="str">
            <v>A3</v>
          </cell>
          <cell r="E563" t="str">
            <v>LT Bank Deposits - Fgn Curr</v>
          </cell>
          <cell r="F563" t="str">
            <v>A3</v>
          </cell>
          <cell r="G563" t="str">
            <v>D+</v>
          </cell>
          <cell r="H563" t="str">
            <v>ba1</v>
          </cell>
          <cell r="I563" t="str">
            <v>ba1</v>
          </cell>
          <cell r="O563" t="str">
            <v>P-2</v>
          </cell>
          <cell r="P563" t="str">
            <v>Not on Watch</v>
          </cell>
        </row>
        <row r="564">
          <cell r="A564" t="str">
            <v>First International Bank of Israel</v>
          </cell>
          <cell r="B564" t="str">
            <v>ISRAEL</v>
          </cell>
          <cell r="C564" t="str">
            <v>Stable</v>
          </cell>
          <cell r="D564" t="str">
            <v>A3</v>
          </cell>
          <cell r="E564" t="str">
            <v>LT Bank Deposits - Fgn Curr</v>
          </cell>
          <cell r="F564" t="str">
            <v>A3</v>
          </cell>
          <cell r="G564" t="str">
            <v>D+</v>
          </cell>
          <cell r="H564" t="str">
            <v>baa3</v>
          </cell>
          <cell r="I564" t="str">
            <v>baa3</v>
          </cell>
          <cell r="O564" t="str">
            <v>P-2</v>
          </cell>
          <cell r="P564" t="str">
            <v>Not on Watch</v>
          </cell>
        </row>
        <row r="565">
          <cell r="A565" t="str">
            <v>First Niagara Bank, N.A.</v>
          </cell>
          <cell r="B565" t="str">
            <v>UNITED STATES</v>
          </cell>
          <cell r="C565" t="str">
            <v>Stable</v>
          </cell>
          <cell r="D565" t="str">
            <v>Baa3</v>
          </cell>
          <cell r="E565" t="str">
            <v>LT Bank Deposits - Dom Curr</v>
          </cell>
          <cell r="F565" t="str">
            <v>Baa3</v>
          </cell>
          <cell r="G565" t="str">
            <v>D+</v>
          </cell>
          <cell r="H565" t="str">
            <v>baa3</v>
          </cell>
          <cell r="I565" t="str">
            <v>baa3</v>
          </cell>
          <cell r="O565" t="str">
            <v>P-3</v>
          </cell>
          <cell r="P565" t="str">
            <v>Not on Watch</v>
          </cell>
        </row>
        <row r="566">
          <cell r="A566" t="str">
            <v>Global Bank Corporation and Subsidiaries</v>
          </cell>
          <cell r="B566" t="str">
            <v>PANAMA</v>
          </cell>
          <cell r="C566" t="str">
            <v>Stable</v>
          </cell>
          <cell r="D566" t="str">
            <v>Ba1</v>
          </cell>
          <cell r="E566" t="str">
            <v>LT Bank Deposits - Fgn Curr</v>
          </cell>
          <cell r="F566" t="str">
            <v>Ba1</v>
          </cell>
          <cell r="G566" t="str">
            <v>D+</v>
          </cell>
          <cell r="H566" t="str">
            <v>ba1</v>
          </cell>
          <cell r="I566" t="str">
            <v>ba1</v>
          </cell>
          <cell r="O566" t="str">
            <v>NP</v>
          </cell>
          <cell r="P566" t="str">
            <v>Not on Watch</v>
          </cell>
        </row>
        <row r="567">
          <cell r="A567" t="str">
            <v>Goldman Sachs International Bank</v>
          </cell>
          <cell r="B567" t="str">
            <v>UNITED KINGDOM</v>
          </cell>
          <cell r="C567" t="str">
            <v>Stable</v>
          </cell>
          <cell r="D567" t="str">
            <v>A2</v>
          </cell>
          <cell r="E567" t="str">
            <v>LT Bank Deposits - Fgn Curr</v>
          </cell>
          <cell r="F567" t="str">
            <v>A2</v>
          </cell>
          <cell r="G567" t="str">
            <v>D+</v>
          </cell>
          <cell r="H567" t="str">
            <v>baa3</v>
          </cell>
          <cell r="I567" t="str">
            <v>baa1</v>
          </cell>
          <cell r="O567" t="str">
            <v>P-1</v>
          </cell>
          <cell r="P567" t="str">
            <v>Not on Watch</v>
          </cell>
        </row>
        <row r="568">
          <cell r="A568" t="str">
            <v>Gulf International Bank BSC</v>
          </cell>
          <cell r="B568" t="str">
            <v>BAHRAIN - OFF SHORE</v>
          </cell>
          <cell r="C568" t="str">
            <v>Negative</v>
          </cell>
          <cell r="D568" t="str">
            <v>A3</v>
          </cell>
          <cell r="E568" t="str">
            <v>LT Bank Deposits - Fgn Curr</v>
          </cell>
          <cell r="F568" t="str">
            <v>A3</v>
          </cell>
          <cell r="G568" t="str">
            <v>D+</v>
          </cell>
          <cell r="H568" t="str">
            <v>ba1</v>
          </cell>
          <cell r="I568" t="str">
            <v>a3</v>
          </cell>
          <cell r="J568" t="str">
            <v>A3</v>
          </cell>
          <cell r="K568" t="str">
            <v>Baa1</v>
          </cell>
          <cell r="O568" t="str">
            <v>P-2</v>
          </cell>
          <cell r="P568" t="str">
            <v>Not on Watch</v>
          </cell>
        </row>
        <row r="569">
          <cell r="A569" t="str">
            <v>HDFC Bank Limited</v>
          </cell>
          <cell r="B569" t="str">
            <v>INDIA</v>
          </cell>
          <cell r="C569" t="str">
            <v>Stable</v>
          </cell>
          <cell r="D569" t="str">
            <v>Baa3</v>
          </cell>
          <cell r="E569" t="str">
            <v>LT Bank Deposits - Fgn Curr</v>
          </cell>
          <cell r="F569" t="str">
            <v>Baa3</v>
          </cell>
          <cell r="G569" t="str">
            <v>D+</v>
          </cell>
          <cell r="H569" t="str">
            <v>baa3</v>
          </cell>
          <cell r="I569" t="str">
            <v>baa3</v>
          </cell>
          <cell r="J569" t="str">
            <v>(P)Baa2</v>
          </cell>
          <cell r="K569" t="str">
            <v>(P)Ba1</v>
          </cell>
          <cell r="L569" t="str">
            <v>(P)Ba2</v>
          </cell>
          <cell r="O569" t="str">
            <v>P-3</v>
          </cell>
          <cell r="P569" t="str">
            <v>Not on Watch</v>
          </cell>
        </row>
        <row r="570">
          <cell r="A570" t="str">
            <v>Helgeland Sparebank</v>
          </cell>
          <cell r="B570" t="str">
            <v>NORWAY</v>
          </cell>
          <cell r="C570" t="str">
            <v>Negative (multiple)</v>
          </cell>
          <cell r="D570" t="str">
            <v>Baa2</v>
          </cell>
          <cell r="E570" t="str">
            <v>LT Bank Deposits - Fgn Curr</v>
          </cell>
          <cell r="F570" t="str">
            <v>Baa2</v>
          </cell>
          <cell r="G570" t="str">
            <v>D+</v>
          </cell>
          <cell r="H570" t="str">
            <v>baa3</v>
          </cell>
          <cell r="I570" t="str">
            <v>baa3</v>
          </cell>
          <cell r="O570" t="str">
            <v>P-2</v>
          </cell>
          <cell r="P570" t="str">
            <v>Not on Watch</v>
          </cell>
        </row>
        <row r="571">
          <cell r="A571" t="str">
            <v>Hiroshima Bank, Limited</v>
          </cell>
          <cell r="B571" t="str">
            <v>JAPAN</v>
          </cell>
          <cell r="C571" t="str">
            <v>Stable</v>
          </cell>
          <cell r="D571" t="str">
            <v>Baa1</v>
          </cell>
          <cell r="E571" t="str">
            <v>LT Bank Deposits - Fgn Curr</v>
          </cell>
          <cell r="F571" t="str">
            <v>Baa1</v>
          </cell>
          <cell r="G571" t="str">
            <v>D+</v>
          </cell>
          <cell r="H571" t="str">
            <v>baa3</v>
          </cell>
          <cell r="I571" t="str">
            <v>baa3</v>
          </cell>
          <cell r="O571" t="str">
            <v>P-2</v>
          </cell>
          <cell r="P571" t="str">
            <v>Not on Watch</v>
          </cell>
        </row>
        <row r="572">
          <cell r="A572" t="str">
            <v>HSBC Bank Oman SAOG</v>
          </cell>
          <cell r="B572" t="str">
            <v>OMAN</v>
          </cell>
          <cell r="C572" t="str">
            <v>Stable</v>
          </cell>
          <cell r="D572" t="str">
            <v>A3</v>
          </cell>
          <cell r="E572" t="str">
            <v>LT Bank Deposits - Fgn Curr</v>
          </cell>
          <cell r="F572" t="str">
            <v>A3</v>
          </cell>
          <cell r="G572" t="str">
            <v>D+</v>
          </cell>
          <cell r="H572" t="str">
            <v>ba1</v>
          </cell>
          <cell r="I572" t="str">
            <v>baa2</v>
          </cell>
          <cell r="O572" t="str">
            <v>P-2</v>
          </cell>
          <cell r="P572" t="str">
            <v>Not on Watch</v>
          </cell>
        </row>
        <row r="573">
          <cell r="A573" t="str">
            <v>Hua Nan Commercial Bank Ltd.</v>
          </cell>
          <cell r="B573" t="str">
            <v>TAIWAN</v>
          </cell>
          <cell r="C573" t="str">
            <v>Stable</v>
          </cell>
          <cell r="D573" t="str">
            <v>A3</v>
          </cell>
          <cell r="E573" t="str">
            <v>LT Bank Deposits - Fgn Curr</v>
          </cell>
          <cell r="F573" t="str">
            <v>A3</v>
          </cell>
          <cell r="G573" t="str">
            <v>D+</v>
          </cell>
          <cell r="H573" t="str">
            <v>ba1</v>
          </cell>
          <cell r="I573" t="str">
            <v>ba1</v>
          </cell>
          <cell r="O573" t="str">
            <v>P-2</v>
          </cell>
          <cell r="P573" t="str">
            <v>Not on Watch</v>
          </cell>
        </row>
        <row r="574">
          <cell r="A574" t="str">
            <v>ICICI Bank Limited</v>
          </cell>
          <cell r="B574" t="str">
            <v>INDIA</v>
          </cell>
          <cell r="C574" t="str">
            <v>Stable</v>
          </cell>
          <cell r="D574" t="str">
            <v>Baa3</v>
          </cell>
          <cell r="E574" t="str">
            <v>LT Bank Deposits - Fgn Curr</v>
          </cell>
          <cell r="F574" t="str">
            <v>Baa3</v>
          </cell>
          <cell r="G574" t="str">
            <v>D+</v>
          </cell>
          <cell r="H574" t="str">
            <v>baa3</v>
          </cell>
          <cell r="I574" t="str">
            <v>baa3</v>
          </cell>
          <cell r="J574" t="str">
            <v>(P)Baa2</v>
          </cell>
          <cell r="K574" t="str">
            <v>(P)Ba1</v>
          </cell>
          <cell r="L574" t="str">
            <v>(P)Ba2</v>
          </cell>
          <cell r="O574" t="str">
            <v>P-3</v>
          </cell>
          <cell r="P574" t="str">
            <v>Not on Watch</v>
          </cell>
        </row>
        <row r="575">
          <cell r="A575" t="str">
            <v>Industrial &amp; Comm'l Bank of China (Macau) Ltd</v>
          </cell>
          <cell r="B575" t="str">
            <v>MACAU</v>
          </cell>
          <cell r="C575" t="str">
            <v>Stable</v>
          </cell>
          <cell r="D575" t="str">
            <v>A2</v>
          </cell>
          <cell r="E575" t="str">
            <v>LT Bank Deposits - Fgn Curr</v>
          </cell>
          <cell r="F575" t="str">
            <v>A2</v>
          </cell>
          <cell r="G575" t="str">
            <v>D+</v>
          </cell>
          <cell r="H575" t="str">
            <v>baa3</v>
          </cell>
          <cell r="I575" t="str">
            <v>a2</v>
          </cell>
          <cell r="O575" t="str">
            <v>P-1</v>
          </cell>
          <cell r="P575" t="str">
            <v>Not on Watch</v>
          </cell>
        </row>
        <row r="576">
          <cell r="A576" t="str">
            <v>Industrial Bank of Korea</v>
          </cell>
          <cell r="B576" t="str">
            <v>KOREA</v>
          </cell>
          <cell r="C576" t="str">
            <v>Ratings Under Review</v>
          </cell>
          <cell r="D576" t="str">
            <v>Aa3</v>
          </cell>
          <cell r="E576" t="str">
            <v>LT Bank Deposits - Fgn Curr</v>
          </cell>
          <cell r="F576" t="str">
            <v>Aa3</v>
          </cell>
          <cell r="G576" t="str">
            <v>D+</v>
          </cell>
          <cell r="H576" t="str">
            <v>baa3</v>
          </cell>
          <cell r="I576" t="str">
            <v>baa3</v>
          </cell>
          <cell r="J576" t="str">
            <v>Aa3</v>
          </cell>
          <cell r="K576" t="str">
            <v>(P)A1</v>
          </cell>
          <cell r="L576" t="str">
            <v>(P)A2</v>
          </cell>
          <cell r="O576" t="str">
            <v>P-1</v>
          </cell>
          <cell r="P576" t="str">
            <v>Possible Upgrade</v>
          </cell>
        </row>
        <row r="577">
          <cell r="A577" t="str">
            <v>ING Bank Slaski S.A.</v>
          </cell>
          <cell r="B577" t="str">
            <v>POLAND</v>
          </cell>
          <cell r="C577" t="str">
            <v>Negative (multiple)</v>
          </cell>
          <cell r="D577" t="str">
            <v>Baa1</v>
          </cell>
          <cell r="E577" t="str">
            <v>LT Bank Deposits - Fgn Curr</v>
          </cell>
          <cell r="F577" t="str">
            <v>Baa1</v>
          </cell>
          <cell r="G577" t="str">
            <v>D+</v>
          </cell>
          <cell r="H577" t="str">
            <v>baa3</v>
          </cell>
          <cell r="I577" t="str">
            <v>baa2</v>
          </cell>
          <cell r="O577" t="str">
            <v>P-2</v>
          </cell>
          <cell r="P577" t="str">
            <v>Not on Watch</v>
          </cell>
        </row>
        <row r="578">
          <cell r="A578" t="str">
            <v>Intesa Sanpaolo Spa</v>
          </cell>
          <cell r="B578" t="str">
            <v>ITALY</v>
          </cell>
          <cell r="C578" t="str">
            <v>Stable</v>
          </cell>
          <cell r="D578" t="str">
            <v>Baa2</v>
          </cell>
          <cell r="E578" t="str">
            <v>LT Bank Deposits - Fgn Curr</v>
          </cell>
          <cell r="F578" t="str">
            <v>Baa2</v>
          </cell>
          <cell r="G578" t="str">
            <v>D+</v>
          </cell>
          <cell r="H578" t="str">
            <v>baa3</v>
          </cell>
          <cell r="I578" t="str">
            <v>baa3</v>
          </cell>
          <cell r="J578" t="str">
            <v>Baa2</v>
          </cell>
          <cell r="K578" t="str">
            <v>Ba1</v>
          </cell>
          <cell r="L578" t="str">
            <v>Ba2</v>
          </cell>
          <cell r="M578" t="str">
            <v>Ba3</v>
          </cell>
          <cell r="N578" t="str">
            <v>Ba3</v>
          </cell>
          <cell r="O578" t="str">
            <v>P-2</v>
          </cell>
          <cell r="P578" t="str">
            <v>Not On Watch</v>
          </cell>
        </row>
        <row r="579">
          <cell r="A579" t="str">
            <v>Investec Bank Plc</v>
          </cell>
          <cell r="B579" t="str">
            <v>UNITED KINGDOM</v>
          </cell>
          <cell r="C579" t="str">
            <v>Stable</v>
          </cell>
          <cell r="D579" t="str">
            <v>Baa3</v>
          </cell>
          <cell r="E579" t="str">
            <v>LT Bank Deposits - Fgn Curr</v>
          </cell>
          <cell r="F579" t="str">
            <v>Baa3</v>
          </cell>
          <cell r="G579" t="str">
            <v>D+</v>
          </cell>
          <cell r="H579" t="str">
            <v>baa3</v>
          </cell>
          <cell r="I579" t="str">
            <v>baa3</v>
          </cell>
          <cell r="K579" t="str">
            <v>Ba1</v>
          </cell>
          <cell r="O579" t="str">
            <v>P-3</v>
          </cell>
          <cell r="P579" t="str">
            <v>Not on Watch</v>
          </cell>
        </row>
        <row r="580">
          <cell r="A580" t="str">
            <v>Israel Discount Bank</v>
          </cell>
          <cell r="B580" t="str">
            <v>ISRAEL</v>
          </cell>
          <cell r="C580" t="str">
            <v>Negative (multiple)</v>
          </cell>
          <cell r="D580" t="str">
            <v>A3</v>
          </cell>
          <cell r="E580" t="str">
            <v>LT Bank Deposits - Fgn Curr</v>
          </cell>
          <cell r="F580" t="str">
            <v>A3</v>
          </cell>
          <cell r="G580" t="str">
            <v>D+</v>
          </cell>
          <cell r="H580" t="str">
            <v>baa3</v>
          </cell>
          <cell r="I580" t="str">
            <v>baa3</v>
          </cell>
          <cell r="O580" t="str">
            <v>P-2</v>
          </cell>
          <cell r="P580" t="str">
            <v>Not on Watch</v>
          </cell>
        </row>
        <row r="581">
          <cell r="A581" t="str">
            <v>Jeju Bank</v>
          </cell>
          <cell r="B581" t="str">
            <v>KOREA</v>
          </cell>
          <cell r="C581" t="str">
            <v>Stable</v>
          </cell>
          <cell r="D581" t="str">
            <v>A3</v>
          </cell>
          <cell r="E581" t="str">
            <v>LT Bank Deposits - Fgn Curr</v>
          </cell>
          <cell r="F581" t="str">
            <v>A3</v>
          </cell>
          <cell r="G581" t="str">
            <v>D+</v>
          </cell>
          <cell r="H581" t="str">
            <v>baa3</v>
          </cell>
          <cell r="I581" t="str">
            <v>baa1</v>
          </cell>
          <cell r="O581" t="str">
            <v>P-2</v>
          </cell>
          <cell r="P581" t="str">
            <v>Not on Watch</v>
          </cell>
        </row>
        <row r="582">
          <cell r="A582" t="str">
            <v>KfW IPEX-Bank GmbH</v>
          </cell>
          <cell r="B582" t="str">
            <v>GERMANY</v>
          </cell>
          <cell r="C582" t="str">
            <v>Stable</v>
          </cell>
          <cell r="D582" t="str">
            <v>Aa3</v>
          </cell>
          <cell r="E582" t="str">
            <v>LT Bank Deposits - Fgn Curr</v>
          </cell>
          <cell r="F582" t="str">
            <v>Aa3</v>
          </cell>
          <cell r="G582" t="str">
            <v>D+</v>
          </cell>
          <cell r="H582" t="str">
            <v>baa3</v>
          </cell>
          <cell r="I582" t="str">
            <v>aa3</v>
          </cell>
          <cell r="O582" t="str">
            <v>P-1</v>
          </cell>
          <cell r="P582" t="str">
            <v>Not on Watch</v>
          </cell>
        </row>
        <row r="583">
          <cell r="A583" t="str">
            <v>Kiwibank Limited</v>
          </cell>
          <cell r="B583" t="str">
            <v>NEW ZEALAND</v>
          </cell>
          <cell r="C583" t="str">
            <v>Stable</v>
          </cell>
          <cell r="D583" t="str">
            <v>Aa3</v>
          </cell>
          <cell r="E583" t="str">
            <v>LT Bank Deposits - Fgn Curr</v>
          </cell>
          <cell r="F583" t="str">
            <v>Aa3</v>
          </cell>
          <cell r="G583" t="str">
            <v>D+</v>
          </cell>
          <cell r="H583" t="str">
            <v>baa3</v>
          </cell>
          <cell r="I583" t="str">
            <v>aa3</v>
          </cell>
          <cell r="O583" t="str">
            <v>P-1</v>
          </cell>
          <cell r="P583" t="str">
            <v>Not on Watch</v>
          </cell>
        </row>
        <row r="584">
          <cell r="A584" t="str">
            <v>Kuwait Finance House</v>
          </cell>
          <cell r="B584" t="str">
            <v>KUWAIT</v>
          </cell>
          <cell r="C584" t="str">
            <v>Negative</v>
          </cell>
          <cell r="D584" t="str">
            <v>A1</v>
          </cell>
          <cell r="E584" t="str">
            <v>LT Bank Deposits - Fgn Curr</v>
          </cell>
          <cell r="F584" t="str">
            <v>A1</v>
          </cell>
          <cell r="G584" t="str">
            <v>D+</v>
          </cell>
          <cell r="H584" t="str">
            <v>ba1</v>
          </cell>
          <cell r="I584" t="str">
            <v>ba1</v>
          </cell>
          <cell r="O584" t="str">
            <v>P-1</v>
          </cell>
          <cell r="P584" t="str">
            <v>Not on Watch</v>
          </cell>
        </row>
        <row r="585">
          <cell r="A585" t="str">
            <v>Kwangju Bank Ltd.</v>
          </cell>
          <cell r="B585" t="str">
            <v>KOREA</v>
          </cell>
          <cell r="C585" t="str">
            <v>Negative</v>
          </cell>
          <cell r="D585" t="str">
            <v>A3</v>
          </cell>
          <cell r="E585" t="str">
            <v>LT Bank Deposits - Fgn Curr</v>
          </cell>
          <cell r="F585" t="str">
            <v>A3</v>
          </cell>
          <cell r="G585" t="str">
            <v>D+</v>
          </cell>
          <cell r="H585" t="str">
            <v>baa3</v>
          </cell>
          <cell r="I585" t="str">
            <v>baa3</v>
          </cell>
          <cell r="O585" t="str">
            <v>P-2</v>
          </cell>
          <cell r="P585" t="str">
            <v>Not on Watch</v>
          </cell>
        </row>
        <row r="586">
          <cell r="A586" t="str">
            <v>Kyongnam Bank</v>
          </cell>
          <cell r="B586" t="str">
            <v>KOREA</v>
          </cell>
          <cell r="C586" t="str">
            <v>Positive</v>
          </cell>
          <cell r="D586" t="str">
            <v>A3</v>
          </cell>
          <cell r="E586" t="str">
            <v>LT Bank Deposits - Fgn Curr</v>
          </cell>
          <cell r="F586" t="str">
            <v>A3</v>
          </cell>
          <cell r="G586" t="str">
            <v>D+</v>
          </cell>
          <cell r="H586" t="str">
            <v>baa3</v>
          </cell>
          <cell r="I586" t="str">
            <v>baa3</v>
          </cell>
          <cell r="O586" t="str">
            <v>P-2</v>
          </cell>
          <cell r="P586" t="str">
            <v>Not on Watch</v>
          </cell>
        </row>
        <row r="587">
          <cell r="A587" t="str">
            <v>Landesbank Baden-Wuerttemberg</v>
          </cell>
          <cell r="B587" t="str">
            <v>GERMANY</v>
          </cell>
          <cell r="C587" t="str">
            <v>Negative (multiple)</v>
          </cell>
          <cell r="D587" t="str">
            <v>A2</v>
          </cell>
          <cell r="E587" t="str">
            <v>LT Bank Deposits - Fgn Curr</v>
          </cell>
          <cell r="F587" t="str">
            <v>A2</v>
          </cell>
          <cell r="G587" t="str">
            <v>D+</v>
          </cell>
          <cell r="H587" t="str">
            <v>baa3</v>
          </cell>
          <cell r="I587" t="str">
            <v>baa1</v>
          </cell>
          <cell r="J587" t="str">
            <v>A2</v>
          </cell>
          <cell r="K587" t="str">
            <v>Baa2</v>
          </cell>
          <cell r="O587" t="str">
            <v>P-1</v>
          </cell>
          <cell r="P587" t="str">
            <v>Not on Watch</v>
          </cell>
        </row>
        <row r="588">
          <cell r="A588" t="str">
            <v>Landesbank Berlin AG</v>
          </cell>
          <cell r="B588" t="str">
            <v>GERMANY</v>
          </cell>
          <cell r="C588" t="str">
            <v>Negative</v>
          </cell>
          <cell r="D588" t="str">
            <v>A1</v>
          </cell>
          <cell r="E588" t="str">
            <v>LT Bank Deposits - Fgn Curr</v>
          </cell>
          <cell r="F588" t="str">
            <v>A1</v>
          </cell>
          <cell r="G588" t="str">
            <v>D+</v>
          </cell>
          <cell r="H588" t="str">
            <v>ba1</v>
          </cell>
          <cell r="I588" t="str">
            <v>baa2</v>
          </cell>
          <cell r="J588" t="str">
            <v>A1</v>
          </cell>
          <cell r="K588" t="str">
            <v>Baa3</v>
          </cell>
          <cell r="O588" t="str">
            <v>P-1</v>
          </cell>
          <cell r="P588" t="str">
            <v>Not On Watch</v>
          </cell>
        </row>
        <row r="589">
          <cell r="A589" t="str">
            <v>Landesbank Hessen-Thueringen GZ</v>
          </cell>
          <cell r="B589" t="str">
            <v>GERMANY</v>
          </cell>
          <cell r="C589" t="str">
            <v>Negative (multiple)</v>
          </cell>
          <cell r="D589" t="str">
            <v>A2</v>
          </cell>
          <cell r="E589" t="str">
            <v>LT Bank Deposits - Fgn Curr</v>
          </cell>
          <cell r="F589" t="str">
            <v>A2</v>
          </cell>
          <cell r="G589" t="str">
            <v>D+</v>
          </cell>
          <cell r="H589" t="str">
            <v>baa3</v>
          </cell>
          <cell r="I589" t="str">
            <v>baa1</v>
          </cell>
          <cell r="J589" t="str">
            <v>A2</v>
          </cell>
          <cell r="K589" t="str">
            <v>Baa2</v>
          </cell>
          <cell r="L589" t="str">
            <v>Baa3</v>
          </cell>
          <cell r="O589" t="str">
            <v>P-1</v>
          </cell>
          <cell r="P589" t="str">
            <v>Not on Watch</v>
          </cell>
        </row>
        <row r="590">
          <cell r="A590" t="str">
            <v>MashreqBank psc</v>
          </cell>
          <cell r="B590" t="str">
            <v>UNITED ARAB EMIRATES</v>
          </cell>
          <cell r="C590" t="str">
            <v>Stable</v>
          </cell>
          <cell r="D590" t="str">
            <v>Baa2</v>
          </cell>
          <cell r="E590" t="str">
            <v>LT Bank Deposits - Fgn Curr</v>
          </cell>
          <cell r="F590" t="str">
            <v>Baa2</v>
          </cell>
          <cell r="G590" t="str">
            <v>D+</v>
          </cell>
          <cell r="H590" t="str">
            <v>ba1</v>
          </cell>
          <cell r="I590" t="str">
            <v>ba1</v>
          </cell>
          <cell r="J590" t="str">
            <v>Baa2</v>
          </cell>
          <cell r="K590" t="str">
            <v>Ba2</v>
          </cell>
          <cell r="O590" t="str">
            <v>P-2</v>
          </cell>
          <cell r="P590" t="str">
            <v>Not on Watch</v>
          </cell>
        </row>
        <row r="591">
          <cell r="A591" t="str">
            <v>Masraf Al Rayan</v>
          </cell>
          <cell r="B591" t="str">
            <v>QATAR</v>
          </cell>
          <cell r="C591" t="str">
            <v>Stable</v>
          </cell>
          <cell r="D591" t="str">
            <v>A2</v>
          </cell>
          <cell r="E591" t="str">
            <v>LT Issuer Rating - Fgn Curr</v>
          </cell>
          <cell r="G591" t="str">
            <v>D+</v>
          </cell>
          <cell r="H591" t="str">
            <v>baa3</v>
          </cell>
          <cell r="I591" t="str">
            <v>baa3</v>
          </cell>
          <cell r="O591" t="str">
            <v>P-1</v>
          </cell>
          <cell r="P591" t="str">
            <v>Not on Watch</v>
          </cell>
        </row>
        <row r="592">
          <cell r="A592" t="str">
            <v>Mauritius Commercial Bank Limited</v>
          </cell>
          <cell r="B592" t="str">
            <v>MAURITIUS</v>
          </cell>
          <cell r="C592" t="str">
            <v>Negative (multiple)</v>
          </cell>
          <cell r="D592" t="str">
            <v>Baa1</v>
          </cell>
          <cell r="E592" t="str">
            <v>LT Bank Deposits - Fgn Curr</v>
          </cell>
          <cell r="F592" t="str">
            <v>Baa1</v>
          </cell>
          <cell r="G592" t="str">
            <v>D+</v>
          </cell>
          <cell r="H592" t="str">
            <v>baa3</v>
          </cell>
          <cell r="I592" t="str">
            <v>baa3</v>
          </cell>
          <cell r="O592" t="str">
            <v>P-2</v>
          </cell>
          <cell r="P592" t="str">
            <v>Not on Watch</v>
          </cell>
        </row>
        <row r="593">
          <cell r="A593" t="str">
            <v>Metropolitan Bank &amp; Trust Company</v>
          </cell>
          <cell r="B593" t="str">
            <v>PHILIPPINES</v>
          </cell>
          <cell r="C593" t="str">
            <v>Positive</v>
          </cell>
          <cell r="D593" t="str">
            <v>Baa3</v>
          </cell>
          <cell r="E593" t="str">
            <v>LT Bank Deposits - Fgn Curr</v>
          </cell>
          <cell r="F593" t="str">
            <v>Baa3</v>
          </cell>
          <cell r="G593" t="str">
            <v>D+</v>
          </cell>
          <cell r="H593" t="str">
            <v>baa3</v>
          </cell>
          <cell r="I593" t="str">
            <v>baa3</v>
          </cell>
          <cell r="K593" t="str">
            <v>Ba1</v>
          </cell>
          <cell r="O593" t="str">
            <v>P-3</v>
          </cell>
          <cell r="P593" t="str">
            <v>Not on Watch</v>
          </cell>
        </row>
        <row r="594">
          <cell r="A594" t="str">
            <v>Morgan Stanley Bank AG</v>
          </cell>
          <cell r="B594" t="str">
            <v>GERMANY</v>
          </cell>
          <cell r="C594" t="str">
            <v>Positive</v>
          </cell>
          <cell r="D594" t="str">
            <v>A3</v>
          </cell>
          <cell r="E594" t="str">
            <v>LT Bank Deposits - Dom Curr</v>
          </cell>
          <cell r="F594" t="str">
            <v>A3</v>
          </cell>
          <cell r="G594" t="str">
            <v>D+</v>
          </cell>
          <cell r="H594" t="str">
            <v>baa3</v>
          </cell>
          <cell r="I594" t="str">
            <v>baa2</v>
          </cell>
          <cell r="O594" t="str">
            <v>P-2</v>
          </cell>
          <cell r="P594" t="str">
            <v>Not on Watch</v>
          </cell>
        </row>
        <row r="595">
          <cell r="A595" t="str">
            <v>Morgan Stanley Bank International Limited</v>
          </cell>
          <cell r="B595" t="str">
            <v>UNITED KINGDOM</v>
          </cell>
          <cell r="C595" t="str">
            <v>Positive</v>
          </cell>
          <cell r="D595" t="str">
            <v>A3</v>
          </cell>
          <cell r="E595" t="str">
            <v>LT Bank Deposits - Fgn Curr</v>
          </cell>
          <cell r="F595" t="str">
            <v>A3</v>
          </cell>
          <cell r="G595" t="str">
            <v>D+</v>
          </cell>
          <cell r="H595" t="str">
            <v>baa3</v>
          </cell>
          <cell r="I595" t="str">
            <v>baa2</v>
          </cell>
          <cell r="O595" t="str">
            <v>P-2</v>
          </cell>
          <cell r="P595" t="str">
            <v>Not on Watch</v>
          </cell>
        </row>
        <row r="596">
          <cell r="A596" t="str">
            <v>Morgan Stanley Bank, N.A.</v>
          </cell>
          <cell r="B596" t="str">
            <v>UNITED STATES</v>
          </cell>
          <cell r="C596" t="str">
            <v>Positive</v>
          </cell>
          <cell r="D596" t="str">
            <v>A3</v>
          </cell>
          <cell r="E596" t="str">
            <v>LT Bank Deposits - Dom Curr</v>
          </cell>
          <cell r="F596" t="str">
            <v>A3</v>
          </cell>
          <cell r="G596" t="str">
            <v>D+</v>
          </cell>
          <cell r="H596" t="str">
            <v>baa3</v>
          </cell>
          <cell r="I596" t="str">
            <v>baa2</v>
          </cell>
          <cell r="O596" t="str">
            <v>P-2</v>
          </cell>
          <cell r="P596" t="str">
            <v>Not on Watch</v>
          </cell>
        </row>
        <row r="597">
          <cell r="A597" t="str">
            <v>National Bank of Bahrain BSC</v>
          </cell>
          <cell r="B597" t="str">
            <v>BAHRAIN</v>
          </cell>
          <cell r="C597" t="str">
            <v>Negative (multiple)</v>
          </cell>
          <cell r="D597" t="str">
            <v>Baa2</v>
          </cell>
          <cell r="E597" t="str">
            <v>LT Bank Deposits - Fgn Curr</v>
          </cell>
          <cell r="F597" t="str">
            <v>Baa2</v>
          </cell>
          <cell r="G597" t="str">
            <v>D+</v>
          </cell>
          <cell r="H597" t="str">
            <v>baa3</v>
          </cell>
          <cell r="I597" t="str">
            <v>baa3</v>
          </cell>
          <cell r="O597" t="str">
            <v>P-2</v>
          </cell>
          <cell r="P597" t="str">
            <v>Not on Watch</v>
          </cell>
        </row>
        <row r="598">
          <cell r="A598" t="str">
            <v>National Bank of Fujairah</v>
          </cell>
          <cell r="B598" t="str">
            <v>UNITED ARAB EMIRATES</v>
          </cell>
          <cell r="C598" t="str">
            <v>Stable</v>
          </cell>
          <cell r="D598" t="str">
            <v>Baa1</v>
          </cell>
          <cell r="E598" t="str">
            <v>LT Bank Deposits - Fgn Curr</v>
          </cell>
          <cell r="F598" t="str">
            <v>Baa1</v>
          </cell>
          <cell r="G598" t="str">
            <v>D+</v>
          </cell>
          <cell r="H598" t="str">
            <v>ba1</v>
          </cell>
          <cell r="I598" t="str">
            <v>ba1</v>
          </cell>
          <cell r="O598" t="str">
            <v>P-2</v>
          </cell>
          <cell r="P598" t="str">
            <v>Not on Watch</v>
          </cell>
        </row>
        <row r="599">
          <cell r="A599" t="str">
            <v>National Bank of Oman Limited (SAOG)</v>
          </cell>
          <cell r="B599" t="str">
            <v>OMAN</v>
          </cell>
          <cell r="C599" t="str">
            <v>Stable</v>
          </cell>
          <cell r="D599" t="str">
            <v>A3</v>
          </cell>
          <cell r="E599" t="str">
            <v>LT Bank Deposits - Fgn Curr</v>
          </cell>
          <cell r="F599" t="str">
            <v>A3</v>
          </cell>
          <cell r="G599" t="str">
            <v>D+</v>
          </cell>
          <cell r="H599" t="str">
            <v>ba1</v>
          </cell>
          <cell r="I599" t="str">
            <v>baa3</v>
          </cell>
          <cell r="J599" t="str">
            <v>(P)A3</v>
          </cell>
          <cell r="O599" t="str">
            <v>P-2</v>
          </cell>
          <cell r="P599" t="str">
            <v>Not on Watch</v>
          </cell>
        </row>
        <row r="600">
          <cell r="A600" t="str">
            <v>National Bank of Ras-Al-Khaimah</v>
          </cell>
          <cell r="B600" t="str">
            <v>UNITED ARAB EMIRATES</v>
          </cell>
          <cell r="C600" t="str">
            <v>Stable</v>
          </cell>
          <cell r="D600" t="str">
            <v>Baa1</v>
          </cell>
          <cell r="E600" t="str">
            <v>LT Bank Deposits - Fgn Curr</v>
          </cell>
          <cell r="F600" t="str">
            <v>Baa1</v>
          </cell>
          <cell r="G600" t="str">
            <v>D+</v>
          </cell>
          <cell r="H600" t="str">
            <v>baa3</v>
          </cell>
          <cell r="I600" t="str">
            <v>baa3</v>
          </cell>
          <cell r="O600" t="str">
            <v>P-2</v>
          </cell>
          <cell r="P600" t="str">
            <v>Not on Watch</v>
          </cell>
        </row>
        <row r="601">
          <cell r="A601" t="str">
            <v>National Westminster Bank PLC</v>
          </cell>
          <cell r="B601" t="str">
            <v>UNITED KINGDOM</v>
          </cell>
          <cell r="C601" t="str">
            <v>Negative</v>
          </cell>
          <cell r="D601" t="str">
            <v>Baa1</v>
          </cell>
          <cell r="E601" t="str">
            <v>LT Bank Deposits - Fgn Curr</v>
          </cell>
          <cell r="F601" t="str">
            <v>Baa1</v>
          </cell>
          <cell r="G601" t="str">
            <v>D+</v>
          </cell>
          <cell r="H601" t="str">
            <v>ba1</v>
          </cell>
          <cell r="I601" t="str">
            <v>ba1</v>
          </cell>
          <cell r="J601" t="str">
            <v>(P)Baa1</v>
          </cell>
          <cell r="K601" t="str">
            <v>Ba2</v>
          </cell>
          <cell r="L601" t="str">
            <v>Ba3</v>
          </cell>
          <cell r="M601" t="str">
            <v>B1</v>
          </cell>
          <cell r="N601" t="str">
            <v>B1</v>
          </cell>
          <cell r="O601" t="str">
            <v>P-2</v>
          </cell>
          <cell r="P601" t="str">
            <v>Not on Watch</v>
          </cell>
        </row>
        <row r="602">
          <cell r="A602" t="str">
            <v>Nedbank Private Wealth Limited</v>
          </cell>
          <cell r="B602" t="str">
            <v>ISLE OF MAN</v>
          </cell>
          <cell r="C602" t="str">
            <v>Ratings Under Review</v>
          </cell>
          <cell r="D602" t="str">
            <v>Baa2</v>
          </cell>
          <cell r="E602" t="str">
            <v>LT Bank Deposits - Fgn Curr</v>
          </cell>
          <cell r="F602" t="str">
            <v>Baa2</v>
          </cell>
          <cell r="G602" t="str">
            <v>D+</v>
          </cell>
          <cell r="H602" t="str">
            <v>baa3</v>
          </cell>
          <cell r="I602" t="str">
            <v>baa2</v>
          </cell>
          <cell r="O602" t="str">
            <v>P-2</v>
          </cell>
          <cell r="P602" t="str">
            <v>Possible Downgrade</v>
          </cell>
        </row>
        <row r="603">
          <cell r="A603" t="str">
            <v>Nevada State Bank</v>
          </cell>
          <cell r="B603" t="str">
            <v>UNITED STATES</v>
          </cell>
          <cell r="C603" t="str">
            <v>Stable</v>
          </cell>
          <cell r="D603" t="str">
            <v>Baa3</v>
          </cell>
          <cell r="E603" t="str">
            <v>LT Bank Deposits - Dom Curr</v>
          </cell>
          <cell r="F603" t="str">
            <v>Baa3</v>
          </cell>
          <cell r="G603" t="str">
            <v>D+</v>
          </cell>
          <cell r="H603" t="str">
            <v>baa3</v>
          </cell>
          <cell r="I603" t="str">
            <v>baa3</v>
          </cell>
          <cell r="O603" t="str">
            <v>P-3</v>
          </cell>
          <cell r="P603" t="str">
            <v>Not on Watch</v>
          </cell>
        </row>
        <row r="604">
          <cell r="A604" t="str">
            <v>NIBC Bank N.V.</v>
          </cell>
          <cell r="B604" t="str">
            <v>NETHERLANDS</v>
          </cell>
          <cell r="C604" t="str">
            <v>Negative</v>
          </cell>
          <cell r="D604" t="str">
            <v>Baa3</v>
          </cell>
          <cell r="E604" t="str">
            <v>LT Bank Deposits - Fgn Curr</v>
          </cell>
          <cell r="F604" t="str">
            <v>Baa3</v>
          </cell>
          <cell r="G604" t="str">
            <v>D+</v>
          </cell>
          <cell r="H604" t="str">
            <v>baa3</v>
          </cell>
          <cell r="I604" t="str">
            <v>baa3</v>
          </cell>
          <cell r="J604" t="str">
            <v>Baa3</v>
          </cell>
          <cell r="K604" t="str">
            <v>Ba1</v>
          </cell>
          <cell r="M604" t="str">
            <v>Ba2</v>
          </cell>
          <cell r="O604" t="str">
            <v>P-3</v>
          </cell>
          <cell r="P604" t="str">
            <v>Not on Watch</v>
          </cell>
        </row>
        <row r="605">
          <cell r="A605" t="str">
            <v>NongHyup Bank</v>
          </cell>
          <cell r="B605" t="str">
            <v>KOREA</v>
          </cell>
          <cell r="C605" t="str">
            <v>Stable</v>
          </cell>
          <cell r="D605" t="str">
            <v>A1</v>
          </cell>
          <cell r="E605" t="str">
            <v>LT Bank Deposits - Fgn Curr</v>
          </cell>
          <cell r="F605" t="str">
            <v>A1</v>
          </cell>
          <cell r="G605" t="str">
            <v>D+</v>
          </cell>
          <cell r="H605" t="str">
            <v>baa3</v>
          </cell>
          <cell r="I605" t="str">
            <v>baa3</v>
          </cell>
          <cell r="J605" t="str">
            <v>A1</v>
          </cell>
          <cell r="O605" t="str">
            <v>P-1</v>
          </cell>
          <cell r="P605" t="str">
            <v>Not on Watch</v>
          </cell>
        </row>
        <row r="606">
          <cell r="A606" t="str">
            <v>Nykredit Bank A/S</v>
          </cell>
          <cell r="B606" t="str">
            <v>DENMARK</v>
          </cell>
          <cell r="C606" t="str">
            <v>Stable (multiple)</v>
          </cell>
          <cell r="D606" t="str">
            <v>Baa2</v>
          </cell>
          <cell r="E606" t="str">
            <v>LT Bank Deposits - Fgn Curr</v>
          </cell>
          <cell r="F606" t="str">
            <v>Baa2</v>
          </cell>
          <cell r="G606" t="str">
            <v>D+</v>
          </cell>
          <cell r="H606" t="str">
            <v>baa3</v>
          </cell>
          <cell r="I606" t="str">
            <v>baa2</v>
          </cell>
          <cell r="J606" t="str">
            <v>Baa2</v>
          </cell>
          <cell r="O606" t="str">
            <v>P-2</v>
          </cell>
          <cell r="P606" t="str">
            <v>Not on Watch</v>
          </cell>
        </row>
        <row r="607">
          <cell r="A607" t="str">
            <v>Ogaki Kyoritsu Bank, Ltd.</v>
          </cell>
          <cell r="B607" t="str">
            <v>JAPAN</v>
          </cell>
          <cell r="C607" t="str">
            <v>Stable</v>
          </cell>
          <cell r="D607" t="str">
            <v>Baa1</v>
          </cell>
          <cell r="E607" t="str">
            <v>LT Bank Deposits - Fgn Curr</v>
          </cell>
          <cell r="F607" t="str">
            <v>Baa1</v>
          </cell>
          <cell r="G607" t="str">
            <v>D+</v>
          </cell>
          <cell r="H607" t="str">
            <v>baa3</v>
          </cell>
          <cell r="I607" t="str">
            <v>baa3</v>
          </cell>
          <cell r="O607" t="str">
            <v>P-2</v>
          </cell>
          <cell r="P607" t="str">
            <v>Not on Watch</v>
          </cell>
        </row>
        <row r="608">
          <cell r="A608" t="str">
            <v>Qatar International Islamic Bank (Q.S.C.)</v>
          </cell>
          <cell r="B608" t="str">
            <v>QATAR</v>
          </cell>
          <cell r="C608" t="str">
            <v>Positive (multiple)</v>
          </cell>
          <cell r="D608" t="str">
            <v>A3</v>
          </cell>
          <cell r="E608" t="str">
            <v>LT Issuer Rating - Fgn Curr</v>
          </cell>
          <cell r="G608" t="str">
            <v>D+</v>
          </cell>
          <cell r="H608" t="str">
            <v>ba1</v>
          </cell>
          <cell r="I608" t="str">
            <v>ba1</v>
          </cell>
          <cell r="O608" t="str">
            <v>P-2</v>
          </cell>
          <cell r="P608" t="str">
            <v>Not on Watch</v>
          </cell>
        </row>
        <row r="609">
          <cell r="A609" t="str">
            <v>Raiffeisen Bank International AG</v>
          </cell>
          <cell r="B609" t="str">
            <v>AUSTRIA</v>
          </cell>
          <cell r="C609" t="str">
            <v>Negative (multiple)</v>
          </cell>
          <cell r="D609" t="str">
            <v>A3</v>
          </cell>
          <cell r="E609" t="str">
            <v>LT Bank Deposits - Fgn Curr</v>
          </cell>
          <cell r="F609" t="str">
            <v>A3</v>
          </cell>
          <cell r="G609" t="str">
            <v>D+</v>
          </cell>
          <cell r="H609" t="str">
            <v>ba1</v>
          </cell>
          <cell r="I609" t="str">
            <v>baa2</v>
          </cell>
          <cell r="J609" t="str">
            <v>A3</v>
          </cell>
          <cell r="K609" t="str">
            <v>Baa3</v>
          </cell>
          <cell r="O609" t="str">
            <v>P-2</v>
          </cell>
          <cell r="P609" t="str">
            <v>Not on Watch</v>
          </cell>
        </row>
        <row r="610">
          <cell r="A610" t="str">
            <v>Raiffeisenlandesbank Niederoesterreich-Wien</v>
          </cell>
          <cell r="B610" t="str">
            <v>AUSTRIA</v>
          </cell>
          <cell r="C610" t="str">
            <v>Negative</v>
          </cell>
          <cell r="D610" t="str">
            <v>A3</v>
          </cell>
          <cell r="E610" t="str">
            <v>LT Bank Deposits - Fgn Curr</v>
          </cell>
          <cell r="F610" t="str">
            <v>A3</v>
          </cell>
          <cell r="G610" t="str">
            <v>D+</v>
          </cell>
          <cell r="H610" t="str">
            <v>baa3</v>
          </cell>
          <cell r="I610" t="str">
            <v>baa2</v>
          </cell>
          <cell r="J610" t="str">
            <v>A3</v>
          </cell>
          <cell r="K610" t="str">
            <v>Baa3</v>
          </cell>
          <cell r="O610" t="str">
            <v>P-2</v>
          </cell>
          <cell r="P610" t="str">
            <v>Not on Watch</v>
          </cell>
        </row>
        <row r="611">
          <cell r="A611" t="str">
            <v>Raiffeisenlandesbank Oberoesterreich AG</v>
          </cell>
          <cell r="B611" t="str">
            <v>AUSTRIA</v>
          </cell>
          <cell r="C611" t="str">
            <v>Negative</v>
          </cell>
          <cell r="D611" t="str">
            <v>A3</v>
          </cell>
          <cell r="E611" t="str">
            <v>LT Bank Deposits - Fgn Curr</v>
          </cell>
          <cell r="F611" t="str">
            <v>A3</v>
          </cell>
          <cell r="G611" t="str">
            <v>D+</v>
          </cell>
          <cell r="H611" t="str">
            <v>ba1</v>
          </cell>
          <cell r="I611" t="str">
            <v>baa2</v>
          </cell>
          <cell r="J611" t="str">
            <v>A3</v>
          </cell>
          <cell r="O611" t="str">
            <v>P-2</v>
          </cell>
          <cell r="P611" t="str">
            <v>Not on Watch</v>
          </cell>
        </row>
        <row r="612">
          <cell r="A612" t="str">
            <v>RCI Banque</v>
          </cell>
          <cell r="B612" t="str">
            <v>FRANCE</v>
          </cell>
          <cell r="C612" t="str">
            <v>Stable</v>
          </cell>
          <cell r="D612" t="str">
            <v>Baa3</v>
          </cell>
          <cell r="E612" t="str">
            <v>LT Bank Deposits - Fgn Curr</v>
          </cell>
          <cell r="F612" t="str">
            <v>Baa3</v>
          </cell>
          <cell r="G612" t="str">
            <v>D+</v>
          </cell>
          <cell r="H612" t="str">
            <v>baa3</v>
          </cell>
          <cell r="I612" t="str">
            <v>baa3</v>
          </cell>
          <cell r="J612" t="str">
            <v>Baa3</v>
          </cell>
          <cell r="K612" t="str">
            <v>Ba1</v>
          </cell>
          <cell r="O612" t="str">
            <v>P-3</v>
          </cell>
          <cell r="P612" t="str">
            <v>Not on Watch</v>
          </cell>
        </row>
        <row r="613">
          <cell r="A613" t="str">
            <v>Regions Bank</v>
          </cell>
          <cell r="B613" t="str">
            <v>UNITED STATES</v>
          </cell>
          <cell r="C613" t="str">
            <v>Stable</v>
          </cell>
          <cell r="D613" t="str">
            <v>Baa3</v>
          </cell>
          <cell r="E613" t="str">
            <v>LT Bank Deposits - Dom Curr</v>
          </cell>
          <cell r="F613" t="str">
            <v>Baa3</v>
          </cell>
          <cell r="G613" t="str">
            <v>D+</v>
          </cell>
          <cell r="H613" t="str">
            <v>baa3</v>
          </cell>
          <cell r="I613" t="str">
            <v>baa3</v>
          </cell>
          <cell r="K613" t="str">
            <v>Ba1</v>
          </cell>
          <cell r="O613" t="str">
            <v>P-3</v>
          </cell>
          <cell r="P613" t="str">
            <v>Not on Watch</v>
          </cell>
        </row>
        <row r="614">
          <cell r="A614" t="str">
            <v>RHB Bank Berhad</v>
          </cell>
          <cell r="B614" t="str">
            <v>MALAYSIA</v>
          </cell>
          <cell r="C614" t="str">
            <v>Stable</v>
          </cell>
          <cell r="D614" t="str">
            <v>A3</v>
          </cell>
          <cell r="E614" t="str">
            <v>LT Bank Deposits - Fgn Curr</v>
          </cell>
          <cell r="F614" t="str">
            <v>A3</v>
          </cell>
          <cell r="G614" t="str">
            <v>D+</v>
          </cell>
          <cell r="H614" t="str">
            <v>ba1</v>
          </cell>
          <cell r="I614" t="str">
            <v>ba1</v>
          </cell>
          <cell r="J614" t="str">
            <v>A3</v>
          </cell>
          <cell r="O614" t="str">
            <v>P-2</v>
          </cell>
          <cell r="P614" t="str">
            <v>Not on Watch</v>
          </cell>
        </row>
        <row r="615">
          <cell r="A615" t="str">
            <v>Royal Bank of Scotland N.V.</v>
          </cell>
          <cell r="B615" t="str">
            <v>NETHERLANDS</v>
          </cell>
          <cell r="C615" t="str">
            <v>Negative</v>
          </cell>
          <cell r="D615" t="str">
            <v>Baa1</v>
          </cell>
          <cell r="E615" t="str">
            <v>LT Bank Deposits - Fgn Curr</v>
          </cell>
          <cell r="F615" t="str">
            <v>Baa1</v>
          </cell>
          <cell r="G615" t="str">
            <v>D+</v>
          </cell>
          <cell r="H615" t="str">
            <v>ba1</v>
          </cell>
          <cell r="I615" t="str">
            <v>ba1</v>
          </cell>
          <cell r="J615" t="str">
            <v>Baa1</v>
          </cell>
          <cell r="K615" t="str">
            <v>Ba2</v>
          </cell>
          <cell r="L615" t="str">
            <v>(P)Ba3</v>
          </cell>
          <cell r="O615" t="str">
            <v>P-2</v>
          </cell>
          <cell r="P615" t="str">
            <v>Not on Watch</v>
          </cell>
        </row>
        <row r="616">
          <cell r="A616" t="str">
            <v>Royal Bank of Scotland plc</v>
          </cell>
          <cell r="B616" t="str">
            <v>UNITED KINGDOM</v>
          </cell>
          <cell r="C616" t="str">
            <v>Negative</v>
          </cell>
          <cell r="D616" t="str">
            <v>Baa1</v>
          </cell>
          <cell r="E616" t="str">
            <v>LT Bank Deposits - Fgn Curr</v>
          </cell>
          <cell r="F616" t="str">
            <v>Baa1</v>
          </cell>
          <cell r="G616" t="str">
            <v>D+</v>
          </cell>
          <cell r="H616" t="str">
            <v>ba1</v>
          </cell>
          <cell r="I616" t="str">
            <v>ba1</v>
          </cell>
          <cell r="J616" t="str">
            <v>Baa1</v>
          </cell>
          <cell r="K616" t="str">
            <v>Ba2</v>
          </cell>
          <cell r="L616" t="str">
            <v>Ba3</v>
          </cell>
          <cell r="O616" t="str">
            <v>P-2</v>
          </cell>
          <cell r="P616" t="str">
            <v>Not On Watch</v>
          </cell>
        </row>
        <row r="617">
          <cell r="A617" t="str">
            <v>Sberbank</v>
          </cell>
          <cell r="B617" t="str">
            <v>RUSSIA</v>
          </cell>
          <cell r="C617" t="str">
            <v>Negative (multiple)</v>
          </cell>
          <cell r="D617" t="str">
            <v>Baa1</v>
          </cell>
          <cell r="E617" t="str">
            <v>LT Bank Deposits - Fgn Curr</v>
          </cell>
          <cell r="F617" t="str">
            <v>Baa1</v>
          </cell>
          <cell r="G617" t="str">
            <v>D+</v>
          </cell>
          <cell r="H617" t="str">
            <v>baa3</v>
          </cell>
          <cell r="I617" t="str">
            <v>baa3</v>
          </cell>
          <cell r="J617" t="str">
            <v>Baa1</v>
          </cell>
          <cell r="O617" t="str">
            <v>P-2</v>
          </cell>
          <cell r="P617" t="str">
            <v>Not on Watch</v>
          </cell>
        </row>
        <row r="618">
          <cell r="A618" t="str">
            <v>Scotiabank Peru</v>
          </cell>
          <cell r="B618" t="str">
            <v>PERU</v>
          </cell>
          <cell r="C618" t="str">
            <v>Stable</v>
          </cell>
          <cell r="D618" t="str">
            <v>Baa1</v>
          </cell>
          <cell r="E618" t="str">
            <v>LT Bank Deposits - Fgn Curr</v>
          </cell>
          <cell r="F618" t="str">
            <v>Baa1</v>
          </cell>
          <cell r="G618" t="str">
            <v>D+</v>
          </cell>
          <cell r="H618" t="str">
            <v>baa3</v>
          </cell>
          <cell r="I618" t="str">
            <v>baa2</v>
          </cell>
          <cell r="K618" t="str">
            <v>Baa3</v>
          </cell>
          <cell r="O618" t="str">
            <v>P-2</v>
          </cell>
          <cell r="P618" t="str">
            <v>Not on Watch</v>
          </cell>
        </row>
        <row r="619">
          <cell r="A619" t="str">
            <v>SEB AG</v>
          </cell>
          <cell r="B619" t="str">
            <v>GERMANY</v>
          </cell>
          <cell r="C619" t="str">
            <v>Stable</v>
          </cell>
          <cell r="D619" t="str">
            <v>Baa1</v>
          </cell>
          <cell r="E619" t="str">
            <v>LT Bank Deposits - Fgn Curr</v>
          </cell>
          <cell r="F619" t="str">
            <v>Baa1</v>
          </cell>
          <cell r="G619" t="str">
            <v>D+</v>
          </cell>
          <cell r="H619" t="str">
            <v>ba1</v>
          </cell>
          <cell r="I619" t="str">
            <v>baa1</v>
          </cell>
          <cell r="O619" t="str">
            <v>P-2</v>
          </cell>
          <cell r="P619" t="str">
            <v>Not on Watch</v>
          </cell>
        </row>
        <row r="620">
          <cell r="A620" t="str">
            <v>Sharjah Islamic Bank PJSC</v>
          </cell>
          <cell r="B620" t="str">
            <v>UNITED ARAB EMIRATES</v>
          </cell>
          <cell r="C620" t="str">
            <v>Stable</v>
          </cell>
          <cell r="D620" t="str">
            <v>A3</v>
          </cell>
          <cell r="E620" t="str">
            <v>LT Issuer Rating - Fgn Curr</v>
          </cell>
          <cell r="G620" t="str">
            <v>D+</v>
          </cell>
          <cell r="H620" t="str">
            <v>baa3</v>
          </cell>
          <cell r="I620" t="str">
            <v>baa3</v>
          </cell>
          <cell r="O620" t="str">
            <v>P-2</v>
          </cell>
          <cell r="P620" t="str">
            <v>Not on Watch</v>
          </cell>
        </row>
        <row r="621">
          <cell r="A621" t="str">
            <v>SNS Bank N.V.</v>
          </cell>
          <cell r="B621" t="str">
            <v>NETHERLANDS</v>
          </cell>
          <cell r="C621" t="str">
            <v>Negative (multiple)</v>
          </cell>
          <cell r="D621" t="str">
            <v>Baa2</v>
          </cell>
          <cell r="E621" t="str">
            <v>LT Bank Deposits - Fgn Curr</v>
          </cell>
          <cell r="F621" t="str">
            <v>Baa2</v>
          </cell>
          <cell r="G621" t="str">
            <v>D+</v>
          </cell>
          <cell r="H621" t="str">
            <v>ba1</v>
          </cell>
          <cell r="I621" t="str">
            <v>ba1</v>
          </cell>
          <cell r="J621" t="str">
            <v>Baa2</v>
          </cell>
          <cell r="K621" t="str">
            <v>(P)Ba2</v>
          </cell>
          <cell r="O621" t="str">
            <v>P-2</v>
          </cell>
          <cell r="P621" t="str">
            <v>Not on Watch</v>
          </cell>
        </row>
        <row r="622">
          <cell r="A622" t="str">
            <v>Socram Banque</v>
          </cell>
          <cell r="B622" t="str">
            <v>FRANCE</v>
          </cell>
          <cell r="C622" t="str">
            <v>Stable</v>
          </cell>
          <cell r="D622" t="str">
            <v>Baa1</v>
          </cell>
          <cell r="E622" t="str">
            <v>LT Bank Deposits - Fgn Curr</v>
          </cell>
          <cell r="F622" t="str">
            <v>Baa1</v>
          </cell>
          <cell r="G622" t="str">
            <v>D+</v>
          </cell>
          <cell r="H622" t="str">
            <v>baa3</v>
          </cell>
          <cell r="I622" t="str">
            <v>baa1</v>
          </cell>
          <cell r="O622" t="str">
            <v>P-2</v>
          </cell>
          <cell r="P622" t="str">
            <v>Not on Watch</v>
          </cell>
        </row>
        <row r="623">
          <cell r="A623" t="str">
            <v>Standard Chartered Bank (Thai) Public Co Ltd</v>
          </cell>
          <cell r="B623" t="str">
            <v>THAILAND</v>
          </cell>
          <cell r="C623" t="str">
            <v>Stable</v>
          </cell>
          <cell r="D623" t="str">
            <v>Baa1</v>
          </cell>
          <cell r="E623" t="str">
            <v>LT Bank Deposits - Fgn Curr</v>
          </cell>
          <cell r="F623" t="str">
            <v>Baa1</v>
          </cell>
          <cell r="G623" t="str">
            <v>D+</v>
          </cell>
          <cell r="H623" t="str">
            <v>baa3</v>
          </cell>
          <cell r="I623" t="str">
            <v>a3</v>
          </cell>
          <cell r="O623" t="str">
            <v>P-2</v>
          </cell>
          <cell r="P623" t="str">
            <v>Not on Watch</v>
          </cell>
        </row>
        <row r="624">
          <cell r="A624" t="str">
            <v>State Bank of India</v>
          </cell>
          <cell r="B624" t="str">
            <v>INDIA</v>
          </cell>
          <cell r="C624" t="str">
            <v>Stable (multiple)</v>
          </cell>
          <cell r="D624" t="str">
            <v>Baa3</v>
          </cell>
          <cell r="E624" t="str">
            <v>LT Bank Deposits - Fgn Curr</v>
          </cell>
          <cell r="F624" t="str">
            <v>Baa3</v>
          </cell>
          <cell r="G624" t="str">
            <v>D+</v>
          </cell>
          <cell r="H624" t="str">
            <v>ba1</v>
          </cell>
          <cell r="I624" t="str">
            <v>ba1</v>
          </cell>
          <cell r="J624" t="str">
            <v>(P)Baa3</v>
          </cell>
          <cell r="K624" t="str">
            <v>(P)Ba1</v>
          </cell>
          <cell r="L624" t="str">
            <v>(P)Ba2</v>
          </cell>
          <cell r="N624" t="str">
            <v>B1</v>
          </cell>
          <cell r="O624" t="str">
            <v>P-3</v>
          </cell>
          <cell r="P624" t="str">
            <v>Not on Watch</v>
          </cell>
        </row>
        <row r="625">
          <cell r="A625" t="str">
            <v>Storebrand Bank</v>
          </cell>
          <cell r="B625" t="str">
            <v>NORWAY</v>
          </cell>
          <cell r="C625" t="str">
            <v>Negative (multiple)</v>
          </cell>
          <cell r="D625" t="str">
            <v>Baa1</v>
          </cell>
          <cell r="E625" t="str">
            <v>LT Bank Deposits - Fgn Curr</v>
          </cell>
          <cell r="F625" t="str">
            <v>Baa1</v>
          </cell>
          <cell r="G625" t="str">
            <v>D+</v>
          </cell>
          <cell r="H625" t="str">
            <v>baa3</v>
          </cell>
          <cell r="I625" t="str">
            <v>baa2</v>
          </cell>
          <cell r="O625" t="str">
            <v>P-2</v>
          </cell>
          <cell r="P625" t="str">
            <v>Not on Watch</v>
          </cell>
        </row>
        <row r="626">
          <cell r="A626" t="str">
            <v>T.C. Ziraat Bankasi</v>
          </cell>
          <cell r="B626" t="str">
            <v>TURKEY</v>
          </cell>
          <cell r="C626" t="str">
            <v>Negative</v>
          </cell>
          <cell r="D626" t="str">
            <v>Baa3</v>
          </cell>
          <cell r="E626" t="str">
            <v>LT Bank Deposits - Fgn Curr</v>
          </cell>
          <cell r="F626" t="str">
            <v>Baa3</v>
          </cell>
          <cell r="G626" t="str">
            <v>D+</v>
          </cell>
          <cell r="H626" t="str">
            <v>ba1</v>
          </cell>
          <cell r="I626" t="str">
            <v>ba1</v>
          </cell>
          <cell r="J626" t="str">
            <v>Baa3</v>
          </cell>
          <cell r="O626" t="str">
            <v>P-3</v>
          </cell>
          <cell r="P626" t="str">
            <v>Not on Watch</v>
          </cell>
        </row>
        <row r="627">
          <cell r="A627" t="str">
            <v>Turkiye Garanti Bankasi AS</v>
          </cell>
          <cell r="B627" t="str">
            <v>TURKEY</v>
          </cell>
          <cell r="C627" t="str">
            <v>Negative (multiple)</v>
          </cell>
          <cell r="D627" t="str">
            <v>Baa3</v>
          </cell>
          <cell r="E627" t="str">
            <v>LT Bank Deposits - Fgn Curr</v>
          </cell>
          <cell r="F627" t="str">
            <v>Baa3</v>
          </cell>
          <cell r="G627" t="str">
            <v>D+</v>
          </cell>
          <cell r="H627" t="str">
            <v>ba1</v>
          </cell>
          <cell r="I627" t="str">
            <v>ba1</v>
          </cell>
          <cell r="J627" t="str">
            <v>Baa3</v>
          </cell>
          <cell r="O627" t="str">
            <v>P-3</v>
          </cell>
          <cell r="P627" t="str">
            <v>Not On Watch</v>
          </cell>
        </row>
        <row r="628">
          <cell r="A628" t="str">
            <v>Turkiye Halk Bankasi A.S.</v>
          </cell>
          <cell r="B628" t="str">
            <v>TURKEY</v>
          </cell>
          <cell r="C628" t="str">
            <v>Negative (multiple)</v>
          </cell>
          <cell r="D628" t="str">
            <v>Baa3</v>
          </cell>
          <cell r="E628" t="str">
            <v>LT Bank Deposits - Fgn Curr</v>
          </cell>
          <cell r="F628" t="str">
            <v>Baa3</v>
          </cell>
          <cell r="G628" t="str">
            <v>D+</v>
          </cell>
          <cell r="H628" t="str">
            <v>ba1</v>
          </cell>
          <cell r="I628" t="str">
            <v>ba1</v>
          </cell>
          <cell r="J628" t="str">
            <v>Baa3</v>
          </cell>
          <cell r="O628" t="str">
            <v>P-3</v>
          </cell>
          <cell r="P628" t="str">
            <v>Not on Watch</v>
          </cell>
        </row>
        <row r="629">
          <cell r="A629" t="str">
            <v>Turkiye Is Bankasi AS</v>
          </cell>
          <cell r="B629" t="str">
            <v>TURKEY</v>
          </cell>
          <cell r="C629" t="str">
            <v>Negative (multiple)</v>
          </cell>
          <cell r="D629" t="str">
            <v>Baa3</v>
          </cell>
          <cell r="E629" t="str">
            <v>LT Bank Deposits - Fgn Curr</v>
          </cell>
          <cell r="F629" t="str">
            <v>Baa3</v>
          </cell>
          <cell r="G629" t="str">
            <v>D+</v>
          </cell>
          <cell r="H629" t="str">
            <v>ba1</v>
          </cell>
          <cell r="I629" t="str">
            <v>ba1</v>
          </cell>
          <cell r="J629" t="str">
            <v>Baa3</v>
          </cell>
          <cell r="K629" t="str">
            <v>Ba2</v>
          </cell>
          <cell r="O629" t="str">
            <v>P-3</v>
          </cell>
          <cell r="P629" t="str">
            <v>Not on Watch</v>
          </cell>
        </row>
        <row r="630">
          <cell r="A630" t="str">
            <v>Turkiye Sinai Kalkinma Bankasi A.S.</v>
          </cell>
          <cell r="B630" t="str">
            <v>TURKEY</v>
          </cell>
          <cell r="C630" t="str">
            <v>Negative (multiple)</v>
          </cell>
          <cell r="D630" t="str">
            <v>Baa3</v>
          </cell>
          <cell r="E630" t="str">
            <v>LT Issuer Rating - Fgn Curr</v>
          </cell>
          <cell r="G630" t="str">
            <v>D+</v>
          </cell>
          <cell r="H630" t="str">
            <v>ba1</v>
          </cell>
          <cell r="I630" t="str">
            <v>ba1</v>
          </cell>
          <cell r="O630" t="str">
            <v>P-3</v>
          </cell>
          <cell r="P630" t="str">
            <v>Not on Watch</v>
          </cell>
        </row>
        <row r="631">
          <cell r="A631" t="str">
            <v>Turkiye Vakiflar Bankasi TAO</v>
          </cell>
          <cell r="B631" t="str">
            <v>TURKEY</v>
          </cell>
          <cell r="C631" t="str">
            <v>Negative</v>
          </cell>
          <cell r="D631" t="str">
            <v>Baa3</v>
          </cell>
          <cell r="E631" t="str">
            <v>LT Bank Deposits - Fgn Curr</v>
          </cell>
          <cell r="F631" t="str">
            <v>Baa3</v>
          </cell>
          <cell r="G631" t="str">
            <v>D+</v>
          </cell>
          <cell r="H631" t="str">
            <v>ba1</v>
          </cell>
          <cell r="I631" t="str">
            <v>ba1</v>
          </cell>
          <cell r="J631" t="str">
            <v>Baa3</v>
          </cell>
          <cell r="K631" t="str">
            <v>Ba2</v>
          </cell>
          <cell r="O631" t="str">
            <v>P-3</v>
          </cell>
          <cell r="P631" t="str">
            <v>Not on Watch</v>
          </cell>
        </row>
        <row r="632">
          <cell r="A632" t="str">
            <v>UniCredit Bank AG</v>
          </cell>
          <cell r="B632" t="str">
            <v>GERMANY</v>
          </cell>
          <cell r="C632" t="str">
            <v>Negative (multiple)</v>
          </cell>
          <cell r="D632" t="str">
            <v>Baa1</v>
          </cell>
          <cell r="E632" t="str">
            <v>LT Bank Deposits - Fgn Curr</v>
          </cell>
          <cell r="F632" t="str">
            <v>Baa1</v>
          </cell>
          <cell r="G632" t="str">
            <v>D+</v>
          </cell>
          <cell r="H632" t="str">
            <v>baa3</v>
          </cell>
          <cell r="I632" t="str">
            <v>baa3</v>
          </cell>
          <cell r="J632" t="str">
            <v>Baa1</v>
          </cell>
          <cell r="K632" t="str">
            <v>Ba1</v>
          </cell>
          <cell r="O632" t="str">
            <v>P-2</v>
          </cell>
          <cell r="P632" t="str">
            <v>Not on Watch</v>
          </cell>
        </row>
        <row r="633">
          <cell r="A633" t="str">
            <v>UniCredit Bank Austria AG</v>
          </cell>
          <cell r="B633" t="str">
            <v>AUSTRIA</v>
          </cell>
          <cell r="C633" t="str">
            <v>Negative (multiple)</v>
          </cell>
          <cell r="D633" t="str">
            <v>Baa2</v>
          </cell>
          <cell r="E633" t="str">
            <v>LT Bank Deposits - Fgn Curr</v>
          </cell>
          <cell r="F633" t="str">
            <v>Baa2</v>
          </cell>
          <cell r="G633" t="str">
            <v>D+</v>
          </cell>
          <cell r="H633" t="str">
            <v>ba1</v>
          </cell>
          <cell r="I633" t="str">
            <v>ba1</v>
          </cell>
          <cell r="J633" t="str">
            <v>Baa2</v>
          </cell>
          <cell r="K633" t="str">
            <v>Ba2</v>
          </cell>
          <cell r="O633" t="str">
            <v>P-2</v>
          </cell>
          <cell r="P633" t="str">
            <v>Not on Watch</v>
          </cell>
        </row>
        <row r="634">
          <cell r="A634" t="str">
            <v>UniCredit Luxembourg S.A.</v>
          </cell>
          <cell r="B634" t="str">
            <v>LUXEMBOURG</v>
          </cell>
          <cell r="C634" t="str">
            <v>Stable</v>
          </cell>
          <cell r="D634" t="str">
            <v>Baa3</v>
          </cell>
          <cell r="E634" t="str">
            <v>LT Bank Deposits - Fgn Curr</v>
          </cell>
          <cell r="F634" t="str">
            <v>Baa3</v>
          </cell>
          <cell r="G634" t="str">
            <v>D+</v>
          </cell>
          <cell r="H634" t="str">
            <v>baa3</v>
          </cell>
          <cell r="I634" t="str">
            <v>baa3</v>
          </cell>
          <cell r="O634" t="str">
            <v>P-3</v>
          </cell>
          <cell r="P634" t="str">
            <v>Not on Watch</v>
          </cell>
        </row>
        <row r="635">
          <cell r="A635" t="str">
            <v>UniCredit SpA</v>
          </cell>
          <cell r="B635" t="str">
            <v>ITALY</v>
          </cell>
          <cell r="C635" t="str">
            <v>Negative (multiple)</v>
          </cell>
          <cell r="D635" t="str">
            <v>Baa2</v>
          </cell>
          <cell r="E635" t="str">
            <v>LT Bank Deposits - Fgn Curr</v>
          </cell>
          <cell r="F635" t="str">
            <v>Baa2</v>
          </cell>
          <cell r="G635" t="str">
            <v>D+</v>
          </cell>
          <cell r="H635" t="str">
            <v>ba1</v>
          </cell>
          <cell r="I635" t="str">
            <v>ba1</v>
          </cell>
          <cell r="J635" t="str">
            <v>Baa2</v>
          </cell>
          <cell r="K635" t="str">
            <v>Ba2</v>
          </cell>
          <cell r="L635" t="str">
            <v>Ba3</v>
          </cell>
          <cell r="N635" t="str">
            <v>B1</v>
          </cell>
          <cell r="O635" t="str">
            <v>P-2</v>
          </cell>
          <cell r="P635" t="str">
            <v>Not on Watch</v>
          </cell>
        </row>
        <row r="636">
          <cell r="A636" t="str">
            <v>Union National Bank PJSC</v>
          </cell>
          <cell r="B636" t="str">
            <v>UNITED ARAB EMIRATES</v>
          </cell>
          <cell r="C636" t="str">
            <v>Stable</v>
          </cell>
          <cell r="D636" t="str">
            <v>A1</v>
          </cell>
          <cell r="E636" t="str">
            <v>LT Bank Deposits - Fgn Curr</v>
          </cell>
          <cell r="F636" t="str">
            <v>A1</v>
          </cell>
          <cell r="G636" t="str">
            <v>D+</v>
          </cell>
          <cell r="H636" t="str">
            <v>baa3</v>
          </cell>
          <cell r="I636" t="str">
            <v>baa3</v>
          </cell>
          <cell r="J636" t="str">
            <v>A1</v>
          </cell>
          <cell r="O636" t="str">
            <v>P-1</v>
          </cell>
          <cell r="P636" t="str">
            <v>Not on Watch</v>
          </cell>
        </row>
        <row r="637">
          <cell r="A637" t="str">
            <v>Unione di Banche Italiane S.c.p.A.</v>
          </cell>
          <cell r="B637" t="str">
            <v>ITALY</v>
          </cell>
          <cell r="C637" t="str">
            <v>Negative</v>
          </cell>
          <cell r="D637" t="str">
            <v>Baa3</v>
          </cell>
          <cell r="E637" t="str">
            <v>LT Bank Deposits - Fgn Curr</v>
          </cell>
          <cell r="F637" t="str">
            <v>Baa3</v>
          </cell>
          <cell r="G637" t="str">
            <v>D+</v>
          </cell>
          <cell r="H637" t="str">
            <v>ba1</v>
          </cell>
          <cell r="I637" t="str">
            <v>ba1</v>
          </cell>
          <cell r="J637" t="str">
            <v>Baa3</v>
          </cell>
          <cell r="K637" t="str">
            <v>Ba2</v>
          </cell>
          <cell r="L637" t="str">
            <v>(P)Ba3</v>
          </cell>
          <cell r="O637" t="str">
            <v>P-3</v>
          </cell>
          <cell r="P637" t="str">
            <v>Not on Watch</v>
          </cell>
        </row>
        <row r="638">
          <cell r="A638" t="str">
            <v>United Arab Bank PJSC</v>
          </cell>
          <cell r="B638" t="str">
            <v>UNITED ARAB EMIRATES</v>
          </cell>
          <cell r="C638" t="str">
            <v>Stable</v>
          </cell>
          <cell r="D638" t="str">
            <v>Baa1</v>
          </cell>
          <cell r="E638" t="str">
            <v>LT Bank Deposits - Fgn Curr</v>
          </cell>
          <cell r="F638" t="str">
            <v>Baa1</v>
          </cell>
          <cell r="G638" t="str">
            <v>D+</v>
          </cell>
          <cell r="H638" t="str">
            <v>baa3</v>
          </cell>
          <cell r="I638" t="str">
            <v>baa2</v>
          </cell>
          <cell r="O638" t="str">
            <v>P-2</v>
          </cell>
          <cell r="P638" t="str">
            <v>Not on Watch</v>
          </cell>
        </row>
        <row r="639">
          <cell r="A639" t="str">
            <v>Volvofinans Bank AB</v>
          </cell>
          <cell r="B639" t="str">
            <v>SWEDEN</v>
          </cell>
          <cell r="C639" t="str">
            <v>Negative (multiple)</v>
          </cell>
          <cell r="D639" t="str">
            <v>Baa2</v>
          </cell>
          <cell r="E639" t="str">
            <v>LT Bank Deposits - Fgn Curr</v>
          </cell>
          <cell r="F639" t="str">
            <v>Baa2</v>
          </cell>
          <cell r="G639" t="str">
            <v>D+</v>
          </cell>
          <cell r="H639" t="str">
            <v>baa3</v>
          </cell>
          <cell r="I639" t="str">
            <v>baa3</v>
          </cell>
          <cell r="O639" t="str">
            <v>P-2</v>
          </cell>
          <cell r="P639" t="str">
            <v>Not on Watch</v>
          </cell>
        </row>
        <row r="640">
          <cell r="A640" t="str">
            <v>Vorarlberger Landes- und Hypothekenbank AG</v>
          </cell>
          <cell r="B640" t="str">
            <v>AUSTRIA</v>
          </cell>
          <cell r="C640" t="str">
            <v>Negative (multiple)</v>
          </cell>
          <cell r="D640" t="str">
            <v>A2</v>
          </cell>
          <cell r="E640" t="str">
            <v>LT Bank Deposits - Fgn Curr</v>
          </cell>
          <cell r="F640" t="str">
            <v>A2</v>
          </cell>
          <cell r="G640" t="str">
            <v>D+</v>
          </cell>
          <cell r="H640" t="str">
            <v>baa3</v>
          </cell>
          <cell r="I640" t="str">
            <v>baa3</v>
          </cell>
          <cell r="J640" t="str">
            <v>A2</v>
          </cell>
          <cell r="K640" t="str">
            <v>(P)Ba1</v>
          </cell>
          <cell r="O640" t="str">
            <v>P-1</v>
          </cell>
          <cell r="P640" t="str">
            <v>Not on Watch</v>
          </cell>
        </row>
        <row r="641">
          <cell r="A641" t="str">
            <v>Yapi ve Kredi Bankasi AS</v>
          </cell>
          <cell r="B641" t="str">
            <v>TURKEY</v>
          </cell>
          <cell r="C641" t="str">
            <v>Negative</v>
          </cell>
          <cell r="D641" t="str">
            <v>Baa3</v>
          </cell>
          <cell r="E641" t="str">
            <v>LT Bank Deposits - Fgn Curr</v>
          </cell>
          <cell r="F641" t="str">
            <v>Baa3</v>
          </cell>
          <cell r="G641" t="str">
            <v>D+</v>
          </cell>
          <cell r="H641" t="str">
            <v>ba1</v>
          </cell>
          <cell r="I641" t="str">
            <v>ba1</v>
          </cell>
          <cell r="J641" t="str">
            <v>Baa3</v>
          </cell>
          <cell r="K641" t="str">
            <v>Ba2</v>
          </cell>
          <cell r="O641" t="str">
            <v>P-3</v>
          </cell>
          <cell r="P641" t="str">
            <v>Not on Watch</v>
          </cell>
        </row>
        <row r="642">
          <cell r="A642" t="str">
            <v>Yes Bank Limited</v>
          </cell>
          <cell r="B642" t="str">
            <v>INDIA</v>
          </cell>
          <cell r="C642" t="str">
            <v>Stable</v>
          </cell>
          <cell r="D642" t="str">
            <v>Baa3</v>
          </cell>
          <cell r="E642" t="str">
            <v>LT Bank Deposits - Fgn Curr</v>
          </cell>
          <cell r="F642" t="str">
            <v>Baa3</v>
          </cell>
          <cell r="G642" t="str">
            <v>D+</v>
          </cell>
          <cell r="H642" t="str">
            <v>ba1</v>
          </cell>
          <cell r="I642" t="str">
            <v>ba1</v>
          </cell>
          <cell r="O642" t="str">
            <v>P-3</v>
          </cell>
          <cell r="P642" t="str">
            <v>Not on Watch</v>
          </cell>
        </row>
        <row r="643">
          <cell r="A643" t="str">
            <v>ZAO Raiffeisenbank</v>
          </cell>
          <cell r="B643" t="str">
            <v>RUSSIA</v>
          </cell>
          <cell r="C643" t="str">
            <v>Stable</v>
          </cell>
          <cell r="D643" t="str">
            <v>Baa3</v>
          </cell>
          <cell r="E643" t="str">
            <v>LT Bank Deposits - Fgn Curr</v>
          </cell>
          <cell r="F643" t="str">
            <v>Baa3</v>
          </cell>
          <cell r="G643" t="str">
            <v>D+</v>
          </cell>
          <cell r="H643" t="str">
            <v>baa3</v>
          </cell>
          <cell r="I643" t="str">
            <v>baa3</v>
          </cell>
          <cell r="J643" t="str">
            <v>Baa3</v>
          </cell>
          <cell r="O643" t="str">
            <v>P-3</v>
          </cell>
          <cell r="P643" t="str">
            <v>Not on Watch</v>
          </cell>
        </row>
        <row r="644">
          <cell r="A644" t="str">
            <v>Zions First National Bank</v>
          </cell>
          <cell r="B644" t="str">
            <v>UNITED STATES</v>
          </cell>
          <cell r="C644" t="str">
            <v>Stable</v>
          </cell>
          <cell r="D644" t="str">
            <v>Baa3</v>
          </cell>
          <cell r="E644" t="str">
            <v>LT Bank Deposits - Dom Curr</v>
          </cell>
          <cell r="F644" t="str">
            <v>Baa3</v>
          </cell>
          <cell r="G644" t="str">
            <v>D+</v>
          </cell>
          <cell r="H644" t="str">
            <v>baa3</v>
          </cell>
          <cell r="I644" t="str">
            <v>baa3</v>
          </cell>
          <cell r="O644" t="str">
            <v>P-3</v>
          </cell>
          <cell r="P644" t="str">
            <v>Not on Watch</v>
          </cell>
        </row>
        <row r="645">
          <cell r="A645" t="str">
            <v>Abanka Vipa d.d.</v>
          </cell>
          <cell r="B645" t="str">
            <v>SLOVENIA</v>
          </cell>
          <cell r="C645" t="str">
            <v>Ratings Under Review</v>
          </cell>
          <cell r="D645" t="str">
            <v>Caa2</v>
          </cell>
          <cell r="E645" t="str">
            <v>LT Bank Deposits - Fgn Curr</v>
          </cell>
          <cell r="G645" t="str">
            <v>E</v>
          </cell>
          <cell r="H645" t="str">
            <v>caa3</v>
          </cell>
          <cell r="I645" t="str">
            <v>caa3</v>
          </cell>
          <cell r="O645" t="str">
            <v>NP</v>
          </cell>
          <cell r="P645" t="str">
            <v>Possible Upgrade</v>
          </cell>
        </row>
        <row r="646">
          <cell r="A646" t="str">
            <v>African Bank Limited</v>
          </cell>
          <cell r="B646" t="str">
            <v>SOUTH AFRICA</v>
          </cell>
          <cell r="C646" t="str">
            <v>Ratings Under Review</v>
          </cell>
          <cell r="D646" t="str">
            <v>Caa2</v>
          </cell>
          <cell r="E646" t="str">
            <v>LT Bank Deposits - Fgn Curr</v>
          </cell>
          <cell r="G646" t="str">
            <v>E</v>
          </cell>
          <cell r="H646" t="str">
            <v>ca</v>
          </cell>
          <cell r="I646" t="str">
            <v>ca</v>
          </cell>
          <cell r="K646" t="str">
            <v>(P)C</v>
          </cell>
          <cell r="O646" t="str">
            <v>NP</v>
          </cell>
          <cell r="P646" t="str">
            <v>Possible Downgrade</v>
          </cell>
        </row>
        <row r="647">
          <cell r="A647" t="str">
            <v>Agrobank</v>
          </cell>
          <cell r="B647" t="str">
            <v>UZBEKISTAN</v>
          </cell>
          <cell r="C647" t="str">
            <v>Stable</v>
          </cell>
          <cell r="D647" t="str">
            <v>Caa1</v>
          </cell>
          <cell r="E647" t="str">
            <v>LT Bank Deposits - Fgn Curr</v>
          </cell>
          <cell r="F647" t="str">
            <v>Caa1</v>
          </cell>
          <cell r="G647" t="str">
            <v>E</v>
          </cell>
          <cell r="H647" t="str">
            <v>ca</v>
          </cell>
          <cell r="I647" t="str">
            <v>ca</v>
          </cell>
          <cell r="O647" t="str">
            <v>NP</v>
          </cell>
          <cell r="P647" t="str">
            <v>Not on Watch</v>
          </cell>
        </row>
        <row r="648">
          <cell r="A648" t="str">
            <v>Alliance Bank</v>
          </cell>
          <cell r="B648" t="str">
            <v>KAZAKHSTAN</v>
          </cell>
          <cell r="C648" t="str">
            <v>Developing</v>
          </cell>
          <cell r="D648" t="str">
            <v>Caa2</v>
          </cell>
          <cell r="E648" t="str">
            <v>LT Bank Deposits - Fgn Curr</v>
          </cell>
          <cell r="F648" t="str">
            <v>Caa2</v>
          </cell>
          <cell r="G648" t="str">
            <v>E</v>
          </cell>
          <cell r="H648" t="str">
            <v>c</v>
          </cell>
          <cell r="I648" t="str">
            <v>c</v>
          </cell>
          <cell r="J648" t="str">
            <v>C</v>
          </cell>
          <cell r="K648" t="str">
            <v>C</v>
          </cell>
          <cell r="O648" t="str">
            <v>NP</v>
          </cell>
          <cell r="P648" t="str">
            <v>Not on Watch</v>
          </cell>
        </row>
        <row r="649">
          <cell r="A649" t="str">
            <v>Allied Bank Limited</v>
          </cell>
          <cell r="B649" t="str">
            <v>PAKISTAN</v>
          </cell>
          <cell r="C649" t="str">
            <v>Stable</v>
          </cell>
          <cell r="D649" t="str">
            <v>Caa2</v>
          </cell>
          <cell r="E649" t="str">
            <v>LT Bank Deposits - Fgn Curr</v>
          </cell>
          <cell r="F649" t="str">
            <v>Caa2</v>
          </cell>
          <cell r="G649" t="str">
            <v>E</v>
          </cell>
          <cell r="H649" t="str">
            <v>caa1</v>
          </cell>
          <cell r="I649" t="str">
            <v>caa1</v>
          </cell>
          <cell r="O649" t="str">
            <v>NP</v>
          </cell>
          <cell r="P649" t="str">
            <v>Not on Watch</v>
          </cell>
        </row>
        <row r="650">
          <cell r="A650" t="str">
            <v>Alpha Bank AE</v>
          </cell>
          <cell r="B650" t="str">
            <v>GREECE</v>
          </cell>
          <cell r="C650" t="str">
            <v>Stable</v>
          </cell>
          <cell r="D650" t="str">
            <v>Caa1</v>
          </cell>
          <cell r="E650" t="str">
            <v>LT Bank Deposits - Fgn Curr</v>
          </cell>
          <cell r="F650" t="str">
            <v>Caa1</v>
          </cell>
          <cell r="G650" t="str">
            <v>E</v>
          </cell>
          <cell r="H650" t="str">
            <v>caa2</v>
          </cell>
          <cell r="I650" t="str">
            <v>caa2</v>
          </cell>
          <cell r="J650" t="str">
            <v>(P)Caa1</v>
          </cell>
          <cell r="K650" t="str">
            <v>(P)Caa3</v>
          </cell>
          <cell r="O650" t="str">
            <v>NP</v>
          </cell>
          <cell r="P650" t="str">
            <v>Not on Watch</v>
          </cell>
        </row>
        <row r="651">
          <cell r="A651" t="str">
            <v>Asia Commercial Bank</v>
          </cell>
          <cell r="B651" t="str">
            <v>VIETNAM</v>
          </cell>
          <cell r="C651" t="str">
            <v>Stable</v>
          </cell>
          <cell r="D651" t="str">
            <v>B3</v>
          </cell>
          <cell r="E651" t="str">
            <v>LT Bank Deposits - Fgn Curr</v>
          </cell>
          <cell r="F651" t="str">
            <v>B3</v>
          </cell>
          <cell r="G651" t="str">
            <v>E</v>
          </cell>
          <cell r="H651" t="str">
            <v>caa1</v>
          </cell>
          <cell r="I651" t="str">
            <v>caa1</v>
          </cell>
          <cell r="O651" t="str">
            <v>NP</v>
          </cell>
          <cell r="P651" t="str">
            <v>Not on Watch</v>
          </cell>
        </row>
        <row r="652">
          <cell r="A652" t="str">
            <v>Asya Katilim Bankasi A.S.</v>
          </cell>
          <cell r="B652" t="str">
            <v>TURKEY</v>
          </cell>
          <cell r="C652" t="str">
            <v>Ratings Under Review</v>
          </cell>
          <cell r="D652" t="str">
            <v>Caa1</v>
          </cell>
          <cell r="E652" t="str">
            <v>LT Bank Deposits - Fgn Curr</v>
          </cell>
          <cell r="F652" t="str">
            <v>Ba2</v>
          </cell>
          <cell r="G652" t="str">
            <v>E</v>
          </cell>
          <cell r="H652" t="str">
            <v>caa3</v>
          </cell>
          <cell r="I652" t="str">
            <v>caa3</v>
          </cell>
          <cell r="O652" t="str">
            <v>NP</v>
          </cell>
          <cell r="P652" t="str">
            <v>Possible Downgrade</v>
          </cell>
        </row>
        <row r="653">
          <cell r="A653" t="str">
            <v>ATF Bank</v>
          </cell>
          <cell r="B653" t="str">
            <v>KAZAKHSTAN</v>
          </cell>
          <cell r="C653" t="str">
            <v>Negative (multiple)</v>
          </cell>
          <cell r="D653" t="str">
            <v>Caa1</v>
          </cell>
          <cell r="E653" t="str">
            <v>LT Bank Deposits - Fgn Curr</v>
          </cell>
          <cell r="F653" t="str">
            <v>Caa1</v>
          </cell>
          <cell r="G653" t="str">
            <v>E</v>
          </cell>
          <cell r="H653" t="str">
            <v>caa2</v>
          </cell>
          <cell r="I653" t="str">
            <v>caa2</v>
          </cell>
          <cell r="J653" t="str">
            <v>Caa2</v>
          </cell>
          <cell r="L653" t="str">
            <v>Ca</v>
          </cell>
          <cell r="O653" t="str">
            <v>NP</v>
          </cell>
          <cell r="P653" t="str">
            <v>Not on Watch</v>
          </cell>
        </row>
        <row r="654">
          <cell r="A654" t="str">
            <v>Attica Bank S.A.</v>
          </cell>
          <cell r="B654" t="str">
            <v>GREECE</v>
          </cell>
          <cell r="C654" t="str">
            <v>Negative (multiple)</v>
          </cell>
          <cell r="D654" t="str">
            <v>Caa2</v>
          </cell>
          <cell r="E654" t="str">
            <v>LT Bank Deposits - Fgn Curr</v>
          </cell>
          <cell r="F654" t="str">
            <v>Caa2</v>
          </cell>
          <cell r="G654" t="str">
            <v>E</v>
          </cell>
          <cell r="H654" t="str">
            <v>caa3</v>
          </cell>
          <cell r="I654" t="str">
            <v>caa3</v>
          </cell>
          <cell r="O654" t="str">
            <v>NP</v>
          </cell>
          <cell r="P654" t="str">
            <v>Not on Watch</v>
          </cell>
        </row>
        <row r="655">
          <cell r="A655" t="str">
            <v>Bahrain Islamic Bank</v>
          </cell>
          <cell r="B655" t="str">
            <v>BAHRAIN</v>
          </cell>
          <cell r="C655" t="str">
            <v>Negative (multiple)</v>
          </cell>
          <cell r="D655" t="str">
            <v>Ba3</v>
          </cell>
          <cell r="E655" t="str">
            <v>LT Issuer Rating - Fgn Curr</v>
          </cell>
          <cell r="G655" t="str">
            <v>E</v>
          </cell>
          <cell r="H655" t="str">
            <v>caa1</v>
          </cell>
          <cell r="I655" t="str">
            <v>caa1</v>
          </cell>
          <cell r="O655" t="str">
            <v>NP</v>
          </cell>
          <cell r="P655" t="str">
            <v>Not on Watch</v>
          </cell>
        </row>
        <row r="656">
          <cell r="A656" t="str">
            <v>Banca Carige S.p.A.</v>
          </cell>
          <cell r="B656" t="str">
            <v>ITALY</v>
          </cell>
          <cell r="C656" t="str">
            <v>Negative</v>
          </cell>
          <cell r="D656" t="str">
            <v>Caa1</v>
          </cell>
          <cell r="E656" t="str">
            <v>LT Bank Deposits - Fgn Curr</v>
          </cell>
          <cell r="F656" t="str">
            <v>Caa1</v>
          </cell>
          <cell r="G656" t="str">
            <v>E</v>
          </cell>
          <cell r="H656" t="str">
            <v>caa3</v>
          </cell>
          <cell r="I656" t="str">
            <v>caa3</v>
          </cell>
          <cell r="O656" t="str">
            <v>NP</v>
          </cell>
          <cell r="P656" t="str">
            <v>Not on Watch</v>
          </cell>
        </row>
        <row r="657">
          <cell r="A657" t="str">
            <v>Banca Monte dei Paschi di Siena S.p.A.</v>
          </cell>
          <cell r="B657" t="str">
            <v>ITALY</v>
          </cell>
          <cell r="C657" t="str">
            <v>Negative (multiple)</v>
          </cell>
          <cell r="D657" t="str">
            <v>B1</v>
          </cell>
          <cell r="E657" t="str">
            <v>LT Bank Deposits - Fgn Curr</v>
          </cell>
          <cell r="F657" t="str">
            <v>B1</v>
          </cell>
          <cell r="G657" t="str">
            <v>E</v>
          </cell>
          <cell r="H657" t="str">
            <v>caa2</v>
          </cell>
          <cell r="I657" t="str">
            <v>caa2</v>
          </cell>
          <cell r="J657" t="str">
            <v>B1</v>
          </cell>
          <cell r="K657" t="str">
            <v>Caa3</v>
          </cell>
          <cell r="L657" t="str">
            <v>Ca</v>
          </cell>
          <cell r="O657" t="str">
            <v>NP</v>
          </cell>
          <cell r="P657" t="str">
            <v>Not on Watch</v>
          </cell>
        </row>
        <row r="658">
          <cell r="A658" t="str">
            <v>Banco CEISS</v>
          </cell>
          <cell r="B658" t="str">
            <v>SPAIN</v>
          </cell>
          <cell r="C658" t="str">
            <v>Stable</v>
          </cell>
          <cell r="D658" t="str">
            <v>B2</v>
          </cell>
          <cell r="E658" t="str">
            <v>LT Bank Deposits - Fgn Curr</v>
          </cell>
          <cell r="F658" t="str">
            <v>B2</v>
          </cell>
          <cell r="G658" t="str">
            <v>E</v>
          </cell>
          <cell r="H658" t="str">
            <v>caa1</v>
          </cell>
          <cell r="I658" t="str">
            <v>b2</v>
          </cell>
          <cell r="J658" t="str">
            <v>(P)B2</v>
          </cell>
          <cell r="O658" t="str">
            <v>NP</v>
          </cell>
          <cell r="P658" t="str">
            <v>Not on Watch</v>
          </cell>
        </row>
        <row r="659">
          <cell r="A659" t="str">
            <v>Banco Cetelem Argentina S.A.</v>
          </cell>
          <cell r="B659" t="str">
            <v>ARGENTINA</v>
          </cell>
          <cell r="C659" t="str">
            <v>Negative (multiple)</v>
          </cell>
          <cell r="D659" t="str">
            <v>Caa2</v>
          </cell>
          <cell r="E659" t="str">
            <v>LT Bank Deposits - Fgn Curr</v>
          </cell>
          <cell r="F659" t="str">
            <v>Caa2</v>
          </cell>
          <cell r="G659" t="str">
            <v>E</v>
          </cell>
          <cell r="H659" t="str">
            <v>caa1</v>
          </cell>
          <cell r="I659" t="str">
            <v>a3</v>
          </cell>
          <cell r="O659" t="str">
            <v>NP</v>
          </cell>
          <cell r="P659" t="str">
            <v>Not on Watch</v>
          </cell>
        </row>
        <row r="660">
          <cell r="A660" t="str">
            <v>Banco Comafi S.A.</v>
          </cell>
          <cell r="B660" t="str">
            <v>ARGENTINA</v>
          </cell>
          <cell r="C660" t="str">
            <v>Negative (multiple)</v>
          </cell>
          <cell r="D660" t="str">
            <v>Caa2</v>
          </cell>
          <cell r="E660" t="str">
            <v>LT Bank Deposits - Fgn Curr</v>
          </cell>
          <cell r="F660" t="str">
            <v>Caa2</v>
          </cell>
          <cell r="G660" t="str">
            <v>E</v>
          </cell>
          <cell r="H660" t="str">
            <v>caa1</v>
          </cell>
          <cell r="I660" t="str">
            <v>caa1</v>
          </cell>
          <cell r="J660" t="str">
            <v>Caa1</v>
          </cell>
          <cell r="O660" t="str">
            <v>NP</v>
          </cell>
          <cell r="P660" t="str">
            <v>Not on Watch</v>
          </cell>
        </row>
        <row r="661">
          <cell r="A661" t="str">
            <v>Banco Comercial Portugues, S.A.</v>
          </cell>
          <cell r="B661" t="str">
            <v>PORTUGAL</v>
          </cell>
          <cell r="C661" t="str">
            <v>Negative</v>
          </cell>
          <cell r="D661" t="str">
            <v>B1</v>
          </cell>
          <cell r="E661" t="str">
            <v>LT Bank Deposits - Fgn Curr</v>
          </cell>
          <cell r="F661" t="str">
            <v>B1</v>
          </cell>
          <cell r="G661" t="str">
            <v>E</v>
          </cell>
          <cell r="H661" t="str">
            <v>caa2</v>
          </cell>
          <cell r="I661" t="str">
            <v>caa2</v>
          </cell>
          <cell r="J661" t="str">
            <v>B1</v>
          </cell>
          <cell r="K661" t="str">
            <v>A2</v>
          </cell>
          <cell r="N661" t="str">
            <v>C</v>
          </cell>
          <cell r="O661" t="str">
            <v>NP</v>
          </cell>
          <cell r="P661" t="str">
            <v>Not on Watch</v>
          </cell>
        </row>
        <row r="662">
          <cell r="A662" t="str">
            <v>Banco de Corrientes S.A.</v>
          </cell>
          <cell r="B662" t="str">
            <v>ARGENTINA</v>
          </cell>
          <cell r="C662" t="str">
            <v>Negative (multiple)</v>
          </cell>
          <cell r="D662" t="str">
            <v>Caa2</v>
          </cell>
          <cell r="E662" t="str">
            <v>LT Bank Deposits - Fgn Curr</v>
          </cell>
          <cell r="F662" t="str">
            <v>Caa2</v>
          </cell>
          <cell r="G662" t="str">
            <v>E</v>
          </cell>
          <cell r="H662" t="str">
            <v>caa1</v>
          </cell>
          <cell r="I662" t="str">
            <v>caa1</v>
          </cell>
          <cell r="O662" t="str">
            <v>NP</v>
          </cell>
          <cell r="P662" t="str">
            <v>Not on Watch</v>
          </cell>
        </row>
        <row r="663">
          <cell r="A663" t="str">
            <v>Banco de Galicia y Buenos Aires S.A.</v>
          </cell>
          <cell r="B663" t="str">
            <v>ARGENTINA</v>
          </cell>
          <cell r="C663" t="str">
            <v>Negative (multiple)</v>
          </cell>
          <cell r="D663" t="str">
            <v>Caa2</v>
          </cell>
          <cell r="E663" t="str">
            <v>LT Bank Deposits</v>
          </cell>
          <cell r="F663" t="str">
            <v>Caa2</v>
          </cell>
          <cell r="G663" t="str">
            <v>E</v>
          </cell>
          <cell r="H663" t="str">
            <v>caa1</v>
          </cell>
          <cell r="I663" t="str">
            <v>caa1</v>
          </cell>
          <cell r="J663" t="str">
            <v>Caa1</v>
          </cell>
          <cell r="K663" t="str">
            <v>Caa2</v>
          </cell>
          <cell r="O663" t="str">
            <v>NP</v>
          </cell>
          <cell r="P663" t="str">
            <v>Not on Watch</v>
          </cell>
        </row>
        <row r="664">
          <cell r="A664" t="str">
            <v>Banco de la Ciudad de Buenos Aires</v>
          </cell>
          <cell r="B664" t="str">
            <v>ARGENTINA</v>
          </cell>
          <cell r="C664" t="str">
            <v>Negative (multiple)</v>
          </cell>
          <cell r="D664" t="str">
            <v>Caa2</v>
          </cell>
          <cell r="E664" t="str">
            <v>LT Bank Deposits - Fgn Curr</v>
          </cell>
          <cell r="F664" t="str">
            <v>Caa2</v>
          </cell>
          <cell r="G664" t="str">
            <v>E</v>
          </cell>
          <cell r="H664" t="str">
            <v>caa1</v>
          </cell>
          <cell r="I664" t="str">
            <v>caa1</v>
          </cell>
          <cell r="J664" t="str">
            <v>Caa1</v>
          </cell>
          <cell r="O664" t="str">
            <v>NP</v>
          </cell>
          <cell r="P664" t="str">
            <v>Not on Watch</v>
          </cell>
        </row>
        <row r="665">
          <cell r="A665" t="str">
            <v>Banco de la Provincia de Cordoba S.A.</v>
          </cell>
          <cell r="B665" t="str">
            <v>ARGENTINA</v>
          </cell>
          <cell r="C665" t="str">
            <v>Negative (multiple)</v>
          </cell>
          <cell r="D665" t="str">
            <v>Caa2</v>
          </cell>
          <cell r="E665" t="str">
            <v>LT Bank Deposits - Fgn Curr</v>
          </cell>
          <cell r="F665" t="str">
            <v>Caa2</v>
          </cell>
          <cell r="G665" t="str">
            <v>E</v>
          </cell>
          <cell r="H665" t="str">
            <v>caa1</v>
          </cell>
          <cell r="I665" t="str">
            <v>caa1</v>
          </cell>
          <cell r="O665" t="str">
            <v>NP</v>
          </cell>
          <cell r="P665" t="str">
            <v>Not on Watch</v>
          </cell>
        </row>
        <row r="666">
          <cell r="A666" t="str">
            <v>Banco de Santiago del Estero S.A.</v>
          </cell>
          <cell r="B666" t="str">
            <v>ARGENTINA</v>
          </cell>
          <cell r="C666" t="str">
            <v>Negative (multiple)</v>
          </cell>
          <cell r="D666" t="str">
            <v>Caa2</v>
          </cell>
          <cell r="E666" t="str">
            <v>LT Bank Deposits - Fgn Curr</v>
          </cell>
          <cell r="F666" t="str">
            <v>Caa2</v>
          </cell>
          <cell r="G666" t="str">
            <v>E</v>
          </cell>
          <cell r="H666" t="str">
            <v>caa1</v>
          </cell>
          <cell r="I666" t="str">
            <v>caa1</v>
          </cell>
          <cell r="O666" t="str">
            <v>NP</v>
          </cell>
          <cell r="P666" t="str">
            <v>Not on Watch</v>
          </cell>
        </row>
        <row r="667">
          <cell r="A667" t="str">
            <v>Banco de Servicios y Transacciones S.A.</v>
          </cell>
          <cell r="B667" t="str">
            <v>ARGENTINA</v>
          </cell>
          <cell r="C667" t="str">
            <v>Negative (multiple)</v>
          </cell>
          <cell r="D667" t="str">
            <v>Caa2</v>
          </cell>
          <cell r="E667" t="str">
            <v>LT Bank Deposits - Fgn Curr</v>
          </cell>
          <cell r="F667" t="str">
            <v>Caa2</v>
          </cell>
          <cell r="G667" t="str">
            <v>E</v>
          </cell>
          <cell r="H667" t="str">
            <v>caa1</v>
          </cell>
          <cell r="I667" t="str">
            <v>caa1</v>
          </cell>
          <cell r="J667" t="str">
            <v>Caa1</v>
          </cell>
          <cell r="K667" t="str">
            <v>Caa2</v>
          </cell>
          <cell r="O667" t="str">
            <v>NP</v>
          </cell>
          <cell r="P667" t="str">
            <v>Not on Watch</v>
          </cell>
        </row>
        <row r="668">
          <cell r="A668" t="str">
            <v>Banco de Valores S.A.</v>
          </cell>
          <cell r="B668" t="str">
            <v>ARGENTINA</v>
          </cell>
          <cell r="C668" t="str">
            <v>Negative (multiple)</v>
          </cell>
          <cell r="D668" t="str">
            <v>Caa2</v>
          </cell>
          <cell r="E668" t="str">
            <v>LT Bank Deposits - Fgn Curr</v>
          </cell>
          <cell r="F668" t="str">
            <v>Caa2</v>
          </cell>
          <cell r="G668" t="str">
            <v>E</v>
          </cell>
          <cell r="H668" t="str">
            <v>caa1</v>
          </cell>
          <cell r="I668" t="str">
            <v>caa1</v>
          </cell>
          <cell r="O668" t="str">
            <v>NP</v>
          </cell>
          <cell r="P668" t="str">
            <v>Not on Watch</v>
          </cell>
        </row>
        <row r="669">
          <cell r="A669" t="str">
            <v>Banco del Chubut S.A.</v>
          </cell>
          <cell r="B669" t="str">
            <v>ARGENTINA</v>
          </cell>
          <cell r="C669" t="str">
            <v>Negative (multiple)</v>
          </cell>
          <cell r="D669" t="str">
            <v>Caa2</v>
          </cell>
          <cell r="E669" t="str">
            <v>LT Bank Deposits - Fgn Curr</v>
          </cell>
          <cell r="F669" t="str">
            <v>Caa2</v>
          </cell>
          <cell r="G669" t="str">
            <v>E</v>
          </cell>
          <cell r="H669" t="str">
            <v>caa1</v>
          </cell>
          <cell r="I669" t="str">
            <v>caa1</v>
          </cell>
          <cell r="O669" t="str">
            <v>NP</v>
          </cell>
          <cell r="P669" t="str">
            <v>Not on Watch</v>
          </cell>
        </row>
        <row r="670">
          <cell r="A670" t="str">
            <v>Banco del Tucuman S.A.</v>
          </cell>
          <cell r="B670" t="str">
            <v>ARGENTINA</v>
          </cell>
          <cell r="C670" t="str">
            <v>Negative (multiple)</v>
          </cell>
          <cell r="D670" t="str">
            <v>Caa2</v>
          </cell>
          <cell r="E670" t="str">
            <v>LT Bank Deposits - Fgn Curr</v>
          </cell>
          <cell r="F670" t="str">
            <v>Caa2</v>
          </cell>
          <cell r="G670" t="str">
            <v>E</v>
          </cell>
          <cell r="H670" t="str">
            <v>caa1</v>
          </cell>
          <cell r="I670" t="str">
            <v>caa1</v>
          </cell>
          <cell r="O670" t="str">
            <v>NP</v>
          </cell>
          <cell r="P670" t="str">
            <v>Not on Watch</v>
          </cell>
        </row>
        <row r="671">
          <cell r="A671" t="str">
            <v>Banco Espirito Santo, S.A.</v>
          </cell>
          <cell r="B671" t="str">
            <v>PORTUGAL</v>
          </cell>
          <cell r="C671" t="str">
            <v>Stable</v>
          </cell>
          <cell r="D671" t="str">
            <v>C</v>
          </cell>
          <cell r="E671" t="str">
            <v>Subordinate - Dom Curr</v>
          </cell>
          <cell r="F671" t="str">
            <v>Ba3</v>
          </cell>
          <cell r="G671" t="str">
            <v>E</v>
          </cell>
          <cell r="H671" t="str">
            <v>ca</v>
          </cell>
          <cell r="I671" t="str">
            <v>ca</v>
          </cell>
          <cell r="J671" t="str">
            <v>A1</v>
          </cell>
          <cell r="K671" t="str">
            <v>C</v>
          </cell>
          <cell r="L671" t="str">
            <v>A2</v>
          </cell>
          <cell r="P671" t="str">
            <v>Not on Watch</v>
          </cell>
        </row>
        <row r="672">
          <cell r="A672" t="str">
            <v>Banco Finansur S.A.</v>
          </cell>
          <cell r="B672" t="str">
            <v>ARGENTINA</v>
          </cell>
          <cell r="C672" t="str">
            <v>Negative (multiple)</v>
          </cell>
          <cell r="D672" t="str">
            <v>Caa2</v>
          </cell>
          <cell r="E672" t="str">
            <v>LT Bank Deposits - Fgn Curr</v>
          </cell>
          <cell r="F672" t="str">
            <v>Caa2</v>
          </cell>
          <cell r="G672" t="str">
            <v>E</v>
          </cell>
          <cell r="H672" t="str">
            <v>caa1</v>
          </cell>
          <cell r="I672" t="str">
            <v>caa1</v>
          </cell>
          <cell r="J672" t="str">
            <v>Caa1</v>
          </cell>
          <cell r="O672" t="str">
            <v>NP</v>
          </cell>
          <cell r="P672" t="str">
            <v>Not on Watch</v>
          </cell>
        </row>
        <row r="673">
          <cell r="A673" t="str">
            <v>Banco Itau Argentina S.A.</v>
          </cell>
          <cell r="B673" t="str">
            <v>ARGENTINA</v>
          </cell>
          <cell r="C673" t="str">
            <v>Negative (multiple)</v>
          </cell>
          <cell r="D673" t="str">
            <v>Caa2</v>
          </cell>
          <cell r="E673" t="str">
            <v>LT Bank Deposits - Fgn Curr</v>
          </cell>
          <cell r="F673" t="str">
            <v>Caa2</v>
          </cell>
          <cell r="G673" t="str">
            <v>E</v>
          </cell>
          <cell r="H673" t="str">
            <v>caa1</v>
          </cell>
          <cell r="I673" t="str">
            <v>ba1</v>
          </cell>
          <cell r="J673" t="str">
            <v>B1</v>
          </cell>
          <cell r="O673" t="str">
            <v>NP</v>
          </cell>
          <cell r="P673" t="str">
            <v>Not on Watch</v>
          </cell>
        </row>
        <row r="674">
          <cell r="A674" t="str">
            <v>Banco Macro S.A.</v>
          </cell>
          <cell r="B674" t="str">
            <v>ARGENTINA</v>
          </cell>
          <cell r="C674" t="str">
            <v>Negative (multiple)</v>
          </cell>
          <cell r="D674" t="str">
            <v>Caa2</v>
          </cell>
          <cell r="E674" t="str">
            <v>LT Bank Deposits - Fgn Curr</v>
          </cell>
          <cell r="F674" t="str">
            <v>Caa2</v>
          </cell>
          <cell r="G674" t="str">
            <v>E</v>
          </cell>
          <cell r="H674" t="str">
            <v>caa1</v>
          </cell>
          <cell r="I674" t="str">
            <v>caa1</v>
          </cell>
          <cell r="J674" t="str">
            <v>Caa1</v>
          </cell>
          <cell r="K674" t="str">
            <v>Ca</v>
          </cell>
          <cell r="O674" t="str">
            <v>NP</v>
          </cell>
          <cell r="P674" t="str">
            <v>Not on Watch</v>
          </cell>
        </row>
        <row r="675">
          <cell r="A675" t="str">
            <v>Banco Patagonia S.A.</v>
          </cell>
          <cell r="B675" t="str">
            <v>ARGENTINA</v>
          </cell>
          <cell r="C675" t="str">
            <v>Negative (multiple)</v>
          </cell>
          <cell r="D675" t="str">
            <v>Caa2</v>
          </cell>
          <cell r="E675" t="str">
            <v>LT Bank Deposits - Fgn Curr</v>
          </cell>
          <cell r="F675" t="str">
            <v>Caa2</v>
          </cell>
          <cell r="G675" t="str">
            <v>E</v>
          </cell>
          <cell r="H675" t="str">
            <v>caa1</v>
          </cell>
          <cell r="I675" t="str">
            <v>b1</v>
          </cell>
          <cell r="J675" t="str">
            <v>B1</v>
          </cell>
          <cell r="O675" t="str">
            <v>NP</v>
          </cell>
          <cell r="P675" t="str">
            <v>Not on Watch</v>
          </cell>
        </row>
        <row r="676">
          <cell r="A676" t="str">
            <v>Banco Piano S.A.</v>
          </cell>
          <cell r="B676" t="str">
            <v>ARGENTINA</v>
          </cell>
          <cell r="C676" t="str">
            <v>Negative (multiple)</v>
          </cell>
          <cell r="D676" t="str">
            <v>Caa2</v>
          </cell>
          <cell r="E676" t="str">
            <v>LT Bank Deposits - Fgn Curr</v>
          </cell>
          <cell r="F676" t="str">
            <v>Caa2</v>
          </cell>
          <cell r="G676" t="str">
            <v>E</v>
          </cell>
          <cell r="H676" t="str">
            <v>caa1</v>
          </cell>
          <cell r="I676" t="str">
            <v>caa1</v>
          </cell>
          <cell r="O676" t="str">
            <v>NP</v>
          </cell>
          <cell r="P676" t="str">
            <v>Not on Watch</v>
          </cell>
        </row>
        <row r="677">
          <cell r="A677" t="str">
            <v>Banco Santander Rio S.A.</v>
          </cell>
          <cell r="B677" t="str">
            <v>ARGENTINA</v>
          </cell>
          <cell r="C677" t="str">
            <v>Negative (multiple)</v>
          </cell>
          <cell r="D677" t="str">
            <v>Caa2</v>
          </cell>
          <cell r="E677" t="str">
            <v>LT Bank Deposits - Fgn Curr</v>
          </cell>
          <cell r="F677" t="str">
            <v>Caa2</v>
          </cell>
          <cell r="G677" t="str">
            <v>E</v>
          </cell>
          <cell r="H677" t="str">
            <v>caa1</v>
          </cell>
          <cell r="I677" t="str">
            <v>b1</v>
          </cell>
          <cell r="J677" t="str">
            <v>B1</v>
          </cell>
          <cell r="O677" t="str">
            <v>NP</v>
          </cell>
          <cell r="P677" t="str">
            <v>Not on Watch</v>
          </cell>
        </row>
        <row r="678">
          <cell r="A678" t="str">
            <v>Banco Supervielle S.A.</v>
          </cell>
          <cell r="B678" t="str">
            <v>ARGENTINA</v>
          </cell>
          <cell r="C678" t="str">
            <v>Negative (multiple)</v>
          </cell>
          <cell r="D678" t="str">
            <v>Caa2</v>
          </cell>
          <cell r="E678" t="str">
            <v>LT Bank Deposits - Fgn Curr</v>
          </cell>
          <cell r="F678" t="str">
            <v>Caa2</v>
          </cell>
          <cell r="G678" t="str">
            <v>E</v>
          </cell>
          <cell r="H678" t="str">
            <v>caa1</v>
          </cell>
          <cell r="I678" t="str">
            <v>caa1</v>
          </cell>
          <cell r="J678" t="str">
            <v>Caa1</v>
          </cell>
          <cell r="K678" t="str">
            <v>Caa2</v>
          </cell>
          <cell r="O678" t="str">
            <v>NP</v>
          </cell>
          <cell r="P678" t="str">
            <v>Not on Watch</v>
          </cell>
        </row>
        <row r="679">
          <cell r="A679" t="str">
            <v>BANIF-Banco Internacional do Funchal, S.A.</v>
          </cell>
          <cell r="B679" t="str">
            <v>PORTUGAL</v>
          </cell>
          <cell r="C679" t="str">
            <v>Negative</v>
          </cell>
          <cell r="D679" t="str">
            <v>Caa1</v>
          </cell>
          <cell r="E679" t="str">
            <v>LT Bank Deposits - Fgn Curr</v>
          </cell>
          <cell r="F679" t="str">
            <v>Caa1</v>
          </cell>
          <cell r="G679" t="str">
            <v>E</v>
          </cell>
          <cell r="H679" t="str">
            <v>ca</v>
          </cell>
          <cell r="I679" t="str">
            <v>ca</v>
          </cell>
          <cell r="J679" t="str">
            <v>Caa1</v>
          </cell>
          <cell r="K679" t="str">
            <v>C</v>
          </cell>
          <cell r="O679" t="str">
            <v>NP</v>
          </cell>
          <cell r="P679" t="str">
            <v>Not on Watch</v>
          </cell>
        </row>
        <row r="680">
          <cell r="A680" t="str">
            <v>Bank Finance and Credit JSC</v>
          </cell>
          <cell r="B680" t="str">
            <v>UKRAINE</v>
          </cell>
          <cell r="C680" t="str">
            <v>Negative</v>
          </cell>
          <cell r="D680" t="str">
            <v>Ca</v>
          </cell>
          <cell r="E680" t="str">
            <v>LT Bank Deposits - Fgn Curr</v>
          </cell>
          <cell r="F680" t="str">
            <v>Ca</v>
          </cell>
          <cell r="G680" t="str">
            <v>E</v>
          </cell>
          <cell r="H680" t="str">
            <v>caa3</v>
          </cell>
          <cell r="I680" t="str">
            <v>caa3</v>
          </cell>
          <cell r="O680" t="str">
            <v>NP</v>
          </cell>
          <cell r="P680" t="str">
            <v>Not on Watch</v>
          </cell>
        </row>
        <row r="681">
          <cell r="A681" t="str">
            <v>Bank for Investment &amp; Development of Vietnam</v>
          </cell>
          <cell r="B681" t="str">
            <v>VIETNAM</v>
          </cell>
          <cell r="C681" t="str">
            <v>Stable</v>
          </cell>
          <cell r="D681" t="str">
            <v>B2</v>
          </cell>
          <cell r="E681" t="str">
            <v>LT Bank Deposits - Fgn Curr</v>
          </cell>
          <cell r="F681" t="str">
            <v>B2</v>
          </cell>
          <cell r="G681" t="str">
            <v>E</v>
          </cell>
          <cell r="H681" t="str">
            <v>caa1</v>
          </cell>
          <cell r="I681" t="str">
            <v>caa1</v>
          </cell>
          <cell r="O681" t="str">
            <v>NP</v>
          </cell>
          <cell r="P681" t="str">
            <v>Not on Watch</v>
          </cell>
        </row>
        <row r="682">
          <cell r="A682" t="str">
            <v>Bank of Alexandria SAE</v>
          </cell>
          <cell r="B682" t="str">
            <v>EGYPT</v>
          </cell>
          <cell r="C682" t="str">
            <v>Negative</v>
          </cell>
          <cell r="D682" t="str">
            <v>Caa2</v>
          </cell>
          <cell r="E682" t="str">
            <v>LT Bank Deposits - Fgn Curr</v>
          </cell>
          <cell r="F682" t="str">
            <v>Caa2</v>
          </cell>
          <cell r="G682" t="str">
            <v>E</v>
          </cell>
          <cell r="H682" t="str">
            <v>caa1</v>
          </cell>
          <cell r="I682" t="str">
            <v>b3</v>
          </cell>
          <cell r="O682" t="str">
            <v>NP</v>
          </cell>
          <cell r="P682" t="str">
            <v>Not on Watch</v>
          </cell>
        </row>
        <row r="683">
          <cell r="A683" t="str">
            <v>BANK OF CYPRUS PUBLIC COMPANY LIMITED</v>
          </cell>
          <cell r="B683" t="str">
            <v>CYPRUS</v>
          </cell>
          <cell r="C683" t="str">
            <v>Ratings Under Review</v>
          </cell>
          <cell r="D683" t="str">
            <v>Ca</v>
          </cell>
          <cell r="E683" t="str">
            <v>LT Bank Deposits - Fgn Curr</v>
          </cell>
          <cell r="F683" t="str">
            <v>Ca</v>
          </cell>
          <cell r="G683" t="str">
            <v>E</v>
          </cell>
          <cell r="H683" t="str">
            <v>ca</v>
          </cell>
          <cell r="I683" t="str">
            <v>ca</v>
          </cell>
          <cell r="J683" t="str">
            <v>A2</v>
          </cell>
          <cell r="K683" t="str">
            <v>A3</v>
          </cell>
          <cell r="L683" t="str">
            <v>A3</v>
          </cell>
          <cell r="O683" t="str">
            <v>NP</v>
          </cell>
          <cell r="P683" t="str">
            <v>Possible Upgrade</v>
          </cell>
        </row>
        <row r="684">
          <cell r="A684" t="str">
            <v>Bank Technique OJSC</v>
          </cell>
          <cell r="B684" t="str">
            <v>AZERBAIJAN</v>
          </cell>
          <cell r="C684" t="str">
            <v>Stable</v>
          </cell>
          <cell r="D684" t="str">
            <v>Caa2</v>
          </cell>
          <cell r="E684" t="str">
            <v>LT Bank Deposits - Fgn Curr</v>
          </cell>
          <cell r="F684" t="str">
            <v>Caa2</v>
          </cell>
          <cell r="G684" t="str">
            <v>E</v>
          </cell>
          <cell r="H684" t="str">
            <v>caa3</v>
          </cell>
          <cell r="I684" t="str">
            <v>caa3</v>
          </cell>
          <cell r="O684" t="str">
            <v>NP</v>
          </cell>
          <cell r="P684" t="str">
            <v>Not on Watch</v>
          </cell>
        </row>
        <row r="685">
          <cell r="A685" t="str">
            <v>Banque du Caire SAE</v>
          </cell>
          <cell r="B685" t="str">
            <v>EGYPT</v>
          </cell>
          <cell r="C685" t="str">
            <v>Negative</v>
          </cell>
          <cell r="D685" t="str">
            <v>Caa2</v>
          </cell>
          <cell r="E685" t="str">
            <v>LT Bank Deposits - Fgn Curr</v>
          </cell>
          <cell r="F685" t="str">
            <v>Caa2</v>
          </cell>
          <cell r="G685" t="str">
            <v>E</v>
          </cell>
          <cell r="H685" t="str">
            <v>caa2</v>
          </cell>
          <cell r="I685" t="str">
            <v>caa2</v>
          </cell>
          <cell r="O685" t="str">
            <v>NP</v>
          </cell>
          <cell r="P685" t="str">
            <v>Not on Watch</v>
          </cell>
        </row>
        <row r="686">
          <cell r="A686" t="str">
            <v>Banque Misr SAE</v>
          </cell>
          <cell r="B686" t="str">
            <v>EGYPT</v>
          </cell>
          <cell r="C686" t="str">
            <v>Negative</v>
          </cell>
          <cell r="D686" t="str">
            <v>Caa2</v>
          </cell>
          <cell r="E686" t="str">
            <v>LT Bank Deposits - Fgn Curr</v>
          </cell>
          <cell r="F686" t="str">
            <v>Caa2</v>
          </cell>
          <cell r="G686" t="str">
            <v>E</v>
          </cell>
          <cell r="H686" t="str">
            <v>caa2</v>
          </cell>
          <cell r="I686" t="str">
            <v>caa2</v>
          </cell>
          <cell r="O686" t="str">
            <v>NP</v>
          </cell>
          <cell r="P686" t="str">
            <v>Not on Watch</v>
          </cell>
        </row>
        <row r="687">
          <cell r="A687" t="str">
            <v>Belagroprombank JSC</v>
          </cell>
          <cell r="B687" t="str">
            <v>BELARUS</v>
          </cell>
          <cell r="C687" t="str">
            <v>Negative (multiple)</v>
          </cell>
          <cell r="D687" t="str">
            <v>Caa1</v>
          </cell>
          <cell r="E687" t="str">
            <v>LT Bank Deposits - Fgn Curr</v>
          </cell>
          <cell r="F687" t="str">
            <v>Caa1</v>
          </cell>
          <cell r="G687" t="str">
            <v>E</v>
          </cell>
          <cell r="H687" t="str">
            <v>caa1</v>
          </cell>
          <cell r="I687" t="str">
            <v>caa1</v>
          </cell>
          <cell r="O687" t="str">
            <v>NP</v>
          </cell>
          <cell r="P687" t="str">
            <v>Not on Watch</v>
          </cell>
        </row>
        <row r="688">
          <cell r="A688" t="str">
            <v>Belinvestbank</v>
          </cell>
          <cell r="B688" t="str">
            <v>BELARUS</v>
          </cell>
          <cell r="C688" t="str">
            <v>Negative (multiple)</v>
          </cell>
          <cell r="D688" t="str">
            <v>Caa1</v>
          </cell>
          <cell r="E688" t="str">
            <v>LT Bank Deposits - Fgn Curr</v>
          </cell>
          <cell r="F688" t="str">
            <v>Caa1</v>
          </cell>
          <cell r="G688" t="str">
            <v>E</v>
          </cell>
          <cell r="H688" t="str">
            <v>caa1</v>
          </cell>
          <cell r="I688" t="str">
            <v>caa1</v>
          </cell>
          <cell r="O688" t="str">
            <v>NP</v>
          </cell>
          <cell r="P688" t="str">
            <v>Not on Watch</v>
          </cell>
        </row>
        <row r="689">
          <cell r="A689" t="str">
            <v>BTA Bank</v>
          </cell>
          <cell r="B689" t="str">
            <v>KAZAKHSTAN</v>
          </cell>
          <cell r="C689" t="str">
            <v>Positive (multiple)</v>
          </cell>
          <cell r="D689" t="str">
            <v>B3</v>
          </cell>
          <cell r="E689" t="str">
            <v>LT Bank Deposits - Fgn Curr</v>
          </cell>
          <cell r="F689" t="str">
            <v>B3</v>
          </cell>
          <cell r="G689" t="str">
            <v>E</v>
          </cell>
          <cell r="H689" t="str">
            <v>caa2</v>
          </cell>
          <cell r="I689" t="str">
            <v>caa2</v>
          </cell>
          <cell r="O689" t="str">
            <v>NP</v>
          </cell>
          <cell r="P689" t="str">
            <v>Not on Watch</v>
          </cell>
        </row>
        <row r="690">
          <cell r="A690" t="str">
            <v>Caisse C'ale du Credit Immobilier de France</v>
          </cell>
          <cell r="B690" t="str">
            <v>FRANCE</v>
          </cell>
          <cell r="C690" t="str">
            <v>Stable</v>
          </cell>
          <cell r="D690" t="str">
            <v>Baa2</v>
          </cell>
          <cell r="E690" t="str">
            <v>LT Bank Deposits - Fgn Curr</v>
          </cell>
          <cell r="F690" t="str">
            <v>Baa2</v>
          </cell>
          <cell r="G690" t="str">
            <v>E</v>
          </cell>
          <cell r="H690" t="str">
            <v>ca</v>
          </cell>
          <cell r="I690" t="str">
            <v>ca</v>
          </cell>
          <cell r="J690" t="str">
            <v>Baa2</v>
          </cell>
          <cell r="K690" t="str">
            <v>A2</v>
          </cell>
          <cell r="L690" t="str">
            <v>A3</v>
          </cell>
          <cell r="O690" t="str">
            <v>P-2</v>
          </cell>
          <cell r="P690" t="str">
            <v>Not on Watch</v>
          </cell>
        </row>
        <row r="691">
          <cell r="A691" t="str">
            <v>Caixa Geral de Depositos, S.A.</v>
          </cell>
          <cell r="B691" t="str">
            <v>PORTUGAL</v>
          </cell>
          <cell r="C691" t="str">
            <v>Negative</v>
          </cell>
          <cell r="D691" t="str">
            <v>Ba3</v>
          </cell>
          <cell r="E691" t="str">
            <v>LT Bank Deposits - Fgn Curr</v>
          </cell>
          <cell r="F691" t="str">
            <v>Ba3</v>
          </cell>
          <cell r="G691" t="str">
            <v>E</v>
          </cell>
          <cell r="H691" t="str">
            <v>caa1</v>
          </cell>
          <cell r="I691" t="str">
            <v>caa1</v>
          </cell>
          <cell r="J691" t="str">
            <v>Ba3</v>
          </cell>
          <cell r="K691" t="str">
            <v>Caa2</v>
          </cell>
          <cell r="L691" t="str">
            <v>(P)Caa3</v>
          </cell>
          <cell r="O691" t="str">
            <v>NP</v>
          </cell>
          <cell r="P691" t="str">
            <v>Not on Watch</v>
          </cell>
        </row>
        <row r="692">
          <cell r="A692" t="str">
            <v>Catalunya Banc SA</v>
          </cell>
          <cell r="B692" t="str">
            <v>SPAIN</v>
          </cell>
          <cell r="C692" t="str">
            <v>Ratings Under Review</v>
          </cell>
          <cell r="D692" t="str">
            <v>B3</v>
          </cell>
          <cell r="E692" t="str">
            <v>LT Bank Deposits - Fgn Curr</v>
          </cell>
          <cell r="F692" t="str">
            <v>B3</v>
          </cell>
          <cell r="G692" t="str">
            <v>E</v>
          </cell>
          <cell r="H692" t="str">
            <v>caa2</v>
          </cell>
          <cell r="I692" t="str">
            <v>caa2</v>
          </cell>
          <cell r="J692" t="str">
            <v>B3</v>
          </cell>
          <cell r="O692" t="str">
            <v>NP</v>
          </cell>
          <cell r="P692" t="str">
            <v>Possible Upgrade</v>
          </cell>
        </row>
        <row r="693">
          <cell r="A693" t="str">
            <v>Co-Operative Bank Plc</v>
          </cell>
          <cell r="B693" t="str">
            <v>UNITED KINGDOM</v>
          </cell>
          <cell r="C693" t="str">
            <v>Negative (multiple)</v>
          </cell>
          <cell r="D693" t="str">
            <v>Caa2</v>
          </cell>
          <cell r="E693" t="str">
            <v>LT Bank Deposits - Fgn Curr</v>
          </cell>
          <cell r="F693" t="str">
            <v>Caa2</v>
          </cell>
          <cell r="G693" t="str">
            <v>E</v>
          </cell>
          <cell r="H693" t="str">
            <v>ca</v>
          </cell>
          <cell r="I693" t="str">
            <v>ca</v>
          </cell>
          <cell r="J693" t="str">
            <v>Caa2</v>
          </cell>
          <cell r="O693" t="str">
            <v>NP</v>
          </cell>
          <cell r="P693" t="str">
            <v>Not on Watch</v>
          </cell>
        </row>
        <row r="694">
          <cell r="A694" t="str">
            <v>Commercial International Bank (Egypt) SAE</v>
          </cell>
          <cell r="B694" t="str">
            <v>EGYPT</v>
          </cell>
          <cell r="C694" t="str">
            <v>Negative</v>
          </cell>
          <cell r="D694" t="str">
            <v>Caa2</v>
          </cell>
          <cell r="E694" t="str">
            <v>LT Bank Deposits - Fgn Curr</v>
          </cell>
          <cell r="F694" t="str">
            <v>Caa2</v>
          </cell>
          <cell r="G694" t="str">
            <v>E</v>
          </cell>
          <cell r="H694" t="str">
            <v>caa1</v>
          </cell>
          <cell r="I694" t="str">
            <v>caa1</v>
          </cell>
          <cell r="O694" t="str">
            <v>NP</v>
          </cell>
          <cell r="P694" t="str">
            <v>Not on Watch</v>
          </cell>
        </row>
        <row r="695">
          <cell r="A695" t="str">
            <v>Compania Financiera Argentina S.A.</v>
          </cell>
          <cell r="B695" t="str">
            <v>ARGENTINA</v>
          </cell>
          <cell r="C695" t="str">
            <v>Negative (multiple)</v>
          </cell>
          <cell r="D695" t="str">
            <v>Caa2</v>
          </cell>
          <cell r="E695" t="str">
            <v>LT Bank Deposits - Fgn Curr</v>
          </cell>
          <cell r="F695" t="str">
            <v>Caa2</v>
          </cell>
          <cell r="G695" t="str">
            <v>E</v>
          </cell>
          <cell r="H695" t="str">
            <v>caa1</v>
          </cell>
          <cell r="I695" t="str">
            <v>caa1</v>
          </cell>
          <cell r="J695" t="str">
            <v>Caa1</v>
          </cell>
          <cell r="O695" t="str">
            <v>NP</v>
          </cell>
          <cell r="P695" t="str">
            <v>Not on Watch</v>
          </cell>
        </row>
        <row r="696">
          <cell r="A696" t="str">
            <v>Cordial Compania Financiera S.A.</v>
          </cell>
          <cell r="B696" t="str">
            <v>ARGENTINA</v>
          </cell>
          <cell r="C696" t="str">
            <v>Negative (multiple)</v>
          </cell>
          <cell r="D696" t="str">
            <v>Caa2</v>
          </cell>
          <cell r="E696" t="str">
            <v>LT Bank Deposits - Fgn Curr</v>
          </cell>
          <cell r="F696" t="str">
            <v>Caa2</v>
          </cell>
          <cell r="G696" t="str">
            <v>E</v>
          </cell>
          <cell r="H696" t="str">
            <v>caa1</v>
          </cell>
          <cell r="I696" t="str">
            <v>caa1</v>
          </cell>
          <cell r="J696" t="str">
            <v>Caa1</v>
          </cell>
          <cell r="O696" t="str">
            <v>NP</v>
          </cell>
          <cell r="P696" t="str">
            <v>Not on Watch</v>
          </cell>
        </row>
        <row r="697">
          <cell r="A697" t="str">
            <v>Corporate Commercial Bank AD</v>
          </cell>
          <cell r="B697" t="str">
            <v>BULGARIA</v>
          </cell>
          <cell r="C697" t="str">
            <v>Ratings Under Review</v>
          </cell>
          <cell r="D697" t="str">
            <v>Caa1</v>
          </cell>
          <cell r="E697" t="str">
            <v>LT Bank Deposits - Fgn Curr</v>
          </cell>
          <cell r="F697" t="str">
            <v>B1</v>
          </cell>
          <cell r="G697" t="str">
            <v>E</v>
          </cell>
          <cell r="H697" t="str">
            <v>ca</v>
          </cell>
          <cell r="I697" t="str">
            <v>ca</v>
          </cell>
          <cell r="O697" t="str">
            <v>NP</v>
          </cell>
          <cell r="P697" t="str">
            <v>Possible Downgrade</v>
          </cell>
        </row>
        <row r="698">
          <cell r="A698" t="str">
            <v>DEPFA ACS BANK</v>
          </cell>
          <cell r="B698" t="str">
            <v>IRELAND</v>
          </cell>
          <cell r="C698" t="str">
            <v>Negative</v>
          </cell>
          <cell r="D698" t="str">
            <v>Baa3</v>
          </cell>
          <cell r="E698" t="str">
            <v>LT Bank Deposits - Fgn Curr</v>
          </cell>
          <cell r="F698" t="str">
            <v>Baa3</v>
          </cell>
          <cell r="G698" t="str">
            <v>E</v>
          </cell>
          <cell r="H698" t="str">
            <v>caa2</v>
          </cell>
          <cell r="I698" t="str">
            <v>caa2</v>
          </cell>
          <cell r="O698" t="str">
            <v>P-3</v>
          </cell>
          <cell r="P698" t="str">
            <v>Not on Watch</v>
          </cell>
        </row>
        <row r="699">
          <cell r="A699" t="str">
            <v>DEPFA Bank plc</v>
          </cell>
          <cell r="B699" t="str">
            <v>IRELAND</v>
          </cell>
          <cell r="C699" t="str">
            <v>Negative (multiple)</v>
          </cell>
          <cell r="D699" t="str">
            <v>Baa3</v>
          </cell>
          <cell r="E699" t="str">
            <v>LT Bank Deposits - Fgn Curr</v>
          </cell>
          <cell r="F699" t="str">
            <v>Baa3</v>
          </cell>
          <cell r="G699" t="str">
            <v>E</v>
          </cell>
          <cell r="H699" t="str">
            <v>caa2</v>
          </cell>
          <cell r="I699" t="str">
            <v>caa2</v>
          </cell>
          <cell r="J699" t="str">
            <v>Baa3</v>
          </cell>
          <cell r="K699" t="str">
            <v>Caa3</v>
          </cell>
          <cell r="O699" t="str">
            <v>P-3</v>
          </cell>
          <cell r="P699" t="str">
            <v>Not on Watch</v>
          </cell>
        </row>
        <row r="700">
          <cell r="A700" t="str">
            <v>Dexia Crediop S.p.A.</v>
          </cell>
          <cell r="B700" t="str">
            <v>ITALY</v>
          </cell>
          <cell r="C700" t="str">
            <v>Stable</v>
          </cell>
          <cell r="D700" t="str">
            <v>B2</v>
          </cell>
          <cell r="E700" t="str">
            <v>LT Bank Deposits - Fgn Curr</v>
          </cell>
          <cell r="F700" t="str">
            <v>B2</v>
          </cell>
          <cell r="G700" t="str">
            <v>E</v>
          </cell>
          <cell r="H700" t="str">
            <v>caa1</v>
          </cell>
          <cell r="I700" t="str">
            <v>b2</v>
          </cell>
          <cell r="J700" t="str">
            <v>B2</v>
          </cell>
          <cell r="O700" t="str">
            <v>NP</v>
          </cell>
          <cell r="P700" t="str">
            <v>Not on Watch</v>
          </cell>
        </row>
        <row r="701">
          <cell r="A701" t="str">
            <v>Dexia Credit Local</v>
          </cell>
          <cell r="B701" t="str">
            <v>FRANCE</v>
          </cell>
          <cell r="C701" t="str">
            <v>Negative</v>
          </cell>
          <cell r="D701" t="str">
            <v>Baa2</v>
          </cell>
          <cell r="E701" t="str">
            <v>LT Bank Deposits - Fgn Curr</v>
          </cell>
          <cell r="F701" t="str">
            <v>Baa2</v>
          </cell>
          <cell r="G701" t="str">
            <v>E</v>
          </cell>
          <cell r="H701" t="str">
            <v>ca</v>
          </cell>
          <cell r="I701" t="str">
            <v>ca</v>
          </cell>
          <cell r="J701" t="str">
            <v>Baa2</v>
          </cell>
          <cell r="K701" t="str">
            <v>Caa3</v>
          </cell>
          <cell r="N701" t="str">
            <v>C</v>
          </cell>
          <cell r="O701" t="str">
            <v>P-2</v>
          </cell>
          <cell r="P701" t="str">
            <v>Not On Watch</v>
          </cell>
        </row>
        <row r="702">
          <cell r="A702" t="str">
            <v>Erste Bank Hungary Zrt.</v>
          </cell>
          <cell r="B702" t="str">
            <v>HUNGARY</v>
          </cell>
          <cell r="C702" t="str">
            <v>Negative (multiple)</v>
          </cell>
          <cell r="D702" t="str">
            <v>B3</v>
          </cell>
          <cell r="E702" t="str">
            <v>LT Bank Deposits - Fgn Curr</v>
          </cell>
          <cell r="F702" t="str">
            <v>B3</v>
          </cell>
          <cell r="G702" t="str">
            <v>E</v>
          </cell>
          <cell r="H702" t="str">
            <v>caa2</v>
          </cell>
          <cell r="I702" t="str">
            <v>b3</v>
          </cell>
          <cell r="O702" t="str">
            <v>NP</v>
          </cell>
          <cell r="P702" t="str">
            <v>Not on Watch</v>
          </cell>
        </row>
        <row r="703">
          <cell r="A703" t="str">
            <v>Eurobank Ergasias S.A.</v>
          </cell>
          <cell r="B703" t="str">
            <v>GREECE</v>
          </cell>
          <cell r="C703" t="str">
            <v>Positive (multiple)</v>
          </cell>
          <cell r="D703" t="str">
            <v>Caa2</v>
          </cell>
          <cell r="E703" t="str">
            <v>LT Bank Deposits - Fgn Curr</v>
          </cell>
          <cell r="F703" t="str">
            <v>Caa2</v>
          </cell>
          <cell r="G703" t="str">
            <v>E</v>
          </cell>
          <cell r="H703" t="str">
            <v>caa3</v>
          </cell>
          <cell r="I703" t="str">
            <v>caa3</v>
          </cell>
          <cell r="J703" t="str">
            <v>(P)Caa2</v>
          </cell>
          <cell r="K703" t="str">
            <v>(P)Ca</v>
          </cell>
          <cell r="O703" t="str">
            <v>NP</v>
          </cell>
          <cell r="P703" t="str">
            <v>Not on Watch</v>
          </cell>
        </row>
        <row r="704">
          <cell r="A704" t="str">
            <v>FHB Mortgage Bank Co. Plc.</v>
          </cell>
          <cell r="B704" t="str">
            <v>HUNGARY</v>
          </cell>
          <cell r="C704" t="str">
            <v>Negative (multiple)</v>
          </cell>
          <cell r="D704" t="str">
            <v>B3</v>
          </cell>
          <cell r="E704" t="str">
            <v>LT Bank Deposits - Fgn Curr</v>
          </cell>
          <cell r="F704" t="str">
            <v>B3</v>
          </cell>
          <cell r="G704" t="str">
            <v>E</v>
          </cell>
          <cell r="H704" t="str">
            <v>caa1</v>
          </cell>
          <cell r="I704" t="str">
            <v>caa1</v>
          </cell>
          <cell r="O704" t="str">
            <v>NP</v>
          </cell>
          <cell r="P704" t="str">
            <v>Not on Watch</v>
          </cell>
        </row>
        <row r="705">
          <cell r="A705" t="str">
            <v>First Ukrainian International Bank, PJSC</v>
          </cell>
          <cell r="B705" t="str">
            <v>UKRAINE</v>
          </cell>
          <cell r="C705" t="str">
            <v>Negative</v>
          </cell>
          <cell r="D705" t="str">
            <v>Ca</v>
          </cell>
          <cell r="E705" t="str">
            <v>LT Bank Deposits - Fgn Curr</v>
          </cell>
          <cell r="F705" t="str">
            <v>Ca</v>
          </cell>
          <cell r="G705" t="str">
            <v>E</v>
          </cell>
          <cell r="H705" t="str">
            <v>caa3</v>
          </cell>
          <cell r="I705" t="str">
            <v>caa3</v>
          </cell>
          <cell r="O705" t="str">
            <v>NP</v>
          </cell>
          <cell r="P705" t="str">
            <v>Not on Watch</v>
          </cell>
        </row>
        <row r="706">
          <cell r="A706" t="str">
            <v>GE Capital Interbanca S.p.A</v>
          </cell>
          <cell r="B706" t="str">
            <v>ITALY</v>
          </cell>
          <cell r="C706" t="str">
            <v>Negative (multiple)</v>
          </cell>
          <cell r="D706" t="str">
            <v>B2</v>
          </cell>
          <cell r="E706" t="str">
            <v>LT Bank Deposits - Fgn Curr</v>
          </cell>
          <cell r="F706" t="str">
            <v>B2</v>
          </cell>
          <cell r="G706" t="str">
            <v>E</v>
          </cell>
          <cell r="H706" t="str">
            <v>caa2</v>
          </cell>
          <cell r="I706" t="str">
            <v>b2</v>
          </cell>
          <cell r="J706" t="str">
            <v>B2</v>
          </cell>
          <cell r="O706" t="str">
            <v>NP</v>
          </cell>
          <cell r="P706" t="str">
            <v>Not on Watch</v>
          </cell>
        </row>
        <row r="707">
          <cell r="A707" t="str">
            <v>Habib Bank Ltd.</v>
          </cell>
          <cell r="B707" t="str">
            <v>PAKISTAN</v>
          </cell>
          <cell r="C707" t="str">
            <v>Stable</v>
          </cell>
          <cell r="D707" t="str">
            <v>Caa2</v>
          </cell>
          <cell r="E707" t="str">
            <v>LT Bank Deposits - Fgn Curr</v>
          </cell>
          <cell r="F707" t="str">
            <v>Caa2</v>
          </cell>
          <cell r="G707" t="str">
            <v>E</v>
          </cell>
          <cell r="H707" t="str">
            <v>caa1</v>
          </cell>
          <cell r="I707" t="str">
            <v>caa1</v>
          </cell>
          <cell r="O707" t="str">
            <v>NP</v>
          </cell>
          <cell r="P707" t="str">
            <v>Not on Watch</v>
          </cell>
        </row>
        <row r="708">
          <cell r="A708" t="str">
            <v>Hellenic Bank Public Company Ltd</v>
          </cell>
          <cell r="B708" t="str">
            <v>CYPRUS</v>
          </cell>
          <cell r="C708" t="str">
            <v>Stable</v>
          </cell>
          <cell r="D708" t="str">
            <v>Caa3</v>
          </cell>
          <cell r="E708" t="str">
            <v>LT Bank Deposits - Fgn Curr</v>
          </cell>
          <cell r="F708" t="str">
            <v>Caa3</v>
          </cell>
          <cell r="G708" t="str">
            <v>E</v>
          </cell>
          <cell r="H708" t="str">
            <v>caa3</v>
          </cell>
          <cell r="I708" t="str">
            <v>caa3</v>
          </cell>
          <cell r="O708" t="str">
            <v>NP</v>
          </cell>
          <cell r="P708" t="str">
            <v>Not on Watch</v>
          </cell>
        </row>
        <row r="709">
          <cell r="A709" t="str">
            <v>HSBC Bank Argentina S.A.</v>
          </cell>
          <cell r="B709" t="str">
            <v>ARGENTINA</v>
          </cell>
          <cell r="C709" t="str">
            <v>Negative (multiple)</v>
          </cell>
          <cell r="D709" t="str">
            <v>Caa2</v>
          </cell>
          <cell r="E709" t="str">
            <v>LT Bank Deposits - Fgn Curr</v>
          </cell>
          <cell r="F709" t="str">
            <v>Caa2</v>
          </cell>
          <cell r="G709" t="str">
            <v>E</v>
          </cell>
          <cell r="H709" t="str">
            <v>caa1</v>
          </cell>
          <cell r="I709" t="str">
            <v>ba1</v>
          </cell>
          <cell r="J709" t="str">
            <v>B1</v>
          </cell>
          <cell r="O709" t="str">
            <v>NP</v>
          </cell>
          <cell r="P709" t="str">
            <v>Not on Watch</v>
          </cell>
        </row>
        <row r="710">
          <cell r="A710" t="str">
            <v>HSH Nordbank AG</v>
          </cell>
          <cell r="B710" t="str">
            <v>GERMANY</v>
          </cell>
          <cell r="C710" t="str">
            <v>Negative (multiple)</v>
          </cell>
          <cell r="D710" t="str">
            <v>Baa3</v>
          </cell>
          <cell r="E710" t="str">
            <v>LT Bank Deposits - Fgn Curr</v>
          </cell>
          <cell r="F710" t="str">
            <v>Baa3</v>
          </cell>
          <cell r="G710" t="str">
            <v>E</v>
          </cell>
          <cell r="H710" t="str">
            <v>caa2</v>
          </cell>
          <cell r="I710" t="str">
            <v>b3</v>
          </cell>
          <cell r="J710" t="str">
            <v>Baa3</v>
          </cell>
          <cell r="K710" t="str">
            <v>Caa1</v>
          </cell>
          <cell r="O710" t="str">
            <v>P-3</v>
          </cell>
          <cell r="P710" t="str">
            <v>Not On Watch</v>
          </cell>
        </row>
        <row r="711">
          <cell r="A711" t="str">
            <v>Hypothekenbank Frankfurt AG</v>
          </cell>
          <cell r="B711" t="str">
            <v>GERMANY</v>
          </cell>
          <cell r="C711" t="str">
            <v>Negative (multiple)</v>
          </cell>
          <cell r="D711" t="str">
            <v>Baa3</v>
          </cell>
          <cell r="E711" t="str">
            <v>LT Bank Deposits - Fgn Curr</v>
          </cell>
          <cell r="F711" t="str">
            <v>Baa3</v>
          </cell>
          <cell r="G711" t="str">
            <v>E</v>
          </cell>
          <cell r="H711" t="str">
            <v>caa2</v>
          </cell>
          <cell r="I711" t="str">
            <v>ba2</v>
          </cell>
          <cell r="J711" t="str">
            <v>Baa3</v>
          </cell>
          <cell r="K711" t="str">
            <v>B1</v>
          </cell>
          <cell r="L711" t="str">
            <v>B1</v>
          </cell>
          <cell r="O711" t="str">
            <v>P-3</v>
          </cell>
          <cell r="P711" t="str">
            <v>Not on Watch</v>
          </cell>
        </row>
        <row r="712">
          <cell r="A712" t="str">
            <v>ICBC (Argentina) S.A.</v>
          </cell>
          <cell r="B712" t="str">
            <v>ARGENTINA</v>
          </cell>
          <cell r="C712" t="str">
            <v>Negative (multiple)</v>
          </cell>
          <cell r="D712" t="str">
            <v>Caa2</v>
          </cell>
          <cell r="E712" t="str">
            <v>LT Bank Deposits - Fgn Curr</v>
          </cell>
          <cell r="F712" t="str">
            <v>Caa2</v>
          </cell>
          <cell r="G712" t="str">
            <v>E</v>
          </cell>
          <cell r="H712" t="str">
            <v>caa1</v>
          </cell>
          <cell r="I712" t="str">
            <v>b1</v>
          </cell>
          <cell r="J712" t="str">
            <v>B1</v>
          </cell>
          <cell r="O712" t="str">
            <v>NP</v>
          </cell>
          <cell r="P712" t="str">
            <v>Not on Watch</v>
          </cell>
        </row>
        <row r="713">
          <cell r="A713" t="str">
            <v>Kazkommertsbank</v>
          </cell>
          <cell r="B713" t="str">
            <v>KAZAKHSTAN</v>
          </cell>
          <cell r="C713" t="str">
            <v>Stable</v>
          </cell>
          <cell r="D713" t="str">
            <v>B2</v>
          </cell>
          <cell r="E713" t="str">
            <v>LT Bank Deposits - Fgn Curr</v>
          </cell>
          <cell r="F713" t="str">
            <v>B2</v>
          </cell>
          <cell r="G713" t="str">
            <v>E</v>
          </cell>
          <cell r="H713" t="str">
            <v>caa1</v>
          </cell>
          <cell r="I713" t="str">
            <v>caa1</v>
          </cell>
          <cell r="J713" t="str">
            <v>Caa1</v>
          </cell>
          <cell r="O713" t="str">
            <v>NP</v>
          </cell>
          <cell r="P713" t="str">
            <v>Not on Watch</v>
          </cell>
        </row>
        <row r="714">
          <cell r="A714" t="str">
            <v>Kommunalkredit Austria AG</v>
          </cell>
          <cell r="B714" t="str">
            <v>AUSTRIA</v>
          </cell>
          <cell r="C714" t="str">
            <v>Ratings Under Review</v>
          </cell>
          <cell r="D714" t="str">
            <v>Ba1</v>
          </cell>
          <cell r="E714" t="str">
            <v>LT Bank Deposits - Fgn Curr</v>
          </cell>
          <cell r="G714" t="str">
            <v>E</v>
          </cell>
          <cell r="H714" t="str">
            <v>caa3</v>
          </cell>
          <cell r="I714" t="str">
            <v>caa3</v>
          </cell>
          <cell r="K714" t="str">
            <v>Ca</v>
          </cell>
          <cell r="O714" t="str">
            <v>NP</v>
          </cell>
          <cell r="P714" t="str">
            <v>Possible Downgrade</v>
          </cell>
        </row>
        <row r="715">
          <cell r="A715" t="str">
            <v>MCB Bank Limited</v>
          </cell>
          <cell r="B715" t="str">
            <v>PAKISTAN</v>
          </cell>
          <cell r="C715" t="str">
            <v>Stable</v>
          </cell>
          <cell r="D715" t="str">
            <v>Caa2</v>
          </cell>
          <cell r="E715" t="str">
            <v>LT Bank Deposits - Fgn Curr</v>
          </cell>
          <cell r="F715" t="str">
            <v>Caa2</v>
          </cell>
          <cell r="G715" t="str">
            <v>E</v>
          </cell>
          <cell r="H715" t="str">
            <v>caa1</v>
          </cell>
          <cell r="I715" t="str">
            <v>caa1</v>
          </cell>
          <cell r="O715" t="str">
            <v>NP</v>
          </cell>
          <cell r="P715" t="str">
            <v>Not on Watch</v>
          </cell>
        </row>
        <row r="716">
          <cell r="A716" t="str">
            <v>Military Commercial Joint Stock Bank</v>
          </cell>
          <cell r="B716" t="str">
            <v>VIETNAM</v>
          </cell>
          <cell r="C716" t="str">
            <v>Stable</v>
          </cell>
          <cell r="D716" t="str">
            <v>B3</v>
          </cell>
          <cell r="E716" t="str">
            <v>LT Bank Deposits - Fgn Curr</v>
          </cell>
          <cell r="F716" t="str">
            <v>B3</v>
          </cell>
          <cell r="G716" t="str">
            <v>E</v>
          </cell>
          <cell r="H716" t="str">
            <v>caa1</v>
          </cell>
          <cell r="I716" t="str">
            <v>caa1</v>
          </cell>
          <cell r="O716" t="str">
            <v>NP</v>
          </cell>
          <cell r="P716" t="str">
            <v>Not on Watch</v>
          </cell>
        </row>
        <row r="717">
          <cell r="A717" t="str">
            <v>MKB Bank Zrt.</v>
          </cell>
          <cell r="B717" t="str">
            <v>HUNGARY</v>
          </cell>
          <cell r="C717" t="str">
            <v>Negative</v>
          </cell>
          <cell r="D717" t="str">
            <v>Caa2</v>
          </cell>
          <cell r="E717" t="str">
            <v>LT Bank Deposits - Fgn Curr</v>
          </cell>
          <cell r="F717" t="str">
            <v>Caa2</v>
          </cell>
          <cell r="G717" t="str">
            <v>E</v>
          </cell>
          <cell r="H717" t="str">
            <v>ca</v>
          </cell>
          <cell r="I717" t="str">
            <v>caa2</v>
          </cell>
          <cell r="O717" t="str">
            <v>NP</v>
          </cell>
          <cell r="P717" t="str">
            <v>Not on Watch</v>
          </cell>
        </row>
        <row r="718">
          <cell r="A718" t="str">
            <v>MPS Capital Services</v>
          </cell>
          <cell r="B718" t="str">
            <v>ITALY</v>
          </cell>
          <cell r="C718" t="str">
            <v>Negative</v>
          </cell>
          <cell r="D718" t="str">
            <v>B1</v>
          </cell>
          <cell r="E718" t="str">
            <v>LT Bank Deposits - Fgn Curr</v>
          </cell>
          <cell r="F718" t="str">
            <v>B1</v>
          </cell>
          <cell r="G718" t="str">
            <v>E</v>
          </cell>
          <cell r="H718" t="str">
            <v>caa2</v>
          </cell>
          <cell r="I718" t="str">
            <v>b1</v>
          </cell>
          <cell r="O718" t="str">
            <v>NP</v>
          </cell>
          <cell r="P718" t="str">
            <v>Not on Watch</v>
          </cell>
        </row>
        <row r="719">
          <cell r="A719" t="str">
            <v>National Bank of Egypt SAE</v>
          </cell>
          <cell r="B719" t="str">
            <v>EGYPT</v>
          </cell>
          <cell r="C719" t="str">
            <v>Negative</v>
          </cell>
          <cell r="D719" t="str">
            <v>Caa2</v>
          </cell>
          <cell r="E719" t="str">
            <v>LT Bank Deposits - Fgn Curr</v>
          </cell>
          <cell r="F719" t="str">
            <v>Caa2</v>
          </cell>
          <cell r="G719" t="str">
            <v>E</v>
          </cell>
          <cell r="H719" t="str">
            <v>caa2</v>
          </cell>
          <cell r="I719" t="str">
            <v>caa2</v>
          </cell>
          <cell r="O719" t="str">
            <v>NP</v>
          </cell>
          <cell r="P719" t="str">
            <v>Not on Watch</v>
          </cell>
        </row>
        <row r="720">
          <cell r="A720" t="str">
            <v>National Bank of Greece S.A.</v>
          </cell>
          <cell r="B720" t="str">
            <v>GREECE</v>
          </cell>
          <cell r="C720" t="str">
            <v>Stable</v>
          </cell>
          <cell r="D720" t="str">
            <v>Caa1</v>
          </cell>
          <cell r="E720" t="str">
            <v>LT Bank Deposits - Fgn Curr</v>
          </cell>
          <cell r="F720" t="str">
            <v>Caa1</v>
          </cell>
          <cell r="G720" t="str">
            <v>E</v>
          </cell>
          <cell r="H720" t="str">
            <v>caa2</v>
          </cell>
          <cell r="I720" t="str">
            <v>caa2</v>
          </cell>
          <cell r="N720" t="str">
            <v>Ca</v>
          </cell>
          <cell r="O720" t="str">
            <v>NP</v>
          </cell>
          <cell r="P720" t="str">
            <v>Not on Watch</v>
          </cell>
        </row>
        <row r="721">
          <cell r="A721" t="str">
            <v>National Bank of Pakistan</v>
          </cell>
          <cell r="B721" t="str">
            <v>PAKISTAN</v>
          </cell>
          <cell r="C721" t="str">
            <v>Stable</v>
          </cell>
          <cell r="D721" t="str">
            <v>Caa2</v>
          </cell>
          <cell r="E721" t="str">
            <v>LT Bank Deposits - Fgn Curr</v>
          </cell>
          <cell r="F721" t="str">
            <v>Caa2</v>
          </cell>
          <cell r="G721" t="str">
            <v>E</v>
          </cell>
          <cell r="H721" t="str">
            <v>caa1</v>
          </cell>
          <cell r="I721" t="str">
            <v>caa1</v>
          </cell>
          <cell r="O721" t="str">
            <v>NP</v>
          </cell>
          <cell r="P721" t="str">
            <v>Not on Watch</v>
          </cell>
        </row>
        <row r="722">
          <cell r="A722" t="str">
            <v>NCG Banco S.A.</v>
          </cell>
          <cell r="B722" t="str">
            <v>SPAIN</v>
          </cell>
          <cell r="C722" t="str">
            <v>Negative (multiple)</v>
          </cell>
          <cell r="D722" t="str">
            <v>Caa1</v>
          </cell>
          <cell r="E722" t="str">
            <v>LT Bank Deposits - Fgn Curr</v>
          </cell>
          <cell r="F722" t="str">
            <v>Caa1</v>
          </cell>
          <cell r="G722" t="str">
            <v>E</v>
          </cell>
          <cell r="H722" t="str">
            <v>caa2</v>
          </cell>
          <cell r="I722" t="str">
            <v>caa2</v>
          </cell>
          <cell r="O722" t="str">
            <v>NP</v>
          </cell>
          <cell r="P722" t="str">
            <v>Not on Watch</v>
          </cell>
        </row>
        <row r="723">
          <cell r="A723" t="str">
            <v>Nova Kreditna banka Maribor d.d.</v>
          </cell>
          <cell r="B723" t="str">
            <v>SLOVENIA</v>
          </cell>
          <cell r="C723" t="str">
            <v>Stable</v>
          </cell>
          <cell r="D723" t="str">
            <v>Caa1</v>
          </cell>
          <cell r="E723" t="str">
            <v>LT Bank Deposits - Fgn Curr</v>
          </cell>
          <cell r="F723" t="str">
            <v>Caa1</v>
          </cell>
          <cell r="G723" t="str">
            <v>E</v>
          </cell>
          <cell r="H723" t="str">
            <v>caa2</v>
          </cell>
          <cell r="I723" t="str">
            <v>caa2</v>
          </cell>
          <cell r="K723" t="str">
            <v>A3</v>
          </cell>
          <cell r="O723" t="str">
            <v>NP</v>
          </cell>
          <cell r="P723" t="str">
            <v>Not on Watch</v>
          </cell>
        </row>
        <row r="724">
          <cell r="A724" t="str">
            <v>Nova Ljubljanska banka d.d.</v>
          </cell>
          <cell r="B724" t="str">
            <v>SLOVENIA</v>
          </cell>
          <cell r="C724" t="str">
            <v>Stable</v>
          </cell>
          <cell r="D724" t="str">
            <v>Caa1</v>
          </cell>
          <cell r="E724" t="str">
            <v>LT Bank Deposits - Fgn Curr</v>
          </cell>
          <cell r="F724" t="str">
            <v>Caa1</v>
          </cell>
          <cell r="G724" t="str">
            <v>E</v>
          </cell>
          <cell r="H724" t="str">
            <v>caa2</v>
          </cell>
          <cell r="I724" t="str">
            <v>caa2</v>
          </cell>
          <cell r="K724" t="str">
            <v>A3</v>
          </cell>
          <cell r="O724" t="str">
            <v>NP</v>
          </cell>
          <cell r="P724" t="str">
            <v>Not on Watch</v>
          </cell>
        </row>
        <row r="725">
          <cell r="A725" t="str">
            <v>Novo Banco, S.A.</v>
          </cell>
          <cell r="B725" t="str">
            <v>PORTUGAL</v>
          </cell>
          <cell r="C725" t="str">
            <v>Ratings Under Review</v>
          </cell>
          <cell r="D725" t="str">
            <v>B2</v>
          </cell>
          <cell r="E725" t="str">
            <v>LT Bank Deposits - Fgn Curr</v>
          </cell>
          <cell r="G725" t="str">
            <v>E</v>
          </cell>
          <cell r="H725" t="str">
            <v>ca</v>
          </cell>
          <cell r="I725" t="str">
            <v>ca</v>
          </cell>
          <cell r="O725" t="str">
            <v>NP</v>
          </cell>
          <cell r="P725" t="str">
            <v>Mixed</v>
          </cell>
        </row>
        <row r="726">
          <cell r="A726" t="str">
            <v>Nuevo Banco de La Rioja S.A.</v>
          </cell>
          <cell r="B726" t="str">
            <v>ARGENTINA</v>
          </cell>
          <cell r="C726" t="str">
            <v>Negative (multiple)</v>
          </cell>
          <cell r="D726" t="str">
            <v>Caa2</v>
          </cell>
          <cell r="E726" t="str">
            <v>LT Bank Deposits - Fgn Curr</v>
          </cell>
          <cell r="F726" t="str">
            <v>Caa2</v>
          </cell>
          <cell r="G726" t="str">
            <v>E</v>
          </cell>
          <cell r="H726" t="str">
            <v>caa1</v>
          </cell>
          <cell r="I726" t="str">
            <v>caa1</v>
          </cell>
          <cell r="O726" t="str">
            <v>NP</v>
          </cell>
          <cell r="P726" t="str">
            <v>Not on Watch</v>
          </cell>
        </row>
        <row r="727">
          <cell r="A727" t="str">
            <v>Oesterreichische Volksbanken AG</v>
          </cell>
          <cell r="B727" t="str">
            <v>AUSTRIA</v>
          </cell>
          <cell r="C727" t="str">
            <v>Negative (multiple)</v>
          </cell>
          <cell r="D727" t="str">
            <v>Ba3</v>
          </cell>
          <cell r="E727" t="str">
            <v>LT Bank Deposits - Fgn Curr</v>
          </cell>
          <cell r="F727" t="str">
            <v>Ba3</v>
          </cell>
          <cell r="G727" t="str">
            <v>E</v>
          </cell>
          <cell r="H727" t="str">
            <v>caa1</v>
          </cell>
          <cell r="I727" t="str">
            <v>caa1</v>
          </cell>
          <cell r="J727" t="str">
            <v>Ba3</v>
          </cell>
          <cell r="K727" t="str">
            <v>Caa2</v>
          </cell>
          <cell r="L727" t="str">
            <v>Ca</v>
          </cell>
          <cell r="N727" t="str">
            <v>Ca</v>
          </cell>
          <cell r="O727" t="str">
            <v>NP</v>
          </cell>
          <cell r="P727" t="str">
            <v>Not on Watch</v>
          </cell>
        </row>
        <row r="728">
          <cell r="A728" t="str">
            <v>OTP Bank (Ukraine)</v>
          </cell>
          <cell r="B728" t="str">
            <v>UKRAINE</v>
          </cell>
          <cell r="C728" t="str">
            <v>Negative</v>
          </cell>
          <cell r="D728" t="str">
            <v>Ca</v>
          </cell>
          <cell r="E728" t="str">
            <v>LT Bank Deposits - Fgn Curr</v>
          </cell>
          <cell r="F728" t="str">
            <v>Ca</v>
          </cell>
          <cell r="G728" t="str">
            <v>E</v>
          </cell>
          <cell r="H728" t="str">
            <v>caa3</v>
          </cell>
          <cell r="I728" t="str">
            <v>caa1</v>
          </cell>
          <cell r="O728" t="str">
            <v>NP</v>
          </cell>
          <cell r="P728" t="str">
            <v>Not on Watch</v>
          </cell>
        </row>
        <row r="729">
          <cell r="A729" t="str">
            <v>Permanent tsb p.l.c.</v>
          </cell>
          <cell r="B729" t="str">
            <v>IRELAND</v>
          </cell>
          <cell r="C729" t="str">
            <v>Negative (multiple)</v>
          </cell>
          <cell r="D729" t="str">
            <v>B3</v>
          </cell>
          <cell r="E729" t="str">
            <v>LT Bank Deposits - Fgn Curr</v>
          </cell>
          <cell r="F729" t="str">
            <v>B3</v>
          </cell>
          <cell r="G729" t="str">
            <v>E</v>
          </cell>
          <cell r="H729" t="str">
            <v>caa3</v>
          </cell>
          <cell r="I729" t="str">
            <v>caa3</v>
          </cell>
          <cell r="J729" t="str">
            <v>Caa1</v>
          </cell>
          <cell r="K729" t="str">
            <v>A2</v>
          </cell>
          <cell r="L729" t="str">
            <v>A2</v>
          </cell>
          <cell r="O729" t="str">
            <v>NP</v>
          </cell>
          <cell r="P729" t="str">
            <v>Not on Watch</v>
          </cell>
        </row>
        <row r="730">
          <cell r="A730" t="str">
            <v>Piraeus Bank S.A.</v>
          </cell>
          <cell r="B730" t="str">
            <v>GREECE</v>
          </cell>
          <cell r="C730" t="str">
            <v>Stable</v>
          </cell>
          <cell r="D730" t="str">
            <v>Caa1</v>
          </cell>
          <cell r="E730" t="str">
            <v>LT Bank Deposits - Fgn Curr</v>
          </cell>
          <cell r="F730" t="str">
            <v>Caa1</v>
          </cell>
          <cell r="G730" t="str">
            <v>E</v>
          </cell>
          <cell r="H730" t="str">
            <v>caa2</v>
          </cell>
          <cell r="I730" t="str">
            <v>caa2</v>
          </cell>
          <cell r="J730" t="str">
            <v>(P)Caa1</v>
          </cell>
          <cell r="K730" t="str">
            <v>(P)Caa3</v>
          </cell>
          <cell r="O730" t="str">
            <v>NP</v>
          </cell>
          <cell r="P730" t="str">
            <v>Not on Watch</v>
          </cell>
        </row>
        <row r="731">
          <cell r="A731" t="str">
            <v>Pivdennyi Bank, JSCB</v>
          </cell>
          <cell r="B731" t="str">
            <v>UKRAINE</v>
          </cell>
          <cell r="C731" t="str">
            <v>Negative</v>
          </cell>
          <cell r="D731" t="str">
            <v>Ca</v>
          </cell>
          <cell r="E731" t="str">
            <v>LT Bank Deposits - Fgn Curr</v>
          </cell>
          <cell r="F731" t="str">
            <v>Ca</v>
          </cell>
          <cell r="G731" t="str">
            <v>E</v>
          </cell>
          <cell r="H731" t="str">
            <v>caa3</v>
          </cell>
          <cell r="I731" t="str">
            <v>caa3</v>
          </cell>
          <cell r="J731" t="str">
            <v>(P)Caa3</v>
          </cell>
          <cell r="O731" t="str">
            <v>NP</v>
          </cell>
          <cell r="P731" t="str">
            <v>Not on Watch</v>
          </cell>
        </row>
        <row r="732">
          <cell r="A732" t="str">
            <v>Privatbank</v>
          </cell>
          <cell r="B732" t="str">
            <v>UKRAINE</v>
          </cell>
          <cell r="C732" t="str">
            <v>Negative</v>
          </cell>
          <cell r="D732" t="str">
            <v>Ca</v>
          </cell>
          <cell r="E732" t="str">
            <v>LT Bank Deposits - Fgn Curr</v>
          </cell>
          <cell r="F732" t="str">
            <v>Ca</v>
          </cell>
          <cell r="G732" t="str">
            <v>E</v>
          </cell>
          <cell r="H732" t="str">
            <v>caa3</v>
          </cell>
          <cell r="I732" t="str">
            <v>caa3</v>
          </cell>
          <cell r="J732" t="str">
            <v>Caa3</v>
          </cell>
          <cell r="O732" t="str">
            <v>NP</v>
          </cell>
          <cell r="P732" t="str">
            <v>Not on Watch</v>
          </cell>
        </row>
        <row r="733">
          <cell r="A733" t="str">
            <v>Prominvestbank</v>
          </cell>
          <cell r="B733" t="str">
            <v>UKRAINE</v>
          </cell>
          <cell r="C733" t="str">
            <v>Negative</v>
          </cell>
          <cell r="D733" t="str">
            <v>Ca</v>
          </cell>
          <cell r="E733" t="str">
            <v>LT Bank Deposits - Fgn Curr</v>
          </cell>
          <cell r="F733" t="str">
            <v>Ca</v>
          </cell>
          <cell r="G733" t="str">
            <v>E</v>
          </cell>
          <cell r="H733" t="str">
            <v>caa3</v>
          </cell>
          <cell r="I733" t="str">
            <v>caa2</v>
          </cell>
          <cell r="J733" t="str">
            <v>Caa2</v>
          </cell>
          <cell r="O733" t="str">
            <v>NP</v>
          </cell>
          <cell r="P733" t="str">
            <v>Not on Watch</v>
          </cell>
        </row>
        <row r="734">
          <cell r="A734" t="str">
            <v>PSA Finance Argentina Comp.Fin.S.A.</v>
          </cell>
          <cell r="B734" t="str">
            <v>ARGENTINA</v>
          </cell>
          <cell r="C734" t="str">
            <v>Negative (multiple)</v>
          </cell>
          <cell r="D734" t="str">
            <v>Caa2</v>
          </cell>
          <cell r="E734" t="str">
            <v>LT Bank Deposits - Fgn Curr</v>
          </cell>
          <cell r="F734" t="str">
            <v>Caa2</v>
          </cell>
          <cell r="G734" t="str">
            <v>E</v>
          </cell>
          <cell r="H734" t="str">
            <v>caa1</v>
          </cell>
          <cell r="I734" t="str">
            <v>b2</v>
          </cell>
          <cell r="J734" t="str">
            <v>B2</v>
          </cell>
          <cell r="O734" t="str">
            <v>NP</v>
          </cell>
          <cell r="P734" t="str">
            <v>Not on Watch</v>
          </cell>
        </row>
        <row r="735">
          <cell r="A735" t="str">
            <v>Raiffeisen Bank Aval</v>
          </cell>
          <cell r="B735" t="str">
            <v>UKRAINE</v>
          </cell>
          <cell r="C735" t="str">
            <v>Negative</v>
          </cell>
          <cell r="D735" t="str">
            <v>Ca</v>
          </cell>
          <cell r="E735" t="str">
            <v>LT Bank Deposits - Fgn Curr</v>
          </cell>
          <cell r="F735" t="str">
            <v>Ca</v>
          </cell>
          <cell r="G735" t="str">
            <v>E</v>
          </cell>
          <cell r="H735" t="str">
            <v>caa3</v>
          </cell>
          <cell r="I735" t="str">
            <v>caa2</v>
          </cell>
          <cell r="O735" t="str">
            <v>NP</v>
          </cell>
          <cell r="P735" t="str">
            <v>Not on Watch</v>
          </cell>
        </row>
        <row r="736">
          <cell r="A736" t="str">
            <v>RCB Bank Ltd.</v>
          </cell>
          <cell r="B736" t="str">
            <v>CYPRUS</v>
          </cell>
          <cell r="C736" t="str">
            <v>Stable</v>
          </cell>
          <cell r="D736" t="str">
            <v>Caa2</v>
          </cell>
          <cell r="E736" t="str">
            <v>LT Bank Deposits - Fgn Curr</v>
          </cell>
          <cell r="F736" t="str">
            <v>Caa2</v>
          </cell>
          <cell r="G736" t="str">
            <v>E</v>
          </cell>
          <cell r="H736" t="str">
            <v>caa2</v>
          </cell>
          <cell r="I736" t="str">
            <v>caa2</v>
          </cell>
          <cell r="O736" t="str">
            <v>NP</v>
          </cell>
          <cell r="P736" t="str">
            <v>Not on Watch</v>
          </cell>
        </row>
        <row r="737">
          <cell r="A737" t="str">
            <v>Rossiyskiy Kredit Bank</v>
          </cell>
          <cell r="B737" t="str">
            <v>RUSSIA</v>
          </cell>
          <cell r="C737" t="str">
            <v>Negative (multiple)</v>
          </cell>
          <cell r="D737" t="str">
            <v>Caa1</v>
          </cell>
          <cell r="E737" t="str">
            <v>LT Bank Deposits - Fgn Curr</v>
          </cell>
          <cell r="F737" t="str">
            <v>Caa1</v>
          </cell>
          <cell r="G737" t="str">
            <v>E</v>
          </cell>
          <cell r="H737" t="str">
            <v>caa1</v>
          </cell>
          <cell r="I737" t="str">
            <v>caa1</v>
          </cell>
          <cell r="O737" t="str">
            <v>NP</v>
          </cell>
          <cell r="P737" t="str">
            <v>Not on Watch</v>
          </cell>
        </row>
        <row r="738">
          <cell r="A738" t="str">
            <v>Saigon - Hanoi Commercial Joint Stock Bank</v>
          </cell>
          <cell r="B738" t="str">
            <v>VIETNAM</v>
          </cell>
          <cell r="C738" t="str">
            <v>Stable</v>
          </cell>
          <cell r="D738" t="str">
            <v>B3</v>
          </cell>
          <cell r="E738" t="str">
            <v>LT Bank Deposits - Fgn Curr</v>
          </cell>
          <cell r="F738" t="str">
            <v>B3</v>
          </cell>
          <cell r="G738" t="str">
            <v>E</v>
          </cell>
          <cell r="H738" t="str">
            <v>caa1</v>
          </cell>
          <cell r="I738" t="str">
            <v>caa1</v>
          </cell>
          <cell r="O738" t="str">
            <v>NP</v>
          </cell>
          <cell r="P738" t="str">
            <v>Not on Watch</v>
          </cell>
        </row>
        <row r="739">
          <cell r="A739" t="str">
            <v>Saigon Thuong Tin Commercial Joint-Stock Bank</v>
          </cell>
          <cell r="B739" t="str">
            <v>VIETNAM</v>
          </cell>
          <cell r="C739" t="str">
            <v>Stable</v>
          </cell>
          <cell r="D739" t="str">
            <v>B3</v>
          </cell>
          <cell r="E739" t="str">
            <v>LT Bank Deposits - Fgn Curr</v>
          </cell>
          <cell r="F739" t="str">
            <v>B3</v>
          </cell>
          <cell r="G739" t="str">
            <v>E</v>
          </cell>
          <cell r="H739" t="str">
            <v>caa1</v>
          </cell>
          <cell r="I739" t="str">
            <v>caa1</v>
          </cell>
          <cell r="O739" t="str">
            <v>NP</v>
          </cell>
          <cell r="P739" t="str">
            <v>Not on Watch</v>
          </cell>
        </row>
        <row r="740">
          <cell r="A740" t="str">
            <v>Savings Bank of Ukraine</v>
          </cell>
          <cell r="B740" t="str">
            <v>UKRAINE</v>
          </cell>
          <cell r="C740" t="str">
            <v>Negative</v>
          </cell>
          <cell r="D740" t="str">
            <v>Ca</v>
          </cell>
          <cell r="E740" t="str">
            <v>LT Bank Deposits - Fgn Curr</v>
          </cell>
          <cell r="F740" t="str">
            <v>Ca</v>
          </cell>
          <cell r="G740" t="str">
            <v>E</v>
          </cell>
          <cell r="H740" t="str">
            <v>caa3</v>
          </cell>
          <cell r="I740" t="str">
            <v>caa3</v>
          </cell>
          <cell r="J740" t="str">
            <v>Caa3</v>
          </cell>
          <cell r="O740" t="str">
            <v>NP</v>
          </cell>
          <cell r="P740" t="str">
            <v>Not on Watch</v>
          </cell>
        </row>
        <row r="741">
          <cell r="A741" t="str">
            <v>SME Development  Bank of Thailand</v>
          </cell>
          <cell r="B741" t="str">
            <v>THAILAND</v>
          </cell>
          <cell r="C741" t="str">
            <v>Stable (multiple)</v>
          </cell>
          <cell r="D741" t="str">
            <v>Baa2</v>
          </cell>
          <cell r="E741" t="str">
            <v>LT Bank Deposits - Fgn Curr</v>
          </cell>
          <cell r="F741" t="str">
            <v>Baa2</v>
          </cell>
          <cell r="G741" t="str">
            <v>E</v>
          </cell>
          <cell r="H741" t="str">
            <v>caa1</v>
          </cell>
          <cell r="I741" t="str">
            <v>caa1</v>
          </cell>
          <cell r="O741" t="str">
            <v>P-2</v>
          </cell>
          <cell r="P741" t="str">
            <v>Not on Watch</v>
          </cell>
        </row>
        <row r="742">
          <cell r="A742" t="str">
            <v>Societe Tunisienne de Banque</v>
          </cell>
          <cell r="B742" t="str">
            <v>TUNISIA</v>
          </cell>
          <cell r="C742" t="str">
            <v>Negative</v>
          </cell>
          <cell r="D742" t="str">
            <v>B1</v>
          </cell>
          <cell r="E742" t="str">
            <v>LT Bank Deposits - Fgn Curr</v>
          </cell>
          <cell r="F742" t="str">
            <v>B1</v>
          </cell>
          <cell r="G742" t="str">
            <v>E</v>
          </cell>
          <cell r="H742" t="str">
            <v>caa3</v>
          </cell>
          <cell r="I742" t="str">
            <v>caa3</v>
          </cell>
          <cell r="O742" t="str">
            <v>NP</v>
          </cell>
          <cell r="P742" t="str">
            <v>Not on Watch</v>
          </cell>
        </row>
        <row r="743">
          <cell r="A743" t="str">
            <v>Subsidiary Bank Sberbank of Russia</v>
          </cell>
          <cell r="B743" t="str">
            <v>UKRAINE</v>
          </cell>
          <cell r="C743" t="str">
            <v>Negative</v>
          </cell>
          <cell r="D743" t="str">
            <v>Ca</v>
          </cell>
          <cell r="E743" t="str">
            <v>LT Bank Deposits - Fgn Curr</v>
          </cell>
          <cell r="F743" t="str">
            <v>Ca</v>
          </cell>
          <cell r="G743" t="str">
            <v>E</v>
          </cell>
          <cell r="H743" t="str">
            <v>caa3</v>
          </cell>
          <cell r="I743" t="str">
            <v>caa1</v>
          </cell>
          <cell r="O743" t="str">
            <v>NP</v>
          </cell>
          <cell r="P743" t="str">
            <v>Not on Watch</v>
          </cell>
        </row>
        <row r="744">
          <cell r="A744" t="str">
            <v>Toyota Compania Financiera de Argentina S.A.</v>
          </cell>
          <cell r="B744" t="str">
            <v>ARGENTINA</v>
          </cell>
          <cell r="C744" t="str">
            <v>Negative (multiple)</v>
          </cell>
          <cell r="D744" t="str">
            <v>Caa2</v>
          </cell>
          <cell r="E744" t="str">
            <v>LT Bank Deposits - Fgn Curr</v>
          </cell>
          <cell r="F744" t="str">
            <v>Caa2</v>
          </cell>
          <cell r="G744" t="str">
            <v>E</v>
          </cell>
          <cell r="H744" t="str">
            <v>caa1</v>
          </cell>
          <cell r="I744" t="str">
            <v>ba2</v>
          </cell>
          <cell r="J744" t="str">
            <v>B1</v>
          </cell>
          <cell r="O744" t="str">
            <v>NP</v>
          </cell>
          <cell r="P744" t="str">
            <v>Not on Watch</v>
          </cell>
        </row>
        <row r="745">
          <cell r="A745" t="str">
            <v>Ukreximbank</v>
          </cell>
          <cell r="B745" t="str">
            <v>UKRAINE</v>
          </cell>
          <cell r="C745" t="str">
            <v>Negative</v>
          </cell>
          <cell r="D745" t="str">
            <v>Ca</v>
          </cell>
          <cell r="E745" t="str">
            <v>LT Bank Deposits - Fgn Curr</v>
          </cell>
          <cell r="F745" t="str">
            <v>Ca</v>
          </cell>
          <cell r="G745" t="str">
            <v>E</v>
          </cell>
          <cell r="H745" t="str">
            <v>caa3</v>
          </cell>
          <cell r="I745" t="str">
            <v>caa3</v>
          </cell>
          <cell r="J745" t="str">
            <v>Caa3</v>
          </cell>
          <cell r="K745" t="str">
            <v>Ca</v>
          </cell>
          <cell r="O745" t="str">
            <v>NP</v>
          </cell>
          <cell r="P745" t="str">
            <v>Not on Watch</v>
          </cell>
        </row>
        <row r="746">
          <cell r="A746" t="str">
            <v>Unipol Banca</v>
          </cell>
          <cell r="B746" t="str">
            <v>ITALY</v>
          </cell>
          <cell r="C746" t="str">
            <v>Stable</v>
          </cell>
          <cell r="D746" t="str">
            <v>Ba2</v>
          </cell>
          <cell r="E746" t="str">
            <v>LT Bank Deposits - Fgn Curr</v>
          </cell>
          <cell r="F746" t="str">
            <v>Ba2</v>
          </cell>
          <cell r="G746" t="str">
            <v>E</v>
          </cell>
          <cell r="H746" t="str">
            <v>caa1</v>
          </cell>
          <cell r="I746" t="str">
            <v>ba2</v>
          </cell>
          <cell r="O746" t="str">
            <v>NP</v>
          </cell>
          <cell r="P746" t="str">
            <v>Not on Watch</v>
          </cell>
        </row>
        <row r="747">
          <cell r="A747" t="str">
            <v>United Bank Ltd.</v>
          </cell>
          <cell r="B747" t="str">
            <v>PAKISTAN</v>
          </cell>
          <cell r="C747" t="str">
            <v>Stable</v>
          </cell>
          <cell r="D747" t="str">
            <v>Caa2</v>
          </cell>
          <cell r="E747" t="str">
            <v>LT Bank Deposits - Fgn Curr</v>
          </cell>
          <cell r="F747" t="str">
            <v>Caa2</v>
          </cell>
          <cell r="G747" t="str">
            <v>E</v>
          </cell>
          <cell r="H747" t="str">
            <v>caa1</v>
          </cell>
          <cell r="I747" t="str">
            <v>caa1</v>
          </cell>
          <cell r="O747" t="str">
            <v>NP</v>
          </cell>
          <cell r="P747" t="str">
            <v>Not on Watch</v>
          </cell>
        </row>
        <row r="748">
          <cell r="A748" t="str">
            <v>United Coconut Planters Bank</v>
          </cell>
          <cell r="B748" t="str">
            <v>PHILIPPINES</v>
          </cell>
          <cell r="C748" t="str">
            <v>Stable</v>
          </cell>
          <cell r="D748" t="str">
            <v>B2</v>
          </cell>
          <cell r="E748" t="str">
            <v>LT Bank Deposits - Fgn Curr</v>
          </cell>
          <cell r="F748" t="str">
            <v>(P)B2</v>
          </cell>
          <cell r="G748" t="str">
            <v>E</v>
          </cell>
          <cell r="H748" t="str">
            <v>caa1</v>
          </cell>
          <cell r="I748" t="str">
            <v>caa1</v>
          </cell>
          <cell r="O748" t="str">
            <v>NP</v>
          </cell>
          <cell r="P748" t="str">
            <v>Not on Watch</v>
          </cell>
        </row>
        <row r="749">
          <cell r="A749" t="str">
            <v>VAB Bank</v>
          </cell>
          <cell r="B749" t="str">
            <v>UKRAINE</v>
          </cell>
          <cell r="C749" t="str">
            <v>Negative</v>
          </cell>
          <cell r="D749" t="str">
            <v>Ca</v>
          </cell>
          <cell r="E749" t="str">
            <v>LT Bank Deposits - Fgn Curr</v>
          </cell>
          <cell r="F749" t="str">
            <v>Ca</v>
          </cell>
          <cell r="G749" t="str">
            <v>E</v>
          </cell>
          <cell r="H749" t="str">
            <v>caa3</v>
          </cell>
          <cell r="I749" t="str">
            <v>caa3</v>
          </cell>
          <cell r="O749" t="str">
            <v>NP</v>
          </cell>
          <cell r="P749" t="str">
            <v>Not on Watch</v>
          </cell>
        </row>
        <row r="750">
          <cell r="A750" t="str">
            <v>Vietnam International Bank</v>
          </cell>
          <cell r="B750" t="str">
            <v>VIETNAM</v>
          </cell>
          <cell r="C750" t="str">
            <v>Stable</v>
          </cell>
          <cell r="D750" t="str">
            <v>B3</v>
          </cell>
          <cell r="E750" t="str">
            <v>LT Bank Deposits - Fgn Curr</v>
          </cell>
          <cell r="F750" t="str">
            <v>B3</v>
          </cell>
          <cell r="G750" t="str">
            <v>E</v>
          </cell>
          <cell r="H750" t="str">
            <v>caa1</v>
          </cell>
          <cell r="I750" t="str">
            <v>caa1</v>
          </cell>
          <cell r="O750" t="str">
            <v>NP</v>
          </cell>
          <cell r="P750" t="str">
            <v>Not on Watch</v>
          </cell>
        </row>
        <row r="751">
          <cell r="A751" t="str">
            <v>Vietnam Prosperity Jt. Stk. Commercial Bank</v>
          </cell>
          <cell r="B751" t="str">
            <v>VIETNAM</v>
          </cell>
          <cell r="C751" t="str">
            <v>Stable</v>
          </cell>
          <cell r="D751" t="str">
            <v>B3</v>
          </cell>
          <cell r="E751" t="str">
            <v>LT Bank Deposits - Fgn Curr</v>
          </cell>
          <cell r="F751" t="str">
            <v>B3</v>
          </cell>
          <cell r="G751" t="str">
            <v>E</v>
          </cell>
          <cell r="H751" t="str">
            <v>caa1</v>
          </cell>
          <cell r="I751" t="str">
            <v>caa1</v>
          </cell>
          <cell r="O751" t="str">
            <v>NP</v>
          </cell>
          <cell r="P751" t="str">
            <v>Not on Watch</v>
          </cell>
        </row>
        <row r="752">
          <cell r="A752" t="str">
            <v>Vietnam Technological and Comm'l JSB</v>
          </cell>
          <cell r="B752" t="str">
            <v>VIETNAM</v>
          </cell>
          <cell r="C752" t="str">
            <v>Stable</v>
          </cell>
          <cell r="D752" t="str">
            <v>B3</v>
          </cell>
          <cell r="E752" t="str">
            <v>LT Bank Deposits - Fgn Curr</v>
          </cell>
          <cell r="F752" t="str">
            <v>B3</v>
          </cell>
          <cell r="G752" t="str">
            <v>E</v>
          </cell>
          <cell r="H752" t="str">
            <v>caa1</v>
          </cell>
          <cell r="I752" t="str">
            <v>caa1</v>
          </cell>
          <cell r="O752" t="str">
            <v>NP</v>
          </cell>
          <cell r="P752" t="str">
            <v>Not on Watch</v>
          </cell>
        </row>
        <row r="753">
          <cell r="A753" t="str">
            <v>Absolut Bank</v>
          </cell>
          <cell r="B753" t="str">
            <v>RUSSIA</v>
          </cell>
          <cell r="C753" t="str">
            <v>Stable</v>
          </cell>
          <cell r="D753" t="str">
            <v>B1</v>
          </cell>
          <cell r="E753" t="str">
            <v>LT Bank Deposits - Fgn Curr</v>
          </cell>
          <cell r="F753" t="str">
            <v>B1</v>
          </cell>
          <cell r="G753" t="str">
            <v>E+</v>
          </cell>
          <cell r="H753" t="str">
            <v>b1</v>
          </cell>
          <cell r="I753" t="str">
            <v>b1</v>
          </cell>
          <cell r="O753" t="str">
            <v>NP</v>
          </cell>
          <cell r="P753" t="str">
            <v>Not on Watch</v>
          </cell>
        </row>
        <row r="754">
          <cell r="A754" t="str">
            <v>Ak Bars Bank</v>
          </cell>
          <cell r="B754" t="str">
            <v>RUSSIA</v>
          </cell>
          <cell r="C754" t="str">
            <v>Stable</v>
          </cell>
          <cell r="D754" t="str">
            <v>B1</v>
          </cell>
          <cell r="E754" t="str">
            <v>LT Bank Deposits - Fgn Curr</v>
          </cell>
          <cell r="F754" t="str">
            <v>B1</v>
          </cell>
          <cell r="G754" t="str">
            <v>E+</v>
          </cell>
          <cell r="H754" t="str">
            <v>b3</v>
          </cell>
          <cell r="I754" t="str">
            <v>b3</v>
          </cell>
          <cell r="J754" t="str">
            <v>B1</v>
          </cell>
          <cell r="O754" t="str">
            <v>NP</v>
          </cell>
          <cell r="P754" t="str">
            <v>Not on Watch</v>
          </cell>
        </row>
        <row r="755">
          <cell r="A755" t="str">
            <v>Akibank</v>
          </cell>
          <cell r="B755" t="str">
            <v>RUSSIA</v>
          </cell>
          <cell r="C755" t="str">
            <v>Stable</v>
          </cell>
          <cell r="D755" t="str">
            <v>B3</v>
          </cell>
          <cell r="E755" t="str">
            <v>LT Bank Deposits - Fgn Curr</v>
          </cell>
          <cell r="F755" t="str">
            <v>B3</v>
          </cell>
          <cell r="G755" t="str">
            <v>E+</v>
          </cell>
          <cell r="H755" t="str">
            <v>b3</v>
          </cell>
          <cell r="I755" t="str">
            <v>b3</v>
          </cell>
          <cell r="O755" t="str">
            <v>NP</v>
          </cell>
          <cell r="P755" t="str">
            <v>Not on Watch</v>
          </cell>
        </row>
        <row r="756">
          <cell r="A756" t="str">
            <v>Aljba Alliance Commercial Bank</v>
          </cell>
          <cell r="B756" t="str">
            <v>RUSSIA</v>
          </cell>
          <cell r="C756" t="str">
            <v>Stable</v>
          </cell>
          <cell r="D756" t="str">
            <v>B3</v>
          </cell>
          <cell r="E756" t="str">
            <v>LT Bank Deposits - Fgn Curr</v>
          </cell>
          <cell r="F756" t="str">
            <v>B3</v>
          </cell>
          <cell r="G756" t="str">
            <v>E+</v>
          </cell>
          <cell r="H756" t="str">
            <v>b3</v>
          </cell>
          <cell r="I756" t="str">
            <v>b3</v>
          </cell>
          <cell r="O756" t="str">
            <v>NP</v>
          </cell>
          <cell r="P756" t="str">
            <v>Not on Watch</v>
          </cell>
        </row>
        <row r="757">
          <cell r="A757" t="str">
            <v>Allied Irish Banks, p.l.c.</v>
          </cell>
          <cell r="B757" t="str">
            <v>IRELAND</v>
          </cell>
          <cell r="C757" t="str">
            <v>Negative (multiple)</v>
          </cell>
          <cell r="D757" t="str">
            <v>Ba3</v>
          </cell>
          <cell r="E757" t="str">
            <v>LT Bank Deposits - Fgn Curr</v>
          </cell>
          <cell r="F757" t="str">
            <v>Ba3</v>
          </cell>
          <cell r="G757" t="str">
            <v>E+</v>
          </cell>
          <cell r="H757" t="str">
            <v>b2</v>
          </cell>
          <cell r="I757" t="str">
            <v>b2</v>
          </cell>
          <cell r="J757" t="str">
            <v>B1</v>
          </cell>
          <cell r="K757" t="str">
            <v>B3</v>
          </cell>
          <cell r="L757" t="str">
            <v>C</v>
          </cell>
          <cell r="O757" t="str">
            <v>NP</v>
          </cell>
          <cell r="P757" t="str">
            <v>Not on Watch</v>
          </cell>
        </row>
        <row r="758">
          <cell r="A758" t="str">
            <v>Alokabank Joint-Stock Commercial Bank</v>
          </cell>
          <cell r="B758" t="str">
            <v>UZBEKISTAN</v>
          </cell>
          <cell r="C758" t="str">
            <v>Stable</v>
          </cell>
          <cell r="D758" t="str">
            <v>B2</v>
          </cell>
          <cell r="E758" t="str">
            <v>LT Bank Deposits - Fgn Curr</v>
          </cell>
          <cell r="F758" t="str">
            <v>B2</v>
          </cell>
          <cell r="G758" t="str">
            <v>E+</v>
          </cell>
          <cell r="H758" t="str">
            <v>b2</v>
          </cell>
          <cell r="I758" t="str">
            <v>b2</v>
          </cell>
          <cell r="O758" t="str">
            <v>NP</v>
          </cell>
          <cell r="P758" t="str">
            <v>Not on Watch</v>
          </cell>
        </row>
        <row r="759">
          <cell r="A759" t="str">
            <v>Amen Bank</v>
          </cell>
          <cell r="B759" t="str">
            <v>TUNISIA</v>
          </cell>
          <cell r="C759" t="str">
            <v>Negative</v>
          </cell>
          <cell r="D759" t="str">
            <v>B1</v>
          </cell>
          <cell r="E759" t="str">
            <v>LT Bank Deposits - Fgn Curr</v>
          </cell>
          <cell r="F759" t="str">
            <v>B1</v>
          </cell>
          <cell r="G759" t="str">
            <v>E+</v>
          </cell>
          <cell r="H759" t="str">
            <v>b3</v>
          </cell>
          <cell r="I759" t="str">
            <v>b3</v>
          </cell>
          <cell r="O759" t="str">
            <v>NP</v>
          </cell>
          <cell r="P759" t="str">
            <v>Not on Watch</v>
          </cell>
        </row>
        <row r="760">
          <cell r="A760" t="str">
            <v>Arab Tunisian Bank</v>
          </cell>
          <cell r="B760" t="str">
            <v>TUNISIA</v>
          </cell>
          <cell r="C760" t="str">
            <v>Negative (multiple)</v>
          </cell>
          <cell r="D760" t="str">
            <v>B1</v>
          </cell>
          <cell r="E760" t="str">
            <v>LT Bank Deposits - Fgn Curr</v>
          </cell>
          <cell r="F760" t="str">
            <v>B1</v>
          </cell>
          <cell r="G760" t="str">
            <v>E+</v>
          </cell>
          <cell r="H760" t="str">
            <v>b1</v>
          </cell>
          <cell r="I760" t="str">
            <v>ba3</v>
          </cell>
          <cell r="O760" t="str">
            <v>NP</v>
          </cell>
          <cell r="P760" t="str">
            <v>Not on Watch</v>
          </cell>
        </row>
        <row r="761">
          <cell r="A761" t="str">
            <v>Armeconombank (Armenian Economy Devt Bank)</v>
          </cell>
          <cell r="B761" t="str">
            <v>ARMENIA</v>
          </cell>
          <cell r="C761" t="str">
            <v>Negative (multiple)</v>
          </cell>
          <cell r="D761" t="str">
            <v>B1</v>
          </cell>
          <cell r="E761" t="str">
            <v>LT Bank Deposits - Fgn Curr</v>
          </cell>
          <cell r="F761" t="str">
            <v>B1</v>
          </cell>
          <cell r="G761" t="str">
            <v>E+</v>
          </cell>
          <cell r="H761" t="str">
            <v>b1</v>
          </cell>
          <cell r="I761" t="str">
            <v>b1</v>
          </cell>
          <cell r="O761" t="str">
            <v>NP</v>
          </cell>
          <cell r="P761" t="str">
            <v>Not on Watch</v>
          </cell>
        </row>
        <row r="762">
          <cell r="A762" t="str">
            <v>AS Expobank</v>
          </cell>
          <cell r="B762" t="str">
            <v>LATVIA</v>
          </cell>
          <cell r="C762" t="str">
            <v>Stable</v>
          </cell>
          <cell r="D762" t="str">
            <v>B1</v>
          </cell>
          <cell r="E762" t="str">
            <v>LT Bank Deposits - Fgn Curr</v>
          </cell>
          <cell r="F762" t="str">
            <v>B1</v>
          </cell>
          <cell r="G762" t="str">
            <v>E+</v>
          </cell>
          <cell r="H762" t="str">
            <v>b1</v>
          </cell>
          <cell r="I762" t="str">
            <v>b1</v>
          </cell>
          <cell r="O762" t="str">
            <v>NP</v>
          </cell>
          <cell r="P762" t="str">
            <v>Not on Watch</v>
          </cell>
        </row>
        <row r="763">
          <cell r="A763" t="str">
            <v>Asaka Bank</v>
          </cell>
          <cell r="B763" t="str">
            <v>UZBEKISTAN</v>
          </cell>
          <cell r="C763" t="str">
            <v>Stable</v>
          </cell>
          <cell r="D763" t="str">
            <v>B2</v>
          </cell>
          <cell r="E763" t="str">
            <v>LT Bank Deposits - Fgn Curr</v>
          </cell>
          <cell r="F763" t="str">
            <v>B2</v>
          </cell>
          <cell r="G763" t="str">
            <v>E+</v>
          </cell>
          <cell r="H763" t="str">
            <v>b2</v>
          </cell>
          <cell r="I763" t="str">
            <v>b2</v>
          </cell>
          <cell r="O763" t="str">
            <v>NP</v>
          </cell>
          <cell r="P763" t="str">
            <v>Not on Watch</v>
          </cell>
        </row>
        <row r="764">
          <cell r="A764" t="str">
            <v>Asia Alliance Bank</v>
          </cell>
          <cell r="B764" t="str">
            <v>UZBEKISTAN</v>
          </cell>
          <cell r="C764" t="str">
            <v>Stable</v>
          </cell>
          <cell r="D764" t="str">
            <v>B3</v>
          </cell>
          <cell r="E764" t="str">
            <v>LT Bank Deposits - Fgn Curr</v>
          </cell>
          <cell r="F764" t="str">
            <v>B3</v>
          </cell>
          <cell r="G764" t="str">
            <v>E+</v>
          </cell>
          <cell r="H764" t="str">
            <v>b3</v>
          </cell>
          <cell r="I764" t="str">
            <v>b3</v>
          </cell>
          <cell r="O764" t="str">
            <v>NP</v>
          </cell>
          <cell r="P764" t="str">
            <v>Not on Watch</v>
          </cell>
        </row>
        <row r="765">
          <cell r="A765" t="str">
            <v>Asian - Pacific Bank</v>
          </cell>
          <cell r="B765" t="str">
            <v>RUSSIA</v>
          </cell>
          <cell r="C765" t="str">
            <v>Stable</v>
          </cell>
          <cell r="D765" t="str">
            <v>B2</v>
          </cell>
          <cell r="E765" t="str">
            <v>LT Bank Deposits - Fgn Curr</v>
          </cell>
          <cell r="F765" t="str">
            <v>B2</v>
          </cell>
          <cell r="G765" t="str">
            <v>E+</v>
          </cell>
          <cell r="H765" t="str">
            <v>b2</v>
          </cell>
          <cell r="I765" t="str">
            <v>b2</v>
          </cell>
          <cell r="J765" t="str">
            <v>B2</v>
          </cell>
          <cell r="O765" t="str">
            <v>NP</v>
          </cell>
          <cell r="P765" t="str">
            <v>Not on Watch</v>
          </cell>
        </row>
        <row r="766">
          <cell r="A766" t="str">
            <v>Autotorgbank</v>
          </cell>
          <cell r="B766" t="str">
            <v>RUSSIA</v>
          </cell>
          <cell r="C766" t="str">
            <v>Stable</v>
          </cell>
          <cell r="D766" t="str">
            <v>B3</v>
          </cell>
          <cell r="E766" t="str">
            <v>LT Bank Deposits - Fgn Curr</v>
          </cell>
          <cell r="F766" t="str">
            <v>B3</v>
          </cell>
          <cell r="G766" t="str">
            <v>E+</v>
          </cell>
          <cell r="H766" t="str">
            <v>b3</v>
          </cell>
          <cell r="I766" t="str">
            <v>b3</v>
          </cell>
          <cell r="O766" t="str">
            <v>NP</v>
          </cell>
          <cell r="P766" t="str">
            <v>Not on Watch</v>
          </cell>
        </row>
        <row r="767">
          <cell r="A767" t="str">
            <v>Baltinvestbank</v>
          </cell>
          <cell r="B767" t="str">
            <v>RUSSIA</v>
          </cell>
          <cell r="C767" t="str">
            <v>Stable</v>
          </cell>
          <cell r="D767" t="str">
            <v>B3</v>
          </cell>
          <cell r="E767" t="str">
            <v>LT Bank Deposits - Fgn Curr</v>
          </cell>
          <cell r="F767" t="str">
            <v>B3</v>
          </cell>
          <cell r="G767" t="str">
            <v>E+</v>
          </cell>
          <cell r="H767" t="str">
            <v>b3</v>
          </cell>
          <cell r="I767" t="str">
            <v>b3</v>
          </cell>
          <cell r="J767" t="str">
            <v>B3</v>
          </cell>
          <cell r="O767" t="str">
            <v>NP</v>
          </cell>
          <cell r="P767" t="str">
            <v>Not on Watch</v>
          </cell>
        </row>
        <row r="768">
          <cell r="A768" t="str">
            <v>Banca Comerciala Romana S.A.</v>
          </cell>
          <cell r="B768" t="str">
            <v>ROMANIA</v>
          </cell>
          <cell r="C768" t="str">
            <v>Negative</v>
          </cell>
          <cell r="D768" t="str">
            <v>Ba3</v>
          </cell>
          <cell r="E768" t="str">
            <v>LT Bank Deposits - Fgn Curr</v>
          </cell>
          <cell r="F768" t="str">
            <v>Ba3</v>
          </cell>
          <cell r="G768" t="str">
            <v>E+</v>
          </cell>
          <cell r="H768" t="str">
            <v>b3</v>
          </cell>
          <cell r="I768" t="str">
            <v>b1</v>
          </cell>
          <cell r="O768" t="str">
            <v>NP</v>
          </cell>
          <cell r="P768" t="str">
            <v>Not on Watch</v>
          </cell>
        </row>
        <row r="769">
          <cell r="A769" t="str">
            <v>Banca Italease S.p.A.</v>
          </cell>
          <cell r="B769" t="str">
            <v>ITALY</v>
          </cell>
          <cell r="C769" t="str">
            <v>Negative (multiple)</v>
          </cell>
          <cell r="D769" t="str">
            <v>Ba3</v>
          </cell>
          <cell r="E769" t="str">
            <v>LT Bank Deposits - Fgn Curr</v>
          </cell>
          <cell r="F769" t="str">
            <v>Ba3</v>
          </cell>
          <cell r="G769" t="str">
            <v>E+</v>
          </cell>
          <cell r="H769" t="str">
            <v>b3</v>
          </cell>
          <cell r="I769" t="str">
            <v>b3</v>
          </cell>
          <cell r="J769" t="str">
            <v>Ba3</v>
          </cell>
          <cell r="K769" t="str">
            <v>Caa1</v>
          </cell>
          <cell r="O769" t="str">
            <v>NP</v>
          </cell>
          <cell r="P769" t="str">
            <v>Not on Watch</v>
          </cell>
        </row>
        <row r="770">
          <cell r="A770" t="str">
            <v>Banca Popolare di Milano S.C.a r.l.</v>
          </cell>
          <cell r="B770" t="str">
            <v>ITALY</v>
          </cell>
          <cell r="C770" t="str">
            <v>Negative (multiple)</v>
          </cell>
          <cell r="D770" t="str">
            <v>B1</v>
          </cell>
          <cell r="E770" t="str">
            <v>LT Bank Deposits</v>
          </cell>
          <cell r="F770" t="str">
            <v>B1</v>
          </cell>
          <cell r="G770" t="str">
            <v>E+</v>
          </cell>
          <cell r="H770" t="str">
            <v>b2</v>
          </cell>
          <cell r="I770" t="str">
            <v>b2</v>
          </cell>
          <cell r="J770" t="str">
            <v>B1</v>
          </cell>
          <cell r="K770" t="str">
            <v>B3</v>
          </cell>
          <cell r="L770" t="str">
            <v>(P)Caa1</v>
          </cell>
          <cell r="O770" t="str">
            <v>NP</v>
          </cell>
          <cell r="P770" t="str">
            <v>Not on Watch</v>
          </cell>
        </row>
        <row r="771">
          <cell r="A771" t="str">
            <v>Banco Amambay S.A.</v>
          </cell>
          <cell r="B771" t="str">
            <v>PARAGUAY</v>
          </cell>
          <cell r="C771" t="str">
            <v>Stable</v>
          </cell>
          <cell r="D771" t="str">
            <v>B1</v>
          </cell>
          <cell r="E771" t="str">
            <v>LT Bank Deposits - Fgn Curr</v>
          </cell>
          <cell r="F771" t="str">
            <v>B1</v>
          </cell>
          <cell r="G771" t="str">
            <v>E+</v>
          </cell>
          <cell r="H771" t="str">
            <v>b2</v>
          </cell>
          <cell r="I771" t="str">
            <v>b2</v>
          </cell>
          <cell r="O771" t="str">
            <v>NP</v>
          </cell>
          <cell r="P771" t="str">
            <v>Not on Watch</v>
          </cell>
        </row>
        <row r="772">
          <cell r="A772" t="str">
            <v>Banco Angolano de Investimentos, S.A.</v>
          </cell>
          <cell r="B772" t="str">
            <v>ANGOLA</v>
          </cell>
          <cell r="C772" t="str">
            <v>Stable</v>
          </cell>
          <cell r="D772" t="str">
            <v>Ba3</v>
          </cell>
          <cell r="E772" t="str">
            <v>LT Bank Deposits - Fgn Curr</v>
          </cell>
          <cell r="F772" t="str">
            <v>Ba3</v>
          </cell>
          <cell r="G772" t="str">
            <v>E+</v>
          </cell>
          <cell r="H772" t="str">
            <v>b1</v>
          </cell>
          <cell r="I772" t="str">
            <v>b1</v>
          </cell>
          <cell r="O772" t="str">
            <v>NP</v>
          </cell>
          <cell r="P772" t="str">
            <v>Not on Watch</v>
          </cell>
        </row>
        <row r="773">
          <cell r="A773" t="str">
            <v>Banco Bandes Uruguay S.A.</v>
          </cell>
          <cell r="B773" t="str">
            <v>URUGUAY</v>
          </cell>
          <cell r="C773" t="str">
            <v>Stable</v>
          </cell>
          <cell r="D773" t="str">
            <v>B3</v>
          </cell>
          <cell r="E773" t="str">
            <v>LT Bank Deposits - Fgn Curr</v>
          </cell>
          <cell r="F773" t="str">
            <v>B3</v>
          </cell>
          <cell r="G773" t="str">
            <v>E+</v>
          </cell>
          <cell r="H773" t="str">
            <v>b3</v>
          </cell>
          <cell r="I773" t="str">
            <v>b3</v>
          </cell>
          <cell r="O773" t="str">
            <v>NP</v>
          </cell>
          <cell r="P773" t="str">
            <v>Not on Watch</v>
          </cell>
        </row>
        <row r="774">
          <cell r="A774" t="str">
            <v>Banco BMG S.A.</v>
          </cell>
          <cell r="B774" t="str">
            <v>BRAZIL</v>
          </cell>
          <cell r="C774" t="str">
            <v>Stable</v>
          </cell>
          <cell r="D774" t="str">
            <v>B1</v>
          </cell>
          <cell r="E774" t="str">
            <v>LT Bank Deposits - Fgn Curr</v>
          </cell>
          <cell r="F774" t="str">
            <v>B1</v>
          </cell>
          <cell r="G774" t="str">
            <v>E+</v>
          </cell>
          <cell r="H774" t="str">
            <v>b1</v>
          </cell>
          <cell r="I774" t="str">
            <v>b1</v>
          </cell>
          <cell r="J774" t="str">
            <v>B1</v>
          </cell>
          <cell r="K774" t="str">
            <v>B2</v>
          </cell>
          <cell r="O774" t="str">
            <v>NP</v>
          </cell>
          <cell r="P774" t="str">
            <v>Not on Watch</v>
          </cell>
        </row>
        <row r="775">
          <cell r="A775" t="str">
            <v>Banco Bonsucesso S.A.</v>
          </cell>
          <cell r="B775" t="str">
            <v>BRAZIL</v>
          </cell>
          <cell r="C775" t="str">
            <v>Stable</v>
          </cell>
          <cell r="D775" t="str">
            <v>B2</v>
          </cell>
          <cell r="E775" t="str">
            <v>LT Bank Deposits - Fgn Curr</v>
          </cell>
          <cell r="F775" t="str">
            <v>B2</v>
          </cell>
          <cell r="G775" t="str">
            <v>E+</v>
          </cell>
          <cell r="H775" t="str">
            <v>b2</v>
          </cell>
          <cell r="I775" t="str">
            <v>b2</v>
          </cell>
          <cell r="K775" t="str">
            <v>B3</v>
          </cell>
          <cell r="O775" t="str">
            <v>NP</v>
          </cell>
          <cell r="P775" t="str">
            <v>Not on Watch</v>
          </cell>
        </row>
        <row r="776">
          <cell r="A776" t="str">
            <v>Banco BPI S.A.</v>
          </cell>
          <cell r="B776" t="str">
            <v>PORTUGAL</v>
          </cell>
          <cell r="C776" t="str">
            <v>Negative (multiple)</v>
          </cell>
          <cell r="D776" t="str">
            <v>Ba3</v>
          </cell>
          <cell r="E776" t="str">
            <v>LT Bank Deposits - Fgn Curr</v>
          </cell>
          <cell r="F776" t="str">
            <v>Ba3</v>
          </cell>
          <cell r="G776" t="str">
            <v>E+</v>
          </cell>
          <cell r="H776" t="str">
            <v>b1</v>
          </cell>
          <cell r="I776" t="str">
            <v>b1</v>
          </cell>
          <cell r="J776" t="str">
            <v>Ba3</v>
          </cell>
          <cell r="K776" t="str">
            <v>B2</v>
          </cell>
          <cell r="L776" t="str">
            <v>(P)B3</v>
          </cell>
          <cell r="O776" t="str">
            <v>NP</v>
          </cell>
          <cell r="P776" t="str">
            <v>Not on Watch</v>
          </cell>
        </row>
        <row r="777">
          <cell r="A777" t="str">
            <v>Banco de los Trabajadores</v>
          </cell>
          <cell r="B777" t="str">
            <v>GUATEMALA</v>
          </cell>
          <cell r="C777" t="str">
            <v>Stable</v>
          </cell>
          <cell r="D777" t="str">
            <v>Ba3</v>
          </cell>
          <cell r="E777" t="str">
            <v>LT Bank Deposits - Fgn Curr</v>
          </cell>
          <cell r="F777" t="str">
            <v>Ba3</v>
          </cell>
          <cell r="G777" t="str">
            <v>E+</v>
          </cell>
          <cell r="H777" t="str">
            <v>b1</v>
          </cell>
          <cell r="I777" t="str">
            <v>b1</v>
          </cell>
          <cell r="O777" t="str">
            <v>NP</v>
          </cell>
          <cell r="P777" t="str">
            <v>Not on Watch</v>
          </cell>
        </row>
        <row r="778">
          <cell r="A778" t="str">
            <v>Banco de Reservas de la Republica Dominicana</v>
          </cell>
          <cell r="B778" t="str">
            <v>DOMINICAN REPUBLIC</v>
          </cell>
          <cell r="C778" t="str">
            <v>Stable (multiple)</v>
          </cell>
          <cell r="D778" t="str">
            <v>B2</v>
          </cell>
          <cell r="E778" t="str">
            <v>LT Bank Deposits - Fgn Curr</v>
          </cell>
          <cell r="F778" t="str">
            <v>B2</v>
          </cell>
          <cell r="G778" t="str">
            <v>E+</v>
          </cell>
          <cell r="H778" t="str">
            <v>b3</v>
          </cell>
          <cell r="I778" t="str">
            <v>b1</v>
          </cell>
          <cell r="K778" t="str">
            <v>B2</v>
          </cell>
          <cell r="O778" t="str">
            <v>NP</v>
          </cell>
          <cell r="P778" t="str">
            <v>Not on Watch</v>
          </cell>
        </row>
        <row r="779">
          <cell r="A779" t="str">
            <v>Banco Economico S.A. (Bolivia)</v>
          </cell>
          <cell r="B779" t="str">
            <v>BOLIVIA</v>
          </cell>
          <cell r="C779" t="str">
            <v>Stable</v>
          </cell>
          <cell r="D779" t="str">
            <v>B1</v>
          </cell>
          <cell r="E779" t="str">
            <v>LT Bank Deposits - Fgn Curr</v>
          </cell>
          <cell r="F779" t="str">
            <v>B1</v>
          </cell>
          <cell r="G779" t="str">
            <v>E+</v>
          </cell>
          <cell r="H779" t="str">
            <v>b1</v>
          </cell>
          <cell r="I779" t="str">
            <v>b1</v>
          </cell>
          <cell r="K779" t="str">
            <v>B2</v>
          </cell>
          <cell r="O779" t="str">
            <v>NP</v>
          </cell>
          <cell r="P779" t="str">
            <v>Not on Watch</v>
          </cell>
        </row>
        <row r="780">
          <cell r="A780" t="str">
            <v>Banco Fassil S.A.</v>
          </cell>
          <cell r="B780" t="str">
            <v>BOLIVIA</v>
          </cell>
          <cell r="C780" t="str">
            <v>Stable</v>
          </cell>
          <cell r="D780" t="str">
            <v>B2</v>
          </cell>
          <cell r="E780" t="str">
            <v>LT Bank Deposits - Fgn Curr</v>
          </cell>
          <cell r="F780" t="str">
            <v>B2</v>
          </cell>
          <cell r="G780" t="str">
            <v>E+</v>
          </cell>
          <cell r="H780" t="str">
            <v>b2</v>
          </cell>
          <cell r="I780" t="str">
            <v>b2</v>
          </cell>
          <cell r="K780" t="str">
            <v>B3</v>
          </cell>
          <cell r="O780" t="str">
            <v>NP</v>
          </cell>
          <cell r="P780" t="str">
            <v>Not on Watch</v>
          </cell>
        </row>
        <row r="781">
          <cell r="A781" t="str">
            <v>Banco Fibra S.A.</v>
          </cell>
          <cell r="B781" t="str">
            <v>BRAZIL</v>
          </cell>
          <cell r="C781" t="str">
            <v>Stable</v>
          </cell>
          <cell r="D781" t="str">
            <v>B1</v>
          </cell>
          <cell r="E781" t="str">
            <v>LT Bank Deposits - Fgn Curr</v>
          </cell>
          <cell r="F781" t="str">
            <v>B1</v>
          </cell>
          <cell r="G781" t="str">
            <v>E+</v>
          </cell>
          <cell r="H781" t="str">
            <v>b1</v>
          </cell>
          <cell r="I781" t="str">
            <v>b1</v>
          </cell>
          <cell r="J781" t="str">
            <v>B1</v>
          </cell>
          <cell r="K781" t="str">
            <v>B2</v>
          </cell>
          <cell r="O781" t="str">
            <v>NP</v>
          </cell>
          <cell r="P781" t="str">
            <v>Not on Watch</v>
          </cell>
        </row>
        <row r="782">
          <cell r="A782" t="str">
            <v>Banco FIE S.A.</v>
          </cell>
          <cell r="B782" t="str">
            <v>BOLIVIA</v>
          </cell>
          <cell r="C782" t="str">
            <v>Negative (multiple)</v>
          </cell>
          <cell r="D782" t="str">
            <v>B1</v>
          </cell>
          <cell r="E782" t="str">
            <v>LT Bank Deposits - Fgn Curr</v>
          </cell>
          <cell r="F782" t="str">
            <v>B1</v>
          </cell>
          <cell r="G782" t="str">
            <v>E+</v>
          </cell>
          <cell r="H782" t="str">
            <v>b1</v>
          </cell>
          <cell r="I782" t="str">
            <v>b1</v>
          </cell>
          <cell r="J782" t="str">
            <v>Ba3</v>
          </cell>
          <cell r="K782" t="str">
            <v>B2</v>
          </cell>
          <cell r="O782" t="str">
            <v>NP</v>
          </cell>
          <cell r="P782" t="str">
            <v>Not on Watch</v>
          </cell>
        </row>
        <row r="783">
          <cell r="A783" t="str">
            <v>Banco Fortaleza S.A.</v>
          </cell>
          <cell r="B783" t="str">
            <v>BOLIVIA</v>
          </cell>
          <cell r="C783" t="str">
            <v>Stable</v>
          </cell>
          <cell r="D783" t="str">
            <v>B2</v>
          </cell>
          <cell r="E783" t="str">
            <v>LT Bank Deposits - Fgn Curr</v>
          </cell>
          <cell r="F783" t="str">
            <v>B2</v>
          </cell>
          <cell r="G783" t="str">
            <v>E+</v>
          </cell>
          <cell r="H783" t="str">
            <v>b2</v>
          </cell>
          <cell r="I783" t="str">
            <v>b2</v>
          </cell>
          <cell r="J783" t="str">
            <v>B2</v>
          </cell>
          <cell r="O783" t="str">
            <v>NP</v>
          </cell>
          <cell r="P783" t="str">
            <v>Not on Watch</v>
          </cell>
        </row>
        <row r="784">
          <cell r="A784" t="str">
            <v>Banco Ganadero S.A.</v>
          </cell>
          <cell r="B784" t="str">
            <v>BOLIVIA</v>
          </cell>
          <cell r="C784" t="str">
            <v>Stable</v>
          </cell>
          <cell r="D784" t="str">
            <v>B1</v>
          </cell>
          <cell r="E784" t="str">
            <v>LT Bank Deposits - Fgn Curr</v>
          </cell>
          <cell r="F784" t="str">
            <v>B1</v>
          </cell>
          <cell r="G784" t="str">
            <v>E+</v>
          </cell>
          <cell r="H784" t="str">
            <v>b1</v>
          </cell>
          <cell r="I784" t="str">
            <v>b1</v>
          </cell>
          <cell r="K784" t="str">
            <v>B2</v>
          </cell>
          <cell r="O784" t="str">
            <v>NP</v>
          </cell>
          <cell r="P784" t="str">
            <v>Not on Watch</v>
          </cell>
        </row>
        <row r="785">
          <cell r="A785" t="str">
            <v>Banco Hipotecario del Uruguay</v>
          </cell>
          <cell r="B785" t="str">
            <v>URUGUAY</v>
          </cell>
          <cell r="C785" t="str">
            <v>Stable</v>
          </cell>
          <cell r="D785" t="str">
            <v>Baa2</v>
          </cell>
          <cell r="E785" t="str">
            <v>LT Bank Deposits - Fgn Curr</v>
          </cell>
          <cell r="F785" t="str">
            <v>Baa2</v>
          </cell>
          <cell r="G785" t="str">
            <v>E+</v>
          </cell>
          <cell r="H785" t="str">
            <v>b3</v>
          </cell>
          <cell r="I785" t="str">
            <v>b3</v>
          </cell>
          <cell r="J785" t="str">
            <v>Baa2</v>
          </cell>
          <cell r="O785" t="str">
            <v>P-2</v>
          </cell>
          <cell r="P785" t="str">
            <v>Not on Watch</v>
          </cell>
        </row>
        <row r="786">
          <cell r="A786" t="str">
            <v>Banco Indusval S.A. (BI&amp;P)</v>
          </cell>
          <cell r="B786" t="str">
            <v>BRAZIL</v>
          </cell>
          <cell r="C786" t="str">
            <v>Stable</v>
          </cell>
          <cell r="D786" t="str">
            <v>B1</v>
          </cell>
          <cell r="E786" t="str">
            <v>LT Bank Deposits - Fgn Curr</v>
          </cell>
          <cell r="F786" t="str">
            <v>B1</v>
          </cell>
          <cell r="G786" t="str">
            <v>E+</v>
          </cell>
          <cell r="H786" t="str">
            <v>b1</v>
          </cell>
          <cell r="I786" t="str">
            <v>b1</v>
          </cell>
          <cell r="O786" t="str">
            <v>NP</v>
          </cell>
          <cell r="P786" t="str">
            <v>Not on Watch</v>
          </cell>
        </row>
        <row r="787">
          <cell r="A787" t="str">
            <v>Banco Mercantil do Brasil S.A.</v>
          </cell>
          <cell r="B787" t="str">
            <v>BRAZIL</v>
          </cell>
          <cell r="C787" t="str">
            <v>Negative</v>
          </cell>
          <cell r="D787" t="str">
            <v>B1</v>
          </cell>
          <cell r="E787" t="str">
            <v>LT Bank Deposits - Fgn Curr</v>
          </cell>
          <cell r="F787" t="str">
            <v>B1</v>
          </cell>
          <cell r="G787" t="str">
            <v>E+</v>
          </cell>
          <cell r="H787" t="str">
            <v>b1</v>
          </cell>
          <cell r="I787" t="str">
            <v>b1</v>
          </cell>
          <cell r="J787" t="str">
            <v>(P)B1</v>
          </cell>
          <cell r="K787" t="str">
            <v>B2</v>
          </cell>
          <cell r="O787" t="str">
            <v>NP</v>
          </cell>
          <cell r="P787" t="str">
            <v>Not on Watch</v>
          </cell>
        </row>
        <row r="788">
          <cell r="A788" t="str">
            <v>Banco Modal S.A.</v>
          </cell>
          <cell r="B788" t="str">
            <v>BRAZIL</v>
          </cell>
          <cell r="C788" t="str">
            <v>Stable</v>
          </cell>
          <cell r="D788" t="str">
            <v>B1</v>
          </cell>
          <cell r="E788" t="str">
            <v>LT Bank Deposits - Fgn Curr</v>
          </cell>
          <cell r="F788" t="str">
            <v>B1</v>
          </cell>
          <cell r="G788" t="str">
            <v>E+</v>
          </cell>
          <cell r="H788" t="str">
            <v>b1</v>
          </cell>
          <cell r="I788" t="str">
            <v>b1</v>
          </cell>
          <cell r="O788" t="str">
            <v>NP</v>
          </cell>
          <cell r="P788" t="str">
            <v>Not on Watch</v>
          </cell>
        </row>
        <row r="789">
          <cell r="A789" t="str">
            <v>Banco Original do Agronegocio S.A.</v>
          </cell>
          <cell r="B789" t="str">
            <v>BRAZIL</v>
          </cell>
          <cell r="C789" t="str">
            <v>Stable</v>
          </cell>
          <cell r="D789" t="str">
            <v>B1</v>
          </cell>
          <cell r="E789" t="str">
            <v>LT Bank Deposits - Fgn Curr</v>
          </cell>
          <cell r="F789" t="str">
            <v>B1</v>
          </cell>
          <cell r="G789" t="str">
            <v>E+</v>
          </cell>
          <cell r="H789" t="str">
            <v>b1</v>
          </cell>
          <cell r="I789" t="str">
            <v>b1</v>
          </cell>
          <cell r="O789" t="str">
            <v>NP</v>
          </cell>
          <cell r="P789" t="str">
            <v>Not on Watch</v>
          </cell>
        </row>
        <row r="790">
          <cell r="A790" t="str">
            <v>Banco Original S.A.</v>
          </cell>
          <cell r="B790" t="str">
            <v>BRAZIL</v>
          </cell>
          <cell r="C790" t="str">
            <v>Stable</v>
          </cell>
          <cell r="D790" t="str">
            <v>B1</v>
          </cell>
          <cell r="E790" t="str">
            <v>LT Bank Deposits - Fgn Curr</v>
          </cell>
          <cell r="F790" t="str">
            <v>B1</v>
          </cell>
          <cell r="G790" t="str">
            <v>E+</v>
          </cell>
          <cell r="H790" t="str">
            <v>b1</v>
          </cell>
          <cell r="I790" t="str">
            <v>b1</v>
          </cell>
          <cell r="O790" t="str">
            <v>NP</v>
          </cell>
          <cell r="P790" t="str">
            <v>Not on Watch</v>
          </cell>
        </row>
        <row r="791">
          <cell r="A791" t="str">
            <v>Banco Pan S.A.</v>
          </cell>
          <cell r="B791" t="str">
            <v>BRAZIL</v>
          </cell>
          <cell r="C791" t="str">
            <v>Stable</v>
          </cell>
          <cell r="D791" t="str">
            <v>Ba2</v>
          </cell>
          <cell r="E791" t="str">
            <v>LT Bank Deposits - Fgn Curr</v>
          </cell>
          <cell r="F791" t="str">
            <v>Ba2</v>
          </cell>
          <cell r="G791" t="str">
            <v>E+</v>
          </cell>
          <cell r="H791" t="str">
            <v>b1</v>
          </cell>
          <cell r="I791" t="str">
            <v>ba2</v>
          </cell>
          <cell r="J791" t="str">
            <v>Ba2</v>
          </cell>
          <cell r="K791" t="str">
            <v>Ba3</v>
          </cell>
          <cell r="O791" t="str">
            <v>NP</v>
          </cell>
          <cell r="P791" t="str">
            <v>Not on Watch</v>
          </cell>
        </row>
        <row r="792">
          <cell r="A792" t="str">
            <v>Banco Paulista S.A.</v>
          </cell>
          <cell r="B792" t="str">
            <v>BRAZIL</v>
          </cell>
          <cell r="C792" t="str">
            <v>Stable</v>
          </cell>
          <cell r="D792" t="str">
            <v>B2</v>
          </cell>
          <cell r="E792" t="str">
            <v>LT Bank Deposits - Fgn Curr</v>
          </cell>
          <cell r="F792" t="str">
            <v>B2</v>
          </cell>
          <cell r="G792" t="str">
            <v>E+</v>
          </cell>
          <cell r="H792" t="str">
            <v>b2</v>
          </cell>
          <cell r="I792" t="str">
            <v>b2</v>
          </cell>
          <cell r="O792" t="str">
            <v>NP</v>
          </cell>
          <cell r="P792" t="str">
            <v>Not on Watch</v>
          </cell>
        </row>
        <row r="793">
          <cell r="A793" t="str">
            <v>Banco Popolare Societa Cooperativa</v>
          </cell>
          <cell r="B793" t="str">
            <v>ITALY</v>
          </cell>
          <cell r="C793" t="str">
            <v>Negative (multiple)</v>
          </cell>
          <cell r="D793" t="str">
            <v>Ba3</v>
          </cell>
          <cell r="E793" t="str">
            <v>LT Bank Deposits - Fgn Curr</v>
          </cell>
          <cell r="F793" t="str">
            <v>Ba3</v>
          </cell>
          <cell r="G793" t="str">
            <v>E+</v>
          </cell>
          <cell r="H793" t="str">
            <v>b3</v>
          </cell>
          <cell r="I793" t="str">
            <v>b3</v>
          </cell>
          <cell r="J793" t="str">
            <v>Ba3</v>
          </cell>
          <cell r="K793" t="str">
            <v>Caa1</v>
          </cell>
          <cell r="L793" t="str">
            <v>(P)Caa2</v>
          </cell>
          <cell r="N793" t="str">
            <v>Caa3</v>
          </cell>
          <cell r="O793" t="str">
            <v>NP</v>
          </cell>
          <cell r="P793" t="str">
            <v>Not on Watch</v>
          </cell>
        </row>
        <row r="794">
          <cell r="A794" t="str">
            <v>Banco Popular Espanol, S.A.</v>
          </cell>
          <cell r="B794" t="str">
            <v>SPAIN</v>
          </cell>
          <cell r="C794" t="str">
            <v>Negative</v>
          </cell>
          <cell r="D794" t="str">
            <v>Ba3</v>
          </cell>
          <cell r="E794" t="str">
            <v>LT Bank Deposits - Fgn Curr</v>
          </cell>
          <cell r="F794" t="str">
            <v>Ba3</v>
          </cell>
          <cell r="G794" t="str">
            <v>E+</v>
          </cell>
          <cell r="H794" t="str">
            <v>b1</v>
          </cell>
          <cell r="I794" t="str">
            <v>b1</v>
          </cell>
          <cell r="J794" t="str">
            <v>(P)Ba3</v>
          </cell>
          <cell r="K794" t="str">
            <v>B2</v>
          </cell>
          <cell r="O794" t="str">
            <v>NP</v>
          </cell>
          <cell r="P794" t="str">
            <v>Not on Watch</v>
          </cell>
        </row>
        <row r="795">
          <cell r="A795" t="str">
            <v>Banco Pyme Ecofuturo S.A.</v>
          </cell>
          <cell r="B795" t="str">
            <v>BOLIVIA</v>
          </cell>
          <cell r="C795" t="str">
            <v>Stable</v>
          </cell>
          <cell r="D795" t="str">
            <v>B2</v>
          </cell>
          <cell r="E795" t="str">
            <v>LT Bank Deposits - Fgn Curr</v>
          </cell>
          <cell r="F795" t="str">
            <v>B2</v>
          </cell>
          <cell r="G795" t="str">
            <v>E+</v>
          </cell>
          <cell r="H795" t="str">
            <v>b2</v>
          </cell>
          <cell r="I795" t="str">
            <v>b2</v>
          </cell>
          <cell r="J795" t="str">
            <v>B2</v>
          </cell>
          <cell r="K795" t="str">
            <v>B3</v>
          </cell>
          <cell r="O795" t="str">
            <v>NP</v>
          </cell>
          <cell r="P795" t="str">
            <v>Not on Watch</v>
          </cell>
        </row>
        <row r="796">
          <cell r="A796" t="str">
            <v>Banco Union S.A. (Bolivia)</v>
          </cell>
          <cell r="B796" t="str">
            <v>BOLIVIA</v>
          </cell>
          <cell r="C796" t="str">
            <v>Stable</v>
          </cell>
          <cell r="D796" t="str">
            <v>B1</v>
          </cell>
          <cell r="E796" t="str">
            <v>LT Bank Deposits - Fgn Curr</v>
          </cell>
          <cell r="F796" t="str">
            <v>B1</v>
          </cell>
          <cell r="G796" t="str">
            <v>E+</v>
          </cell>
          <cell r="H796" t="str">
            <v>b1</v>
          </cell>
          <cell r="I796" t="str">
            <v>b1</v>
          </cell>
          <cell r="O796" t="str">
            <v>NP</v>
          </cell>
          <cell r="P796" t="str">
            <v>Not on Watch</v>
          </cell>
        </row>
        <row r="797">
          <cell r="A797" t="str">
            <v>Bank Audi S.A.L.</v>
          </cell>
          <cell r="B797" t="str">
            <v>LEBANON</v>
          </cell>
          <cell r="C797" t="str">
            <v>Negative (multiple)</v>
          </cell>
          <cell r="D797" t="str">
            <v>B1</v>
          </cell>
          <cell r="E797" t="str">
            <v>LT Bank Deposits - Fgn Curr</v>
          </cell>
          <cell r="F797" t="str">
            <v>B1</v>
          </cell>
          <cell r="G797" t="str">
            <v>E+</v>
          </cell>
          <cell r="H797" t="str">
            <v>b1</v>
          </cell>
          <cell r="I797" t="str">
            <v>b1</v>
          </cell>
          <cell r="O797" t="str">
            <v>NP</v>
          </cell>
          <cell r="P797" t="str">
            <v>Not on Watch</v>
          </cell>
        </row>
        <row r="798">
          <cell r="A798" t="str">
            <v>Bank CenterCredit</v>
          </cell>
          <cell r="B798" t="str">
            <v>KAZAKHSTAN</v>
          </cell>
          <cell r="C798" t="str">
            <v>Stable</v>
          </cell>
          <cell r="D798" t="str">
            <v>B2</v>
          </cell>
          <cell r="E798" t="str">
            <v>LT Bank Deposits - Fgn Curr</v>
          </cell>
          <cell r="F798" t="str">
            <v>B2</v>
          </cell>
          <cell r="G798" t="str">
            <v>E+</v>
          </cell>
          <cell r="H798" t="str">
            <v>b3</v>
          </cell>
          <cell r="I798" t="str">
            <v>b3</v>
          </cell>
          <cell r="L798" t="str">
            <v>Caa2</v>
          </cell>
          <cell r="O798" t="str">
            <v>NP</v>
          </cell>
          <cell r="P798" t="str">
            <v>Not on Watch</v>
          </cell>
        </row>
        <row r="799">
          <cell r="A799" t="str">
            <v>Bank Millennium S.A.</v>
          </cell>
          <cell r="B799" t="str">
            <v>POLAND</v>
          </cell>
          <cell r="C799" t="str">
            <v>Negative (multiple)</v>
          </cell>
          <cell r="D799" t="str">
            <v>Ba2</v>
          </cell>
          <cell r="E799" t="str">
            <v>LT Bank Deposits - Fgn Curr</v>
          </cell>
          <cell r="F799" t="str">
            <v>Ba2</v>
          </cell>
          <cell r="G799" t="str">
            <v>E+</v>
          </cell>
          <cell r="H799" t="str">
            <v>b1</v>
          </cell>
          <cell r="I799" t="str">
            <v>b1</v>
          </cell>
          <cell r="O799" t="str">
            <v>NP</v>
          </cell>
          <cell r="P799" t="str">
            <v>Not on Watch</v>
          </cell>
        </row>
        <row r="800">
          <cell r="A800" t="str">
            <v>Bank of Ceylon</v>
          </cell>
          <cell r="B800" t="str">
            <v>SRI LANKA</v>
          </cell>
          <cell r="C800" t="str">
            <v>Stable</v>
          </cell>
          <cell r="D800" t="str">
            <v>B2</v>
          </cell>
          <cell r="E800" t="str">
            <v>LT Bank Deposits - Fgn Curr</v>
          </cell>
          <cell r="F800" t="str">
            <v>B2</v>
          </cell>
          <cell r="G800" t="str">
            <v>E+</v>
          </cell>
          <cell r="H800" t="str">
            <v>b2</v>
          </cell>
          <cell r="I800" t="str">
            <v>b2</v>
          </cell>
          <cell r="J800" t="str">
            <v>B1</v>
          </cell>
          <cell r="O800" t="str">
            <v>NP</v>
          </cell>
          <cell r="P800" t="str">
            <v>Not on Watch</v>
          </cell>
        </row>
        <row r="801">
          <cell r="A801" t="str">
            <v>Bank of Ireland</v>
          </cell>
          <cell r="B801" t="str">
            <v>IRELAND</v>
          </cell>
          <cell r="C801" t="str">
            <v>Negative</v>
          </cell>
          <cell r="D801" t="str">
            <v>Ba2</v>
          </cell>
          <cell r="E801" t="str">
            <v>LT Bank Deposits - Fgn Curr</v>
          </cell>
          <cell r="F801" t="str">
            <v>Ba2</v>
          </cell>
          <cell r="G801" t="str">
            <v>E+</v>
          </cell>
          <cell r="H801" t="str">
            <v>b1</v>
          </cell>
          <cell r="I801" t="str">
            <v>b1</v>
          </cell>
          <cell r="J801" t="str">
            <v>Ba3</v>
          </cell>
          <cell r="K801" t="str">
            <v>B2</v>
          </cell>
          <cell r="L801" t="str">
            <v>B3</v>
          </cell>
          <cell r="M801" t="str">
            <v>Caa2</v>
          </cell>
          <cell r="O801" t="str">
            <v>NP</v>
          </cell>
          <cell r="P801" t="str">
            <v>Not On Watch</v>
          </cell>
        </row>
        <row r="802">
          <cell r="A802" t="str">
            <v>Bank of Ireland (UK) Plc</v>
          </cell>
          <cell r="B802" t="str">
            <v>UNITED KINGDOM</v>
          </cell>
          <cell r="C802" t="str">
            <v>Stable</v>
          </cell>
          <cell r="D802" t="str">
            <v>B1</v>
          </cell>
          <cell r="E802" t="str">
            <v>LT Bank Deposits - Fgn Curr</v>
          </cell>
          <cell r="F802" t="str">
            <v>B1</v>
          </cell>
          <cell r="G802" t="str">
            <v>E+</v>
          </cell>
          <cell r="H802" t="str">
            <v>b1</v>
          </cell>
          <cell r="I802" t="str">
            <v>b1</v>
          </cell>
          <cell r="O802" t="str">
            <v>NP</v>
          </cell>
          <cell r="P802" t="str">
            <v>Not on Watch</v>
          </cell>
        </row>
        <row r="803">
          <cell r="A803" t="str">
            <v>Bank of Khanty-Mansiysk, JSC</v>
          </cell>
          <cell r="B803" t="str">
            <v>RUSSIA</v>
          </cell>
          <cell r="C803" t="str">
            <v>Stable</v>
          </cell>
          <cell r="D803" t="str">
            <v>Ba3</v>
          </cell>
          <cell r="E803" t="str">
            <v>LT Bank Deposits - Fgn Curr</v>
          </cell>
          <cell r="F803" t="str">
            <v>Ba3</v>
          </cell>
          <cell r="G803" t="str">
            <v>E+</v>
          </cell>
          <cell r="H803" t="str">
            <v>b1</v>
          </cell>
          <cell r="I803" t="str">
            <v>ba3</v>
          </cell>
          <cell r="K803" t="str">
            <v>B2</v>
          </cell>
          <cell r="O803" t="str">
            <v>NP</v>
          </cell>
          <cell r="P803" t="str">
            <v>Not on Watch</v>
          </cell>
        </row>
        <row r="804">
          <cell r="A804" t="str">
            <v>Bank of Moscow</v>
          </cell>
          <cell r="B804" t="str">
            <v>RUSSIA</v>
          </cell>
          <cell r="C804" t="str">
            <v>Stable</v>
          </cell>
          <cell r="D804" t="str">
            <v>Ba1</v>
          </cell>
          <cell r="E804" t="str">
            <v>LT Bank Deposits - Fgn Curr</v>
          </cell>
          <cell r="F804" t="str">
            <v>Ba1</v>
          </cell>
          <cell r="G804" t="str">
            <v>E+</v>
          </cell>
          <cell r="H804" t="str">
            <v>b2</v>
          </cell>
          <cell r="I804" t="str">
            <v>ba1</v>
          </cell>
          <cell r="J804" t="str">
            <v>Ba1</v>
          </cell>
          <cell r="K804" t="str">
            <v>Ba3</v>
          </cell>
          <cell r="O804" t="str">
            <v>NP</v>
          </cell>
          <cell r="P804" t="str">
            <v>Not on Watch</v>
          </cell>
        </row>
        <row r="805">
          <cell r="A805" t="str">
            <v>Bank Uralsib</v>
          </cell>
          <cell r="B805" t="str">
            <v>RUSSIA</v>
          </cell>
          <cell r="C805" t="str">
            <v>Negative (multiple)</v>
          </cell>
          <cell r="D805" t="str">
            <v>B2</v>
          </cell>
          <cell r="E805" t="str">
            <v>LT Bank Deposits - Fgn Curr</v>
          </cell>
          <cell r="F805" t="str">
            <v>B2</v>
          </cell>
          <cell r="G805" t="str">
            <v>E+</v>
          </cell>
          <cell r="H805" t="str">
            <v>b2</v>
          </cell>
          <cell r="I805" t="str">
            <v>b2</v>
          </cell>
          <cell r="O805" t="str">
            <v>NP</v>
          </cell>
          <cell r="P805" t="str">
            <v>Not on Watch</v>
          </cell>
        </row>
        <row r="806">
          <cell r="A806" t="str">
            <v>Bank Uralsky Financial House</v>
          </cell>
          <cell r="B806" t="str">
            <v>RUSSIA</v>
          </cell>
          <cell r="C806" t="str">
            <v>Stable</v>
          </cell>
          <cell r="D806" t="str">
            <v>B3</v>
          </cell>
          <cell r="E806" t="str">
            <v>LT Bank Deposits - Fgn Curr</v>
          </cell>
          <cell r="F806" t="str">
            <v>B3</v>
          </cell>
          <cell r="G806" t="str">
            <v>E+</v>
          </cell>
          <cell r="H806" t="str">
            <v>b3</v>
          </cell>
          <cell r="I806" t="str">
            <v>b3</v>
          </cell>
          <cell r="O806" t="str">
            <v>NP</v>
          </cell>
          <cell r="P806" t="str">
            <v>Not on Watch</v>
          </cell>
        </row>
        <row r="807">
          <cell r="A807" t="str">
            <v>Bankia, S.A.</v>
          </cell>
          <cell r="B807" t="str">
            <v>SPAIN</v>
          </cell>
          <cell r="C807" t="str">
            <v>Negative</v>
          </cell>
          <cell r="D807" t="str">
            <v>B1</v>
          </cell>
          <cell r="E807" t="str">
            <v>LT Bank Deposits - Fgn Curr</v>
          </cell>
          <cell r="F807" t="str">
            <v>B1</v>
          </cell>
          <cell r="G807" t="str">
            <v>E+</v>
          </cell>
          <cell r="H807" t="str">
            <v>b3</v>
          </cell>
          <cell r="I807" t="str">
            <v>b3</v>
          </cell>
          <cell r="J807" t="str">
            <v>B1</v>
          </cell>
          <cell r="K807" t="str">
            <v>(P)C</v>
          </cell>
          <cell r="L807" t="str">
            <v>(P)C</v>
          </cell>
          <cell r="O807" t="str">
            <v>NP</v>
          </cell>
          <cell r="P807" t="str">
            <v>Not on Watch</v>
          </cell>
        </row>
        <row r="808">
          <cell r="A808" t="str">
            <v>Banque de Tunisie</v>
          </cell>
          <cell r="B808" t="str">
            <v>TUNISIA</v>
          </cell>
          <cell r="C808" t="str">
            <v>Negative (multiple)</v>
          </cell>
          <cell r="D808" t="str">
            <v>B1</v>
          </cell>
          <cell r="E808" t="str">
            <v>LT Bank Deposits - Fgn Curr</v>
          </cell>
          <cell r="F808" t="str">
            <v>B1</v>
          </cell>
          <cell r="G808" t="str">
            <v>E+</v>
          </cell>
          <cell r="H808" t="str">
            <v>b1</v>
          </cell>
          <cell r="I808" t="str">
            <v>b1</v>
          </cell>
          <cell r="O808" t="str">
            <v>NP</v>
          </cell>
          <cell r="P808" t="str">
            <v>Not on Watch</v>
          </cell>
        </row>
        <row r="809">
          <cell r="A809" t="str">
            <v>Banque Heritage (Uruguay) S.A.</v>
          </cell>
          <cell r="B809" t="str">
            <v>URUGUAY</v>
          </cell>
          <cell r="C809" t="str">
            <v>Stable</v>
          </cell>
          <cell r="D809" t="str">
            <v>B3</v>
          </cell>
          <cell r="E809" t="str">
            <v>LT Bank Deposits - Fgn Curr</v>
          </cell>
          <cell r="F809" t="str">
            <v>B3</v>
          </cell>
          <cell r="G809" t="str">
            <v>E+</v>
          </cell>
          <cell r="H809" t="str">
            <v>b3</v>
          </cell>
          <cell r="I809" t="str">
            <v>b3</v>
          </cell>
          <cell r="O809" t="str">
            <v>NP</v>
          </cell>
          <cell r="P809" t="str">
            <v>Not on Watch</v>
          </cell>
        </row>
        <row r="810">
          <cell r="A810" t="str">
            <v>Banque Internationale Arabe de Tunisie</v>
          </cell>
          <cell r="B810" t="str">
            <v>TUNISIA</v>
          </cell>
          <cell r="C810" t="str">
            <v>Negative (multiple)</v>
          </cell>
          <cell r="D810" t="str">
            <v>B1</v>
          </cell>
          <cell r="E810" t="str">
            <v>LT Bank Deposits - Fgn Curr</v>
          </cell>
          <cell r="F810" t="str">
            <v>B1</v>
          </cell>
          <cell r="G810" t="str">
            <v>E+</v>
          </cell>
          <cell r="H810" t="str">
            <v>b2</v>
          </cell>
          <cell r="I810" t="str">
            <v>b2</v>
          </cell>
          <cell r="O810" t="str">
            <v>NP</v>
          </cell>
          <cell r="P810" t="str">
            <v>Not on Watch</v>
          </cell>
        </row>
        <row r="811">
          <cell r="A811" t="str">
            <v>Belarusbank</v>
          </cell>
          <cell r="B811" t="str">
            <v>BELARUS</v>
          </cell>
          <cell r="C811" t="str">
            <v>Negative</v>
          </cell>
          <cell r="D811" t="str">
            <v>Caa1</v>
          </cell>
          <cell r="E811" t="str">
            <v>LT Bank Deposits - Fgn Curr</v>
          </cell>
          <cell r="F811" t="str">
            <v>Caa1</v>
          </cell>
          <cell r="G811" t="str">
            <v>E+</v>
          </cell>
          <cell r="H811" t="str">
            <v>b3</v>
          </cell>
          <cell r="I811" t="str">
            <v>b3</v>
          </cell>
          <cell r="O811" t="str">
            <v>NP</v>
          </cell>
          <cell r="P811" t="str">
            <v>Not on Watch</v>
          </cell>
        </row>
        <row r="812">
          <cell r="A812" t="str">
            <v>BES Investimento do Brasil S.A.</v>
          </cell>
          <cell r="B812" t="str">
            <v>BRAZIL</v>
          </cell>
          <cell r="C812" t="str">
            <v>Ratings Under Review</v>
          </cell>
          <cell r="D812" t="str">
            <v>B2</v>
          </cell>
          <cell r="E812" t="str">
            <v>LT Bank Deposits - Fgn Curr</v>
          </cell>
          <cell r="F812" t="str">
            <v>Ba3</v>
          </cell>
          <cell r="G812" t="str">
            <v>E+</v>
          </cell>
          <cell r="H812" t="str">
            <v>b2</v>
          </cell>
          <cell r="I812" t="str">
            <v>b2</v>
          </cell>
          <cell r="J812" t="str">
            <v>Ba3</v>
          </cell>
          <cell r="O812" t="str">
            <v>NP</v>
          </cell>
          <cell r="P812" t="str">
            <v>Possible Downgrade</v>
          </cell>
        </row>
        <row r="813">
          <cell r="A813" t="str">
            <v>BLOM BANK S.A.L.</v>
          </cell>
          <cell r="B813" t="str">
            <v>LEBANON</v>
          </cell>
          <cell r="C813" t="str">
            <v>Negative (multiple)</v>
          </cell>
          <cell r="D813" t="str">
            <v>B1</v>
          </cell>
          <cell r="E813" t="str">
            <v>LT Bank Deposits - Fgn Curr</v>
          </cell>
          <cell r="F813" t="str">
            <v>B1</v>
          </cell>
          <cell r="G813" t="str">
            <v>E+</v>
          </cell>
          <cell r="H813" t="str">
            <v>b1</v>
          </cell>
          <cell r="I813" t="str">
            <v>b1</v>
          </cell>
          <cell r="O813" t="str">
            <v>NP</v>
          </cell>
          <cell r="P813" t="str">
            <v>Not on Watch</v>
          </cell>
        </row>
        <row r="814">
          <cell r="A814" t="str">
            <v>BMI Bank B.S.C.</v>
          </cell>
          <cell r="B814" t="str">
            <v>BAHRAIN</v>
          </cell>
          <cell r="C814" t="str">
            <v>Negative (multiple)</v>
          </cell>
          <cell r="D814" t="str">
            <v>Ba1</v>
          </cell>
          <cell r="E814" t="str">
            <v>LT Bank Deposits - Fgn Curr</v>
          </cell>
          <cell r="F814" t="str">
            <v>Ba1</v>
          </cell>
          <cell r="G814" t="str">
            <v>E+</v>
          </cell>
          <cell r="H814" t="str">
            <v>b1</v>
          </cell>
          <cell r="I814" t="str">
            <v>b1</v>
          </cell>
          <cell r="O814" t="str">
            <v>NP</v>
          </cell>
          <cell r="P814" t="str">
            <v>Not on Watch</v>
          </cell>
        </row>
        <row r="815">
          <cell r="A815" t="str">
            <v>BPS-Sberbank</v>
          </cell>
          <cell r="B815" t="str">
            <v>BELARUS</v>
          </cell>
          <cell r="C815" t="str">
            <v>Negative</v>
          </cell>
          <cell r="D815" t="str">
            <v>Caa1</v>
          </cell>
          <cell r="E815" t="str">
            <v>LT Bank Deposits - Fgn Curr</v>
          </cell>
          <cell r="F815" t="str">
            <v>Caa1</v>
          </cell>
          <cell r="G815" t="str">
            <v>E+</v>
          </cell>
          <cell r="H815" t="str">
            <v>b3</v>
          </cell>
          <cell r="I815" t="str">
            <v>b1</v>
          </cell>
          <cell r="O815" t="str">
            <v>NP</v>
          </cell>
          <cell r="P815" t="str">
            <v>Not on Watch</v>
          </cell>
        </row>
        <row r="816">
          <cell r="A816" t="str">
            <v>BRB-Banco de Brasilia S.A.</v>
          </cell>
          <cell r="B816" t="str">
            <v>BRAZIL</v>
          </cell>
          <cell r="C816" t="str">
            <v>Stable</v>
          </cell>
          <cell r="D816" t="str">
            <v>Ba3</v>
          </cell>
          <cell r="E816" t="str">
            <v>LT Bank Deposits - Fgn Curr</v>
          </cell>
          <cell r="F816" t="str">
            <v>Ba3</v>
          </cell>
          <cell r="G816" t="str">
            <v>E+</v>
          </cell>
          <cell r="H816" t="str">
            <v>b1</v>
          </cell>
          <cell r="I816" t="str">
            <v>b1</v>
          </cell>
          <cell r="O816" t="str">
            <v>NP</v>
          </cell>
          <cell r="P816" t="str">
            <v>Not on Watch</v>
          </cell>
        </row>
        <row r="817">
          <cell r="A817" t="str">
            <v>BRD - Groupe Societe Generale</v>
          </cell>
          <cell r="B817" t="str">
            <v>ROMANIA</v>
          </cell>
          <cell r="C817" t="str">
            <v>Negative (multiple)</v>
          </cell>
          <cell r="D817" t="str">
            <v>Ba2</v>
          </cell>
          <cell r="E817" t="str">
            <v>LT Bank Deposits - Fgn Curr</v>
          </cell>
          <cell r="F817" t="str">
            <v>Ba2</v>
          </cell>
          <cell r="G817" t="str">
            <v>E+</v>
          </cell>
          <cell r="H817" t="str">
            <v>b2</v>
          </cell>
          <cell r="I817" t="str">
            <v>ba3</v>
          </cell>
          <cell r="O817" t="str">
            <v>NP</v>
          </cell>
          <cell r="P817" t="str">
            <v>Not on Watch</v>
          </cell>
        </row>
        <row r="818">
          <cell r="A818" t="str">
            <v>Bremer Landesbank Kreditanstalt Oldenburg GZ</v>
          </cell>
          <cell r="B818" t="str">
            <v>GERMANY</v>
          </cell>
          <cell r="C818" t="str">
            <v>Negative (multiple)</v>
          </cell>
          <cell r="D818" t="str">
            <v>Baa2</v>
          </cell>
          <cell r="E818" t="str">
            <v>LT Bank Deposits - Fgn Curr</v>
          </cell>
          <cell r="F818" t="str">
            <v>Baa2</v>
          </cell>
          <cell r="G818" t="str">
            <v>E+</v>
          </cell>
          <cell r="H818" t="str">
            <v>b1</v>
          </cell>
          <cell r="I818" t="str">
            <v>ba2</v>
          </cell>
          <cell r="J818" t="str">
            <v>(P)Baa2</v>
          </cell>
          <cell r="K818" t="str">
            <v>(P)Ba3</v>
          </cell>
          <cell r="O818" t="str">
            <v>P-2</v>
          </cell>
          <cell r="P818" t="str">
            <v>Not on Watch</v>
          </cell>
        </row>
        <row r="819">
          <cell r="A819" t="str">
            <v>Budapest Bank Rt.</v>
          </cell>
          <cell r="B819" t="str">
            <v>HUNGARY</v>
          </cell>
          <cell r="C819" t="str">
            <v>Negative (multiple)</v>
          </cell>
          <cell r="D819" t="str">
            <v>Ba3</v>
          </cell>
          <cell r="E819" t="str">
            <v>LT Bank Deposits - Fgn Curr</v>
          </cell>
          <cell r="F819" t="str">
            <v>Ba3</v>
          </cell>
          <cell r="G819" t="str">
            <v>E+</v>
          </cell>
          <cell r="H819" t="str">
            <v>b2</v>
          </cell>
          <cell r="I819" t="str">
            <v>ba3</v>
          </cell>
          <cell r="O819" t="str">
            <v>NP</v>
          </cell>
          <cell r="P819" t="str">
            <v>Not on Watch</v>
          </cell>
        </row>
        <row r="820">
          <cell r="A820" t="str">
            <v>Burgan Bank A.S.</v>
          </cell>
          <cell r="B820" t="str">
            <v>TURKEY</v>
          </cell>
          <cell r="C820" t="str">
            <v>Stable</v>
          </cell>
          <cell r="D820" t="str">
            <v>Ba2</v>
          </cell>
          <cell r="E820" t="str">
            <v>LT Bank Deposits - Fgn Curr</v>
          </cell>
          <cell r="F820" t="str">
            <v>Ba2</v>
          </cell>
          <cell r="G820" t="str">
            <v>E+</v>
          </cell>
          <cell r="H820" t="str">
            <v>b2</v>
          </cell>
          <cell r="I820" t="str">
            <v>ba2</v>
          </cell>
          <cell r="O820" t="str">
            <v>NP</v>
          </cell>
          <cell r="P820" t="str">
            <v>Not on Watch</v>
          </cell>
        </row>
        <row r="821">
          <cell r="A821" t="str">
            <v>Byblos Bank S.A.L.</v>
          </cell>
          <cell r="B821" t="str">
            <v>LEBANON</v>
          </cell>
          <cell r="C821" t="str">
            <v>Negative (multiple)</v>
          </cell>
          <cell r="D821" t="str">
            <v>B1</v>
          </cell>
          <cell r="E821" t="str">
            <v>LT Bank Deposits - Fgn Curr</v>
          </cell>
          <cell r="F821" t="str">
            <v>B1</v>
          </cell>
          <cell r="G821" t="str">
            <v>E+</v>
          </cell>
          <cell r="H821" t="str">
            <v>b1</v>
          </cell>
          <cell r="I821" t="str">
            <v>b1</v>
          </cell>
          <cell r="O821" t="str">
            <v>NP</v>
          </cell>
          <cell r="P821" t="str">
            <v>Not on Watch</v>
          </cell>
        </row>
        <row r="822">
          <cell r="A822" t="str">
            <v>Cairo Amman Bank</v>
          </cell>
          <cell r="B822" t="str">
            <v>JORDAN</v>
          </cell>
          <cell r="C822" t="str">
            <v>Stable</v>
          </cell>
          <cell r="D822" t="str">
            <v>B2</v>
          </cell>
          <cell r="E822" t="str">
            <v>LT Bank Deposits - Fgn Curr</v>
          </cell>
          <cell r="F822" t="str">
            <v>B2</v>
          </cell>
          <cell r="G822" t="str">
            <v>E+</v>
          </cell>
          <cell r="H822" t="str">
            <v>b1</v>
          </cell>
          <cell r="I822" t="str">
            <v>b1</v>
          </cell>
          <cell r="O822" t="str">
            <v>NP</v>
          </cell>
          <cell r="P822" t="str">
            <v>Not on Watch</v>
          </cell>
        </row>
        <row r="823">
          <cell r="A823" t="str">
            <v>Caixa Economica Montepio Geral</v>
          </cell>
          <cell r="B823" t="str">
            <v>PORTUGAL</v>
          </cell>
          <cell r="C823" t="str">
            <v>Negative</v>
          </cell>
          <cell r="D823" t="str">
            <v>B2</v>
          </cell>
          <cell r="E823" t="str">
            <v>LT Bank Deposits - Fgn Curr</v>
          </cell>
          <cell r="F823" t="str">
            <v>B2</v>
          </cell>
          <cell r="G823" t="str">
            <v>E+</v>
          </cell>
          <cell r="H823" t="str">
            <v>b3</v>
          </cell>
          <cell r="I823" t="str">
            <v>b3</v>
          </cell>
          <cell r="J823" t="str">
            <v>B2</v>
          </cell>
          <cell r="K823" t="str">
            <v>A3</v>
          </cell>
          <cell r="L823" t="str">
            <v>A3</v>
          </cell>
          <cell r="O823" t="str">
            <v>NP</v>
          </cell>
          <cell r="P823" t="str">
            <v>Not on Watch</v>
          </cell>
        </row>
        <row r="824">
          <cell r="A824" t="str">
            <v>CB Kuban Credit Ltd</v>
          </cell>
          <cell r="B824" t="str">
            <v>RUSSIA</v>
          </cell>
          <cell r="C824" t="str">
            <v>Stable</v>
          </cell>
          <cell r="D824" t="str">
            <v>B3</v>
          </cell>
          <cell r="E824" t="str">
            <v>LT Bank Deposits - Fgn Curr</v>
          </cell>
          <cell r="F824" t="str">
            <v>B3</v>
          </cell>
          <cell r="G824" t="str">
            <v>E+</v>
          </cell>
          <cell r="H824" t="str">
            <v>b3</v>
          </cell>
          <cell r="I824" t="str">
            <v>b3</v>
          </cell>
          <cell r="O824" t="str">
            <v>NP</v>
          </cell>
          <cell r="P824" t="str">
            <v>Not on Watch</v>
          </cell>
        </row>
        <row r="825">
          <cell r="A825" t="str">
            <v>CB Renaissance Credit LLC</v>
          </cell>
          <cell r="B825" t="str">
            <v>RUSSIA</v>
          </cell>
          <cell r="C825" t="str">
            <v>Negative (multiple)</v>
          </cell>
          <cell r="D825" t="str">
            <v>B2</v>
          </cell>
          <cell r="E825" t="str">
            <v>LT Bank Deposits - Fgn Curr</v>
          </cell>
          <cell r="F825" t="str">
            <v>B2</v>
          </cell>
          <cell r="G825" t="str">
            <v>E+</v>
          </cell>
          <cell r="H825" t="str">
            <v>b2</v>
          </cell>
          <cell r="I825" t="str">
            <v>b2</v>
          </cell>
          <cell r="J825" t="str">
            <v>B2</v>
          </cell>
          <cell r="K825" t="str">
            <v>B3</v>
          </cell>
          <cell r="O825" t="str">
            <v>NP</v>
          </cell>
          <cell r="P825" t="str">
            <v>Not on Watch</v>
          </cell>
        </row>
        <row r="826">
          <cell r="A826" t="str">
            <v>CECABANK S.A.</v>
          </cell>
          <cell r="B826" t="str">
            <v>SPAIN</v>
          </cell>
          <cell r="C826" t="str">
            <v>Negative</v>
          </cell>
          <cell r="D826" t="str">
            <v>Ba3</v>
          </cell>
          <cell r="E826" t="str">
            <v>LT Bank Deposits - Fgn Curr</v>
          </cell>
          <cell r="F826" t="str">
            <v>Ba3</v>
          </cell>
          <cell r="G826" t="str">
            <v>E+</v>
          </cell>
          <cell r="H826" t="str">
            <v>b1</v>
          </cell>
          <cell r="I826" t="str">
            <v>b1</v>
          </cell>
          <cell r="O826" t="str">
            <v>NP</v>
          </cell>
          <cell r="P826" t="str">
            <v>Not on Watch</v>
          </cell>
        </row>
        <row r="827">
          <cell r="A827" t="str">
            <v>Central Bank of India</v>
          </cell>
          <cell r="B827" t="str">
            <v>INDIA</v>
          </cell>
          <cell r="C827" t="str">
            <v>Negative</v>
          </cell>
          <cell r="D827" t="str">
            <v>Baa3</v>
          </cell>
          <cell r="E827" t="str">
            <v>LT Bank Deposits - Fgn Curr</v>
          </cell>
          <cell r="F827" t="str">
            <v>Baa3</v>
          </cell>
          <cell r="G827" t="str">
            <v>E+</v>
          </cell>
          <cell r="H827" t="str">
            <v>b3</v>
          </cell>
          <cell r="I827" t="str">
            <v>b3</v>
          </cell>
          <cell r="O827" t="str">
            <v>P-3</v>
          </cell>
          <cell r="P827" t="str">
            <v>Not on Watch</v>
          </cell>
        </row>
        <row r="828">
          <cell r="A828" t="str">
            <v>Commercial Bank Agropromcredit (LLC)</v>
          </cell>
          <cell r="B828" t="str">
            <v>RUSSIA</v>
          </cell>
          <cell r="C828" t="str">
            <v>Stable</v>
          </cell>
          <cell r="D828" t="str">
            <v>B2</v>
          </cell>
          <cell r="E828" t="str">
            <v>LT Bank Deposits - Fgn Curr</v>
          </cell>
          <cell r="F828" t="str">
            <v>B2</v>
          </cell>
          <cell r="G828" t="str">
            <v>E+</v>
          </cell>
          <cell r="H828" t="str">
            <v>b2</v>
          </cell>
          <cell r="I828" t="str">
            <v>b2</v>
          </cell>
          <cell r="O828" t="str">
            <v>NP</v>
          </cell>
          <cell r="P828" t="str">
            <v>Not on Watch</v>
          </cell>
        </row>
        <row r="829">
          <cell r="A829" t="str">
            <v>Commercial Bank OBRAZOVANIE</v>
          </cell>
          <cell r="B829" t="str">
            <v>RUSSIA</v>
          </cell>
          <cell r="C829" t="str">
            <v>Stable</v>
          </cell>
          <cell r="D829" t="str">
            <v>B3</v>
          </cell>
          <cell r="E829" t="str">
            <v>LT Bank Deposits - Fgn Curr</v>
          </cell>
          <cell r="F829" t="str">
            <v>B3</v>
          </cell>
          <cell r="G829" t="str">
            <v>E+</v>
          </cell>
          <cell r="H829" t="str">
            <v>b3</v>
          </cell>
          <cell r="I829" t="str">
            <v>b3</v>
          </cell>
          <cell r="O829" t="str">
            <v>NP</v>
          </cell>
          <cell r="P829" t="str">
            <v>Not On Watch</v>
          </cell>
        </row>
        <row r="830">
          <cell r="A830" t="str">
            <v>Credins Bank Sh.a.</v>
          </cell>
          <cell r="B830" t="str">
            <v>ALBANIA</v>
          </cell>
          <cell r="C830" t="str">
            <v>Negative (multiple)</v>
          </cell>
          <cell r="D830" t="str">
            <v>B2</v>
          </cell>
          <cell r="E830" t="str">
            <v>LT Bank Deposits - Fgn Curr</v>
          </cell>
          <cell r="F830" t="str">
            <v>B2</v>
          </cell>
          <cell r="G830" t="str">
            <v>E+</v>
          </cell>
          <cell r="H830" t="str">
            <v>b2</v>
          </cell>
          <cell r="I830" t="str">
            <v>b2</v>
          </cell>
          <cell r="O830" t="str">
            <v>NP</v>
          </cell>
          <cell r="P830" t="str">
            <v>Not on Watch</v>
          </cell>
        </row>
        <row r="831">
          <cell r="A831" t="str">
            <v>CREDIT BANK OF MOSCOW</v>
          </cell>
          <cell r="B831" t="str">
            <v>RUSSIA</v>
          </cell>
          <cell r="C831" t="str">
            <v>Stable</v>
          </cell>
          <cell r="D831" t="str">
            <v>B1</v>
          </cell>
          <cell r="E831" t="str">
            <v>LT Bank Deposits - Fgn Curr</v>
          </cell>
          <cell r="F831" t="str">
            <v>B1</v>
          </cell>
          <cell r="G831" t="str">
            <v>E+</v>
          </cell>
          <cell r="H831" t="str">
            <v>b1</v>
          </cell>
          <cell r="I831" t="str">
            <v>b1</v>
          </cell>
          <cell r="J831" t="str">
            <v>B1</v>
          </cell>
          <cell r="O831" t="str">
            <v>NP</v>
          </cell>
          <cell r="P831" t="str">
            <v>Not on Watch</v>
          </cell>
        </row>
        <row r="832">
          <cell r="A832" t="str">
            <v>Credit Europe Bank Ltd.</v>
          </cell>
          <cell r="B832" t="str">
            <v>RUSSIA</v>
          </cell>
          <cell r="C832" t="str">
            <v>Negative (multiple)</v>
          </cell>
          <cell r="D832" t="str">
            <v>Ba3</v>
          </cell>
          <cell r="E832" t="str">
            <v>LT Bank Deposits - Fgn Curr</v>
          </cell>
          <cell r="F832" t="str">
            <v>Ba3</v>
          </cell>
          <cell r="G832" t="str">
            <v>E+</v>
          </cell>
          <cell r="H832" t="str">
            <v>b1</v>
          </cell>
          <cell r="I832" t="str">
            <v>ba3</v>
          </cell>
          <cell r="J832" t="str">
            <v>Ba3</v>
          </cell>
          <cell r="K832" t="str">
            <v>B1</v>
          </cell>
          <cell r="O832" t="str">
            <v>NP</v>
          </cell>
          <cell r="P832" t="str">
            <v>Not on Watch</v>
          </cell>
        </row>
        <row r="833">
          <cell r="A833" t="str">
            <v>Credit Foncier de France</v>
          </cell>
          <cell r="B833" t="str">
            <v>FRANCE</v>
          </cell>
          <cell r="C833" t="str">
            <v>Negative (multiple)</v>
          </cell>
          <cell r="D833" t="str">
            <v>A2</v>
          </cell>
          <cell r="E833" t="str">
            <v>LT Bank Deposits - Fgn Curr</v>
          </cell>
          <cell r="F833" t="str">
            <v>A2</v>
          </cell>
          <cell r="G833" t="str">
            <v>E+</v>
          </cell>
          <cell r="H833" t="str">
            <v>b1</v>
          </cell>
          <cell r="I833" t="str">
            <v>baa2</v>
          </cell>
          <cell r="J833" t="str">
            <v>A2</v>
          </cell>
          <cell r="K833" t="str">
            <v>Baa3</v>
          </cell>
          <cell r="O833" t="str">
            <v>P-1</v>
          </cell>
          <cell r="P833" t="str">
            <v>Not on Watch</v>
          </cell>
        </row>
        <row r="834">
          <cell r="A834" t="str">
            <v>Credito Valtellinese</v>
          </cell>
          <cell r="B834" t="str">
            <v>ITALY</v>
          </cell>
          <cell r="C834" t="str">
            <v>Negative (multiple)</v>
          </cell>
          <cell r="D834" t="str">
            <v>Ba3</v>
          </cell>
          <cell r="E834" t="str">
            <v>LT Bank Deposits - Fgn Curr</v>
          </cell>
          <cell r="F834" t="str">
            <v>Ba3</v>
          </cell>
          <cell r="G834" t="str">
            <v>E+</v>
          </cell>
          <cell r="H834" t="str">
            <v>b1</v>
          </cell>
          <cell r="I834" t="str">
            <v>b1</v>
          </cell>
          <cell r="J834" t="str">
            <v>Ba3</v>
          </cell>
          <cell r="K834" t="str">
            <v>B2</v>
          </cell>
          <cell r="L834" t="str">
            <v>(P)B3</v>
          </cell>
          <cell r="O834" t="str">
            <v>NP</v>
          </cell>
          <cell r="P834" t="str">
            <v>Not on Watch</v>
          </cell>
        </row>
        <row r="835">
          <cell r="A835" t="str">
            <v>Derzhava</v>
          </cell>
          <cell r="B835" t="str">
            <v>RUSSIA</v>
          </cell>
          <cell r="C835" t="str">
            <v>Stable</v>
          </cell>
          <cell r="D835" t="str">
            <v>B3</v>
          </cell>
          <cell r="E835" t="str">
            <v>LT Bank Deposits - Fgn Curr</v>
          </cell>
          <cell r="F835" t="str">
            <v>B3</v>
          </cell>
          <cell r="G835" t="str">
            <v>E+</v>
          </cell>
          <cell r="H835" t="str">
            <v>b3</v>
          </cell>
          <cell r="I835" t="str">
            <v>b3</v>
          </cell>
          <cell r="O835" t="str">
            <v>NP</v>
          </cell>
          <cell r="P835" t="str">
            <v>Not on Watch</v>
          </cell>
        </row>
        <row r="836">
          <cell r="A836" t="str">
            <v>Deutsche Hypothekenbank AG</v>
          </cell>
          <cell r="B836" t="str">
            <v>GERMANY</v>
          </cell>
          <cell r="C836" t="str">
            <v>Negative</v>
          </cell>
          <cell r="D836" t="str">
            <v>Baa1</v>
          </cell>
          <cell r="E836" t="str">
            <v>LT Bank Deposits - Fgn Curr</v>
          </cell>
          <cell r="F836" t="str">
            <v>Baa1</v>
          </cell>
          <cell r="G836" t="str">
            <v>E+</v>
          </cell>
          <cell r="H836" t="str">
            <v>b1</v>
          </cell>
          <cell r="I836" t="str">
            <v>baa3</v>
          </cell>
          <cell r="J836" t="str">
            <v>Baa1</v>
          </cell>
          <cell r="K836" t="str">
            <v>Ba1</v>
          </cell>
          <cell r="O836" t="str">
            <v>P-2</v>
          </cell>
          <cell r="P836" t="str">
            <v>Not on Watch</v>
          </cell>
        </row>
        <row r="837">
          <cell r="A837" t="str">
            <v>Deutsche Pfandbriefbank AG</v>
          </cell>
          <cell r="B837" t="str">
            <v>GERMANY</v>
          </cell>
          <cell r="C837" t="str">
            <v>Negative (multiple)</v>
          </cell>
          <cell r="D837" t="str">
            <v>Baa2</v>
          </cell>
          <cell r="E837" t="str">
            <v>LT Bank Deposits - Fgn Curr</v>
          </cell>
          <cell r="F837" t="str">
            <v>Baa2</v>
          </cell>
          <cell r="G837" t="str">
            <v>E+</v>
          </cell>
          <cell r="H837" t="str">
            <v>b2</v>
          </cell>
          <cell r="I837" t="str">
            <v>b2</v>
          </cell>
          <cell r="J837" t="str">
            <v>Baa2</v>
          </cell>
          <cell r="K837" t="str">
            <v>B3</v>
          </cell>
          <cell r="O837" t="str">
            <v>P-2</v>
          </cell>
          <cell r="P837" t="str">
            <v>Not On Watch</v>
          </cell>
        </row>
        <row r="838">
          <cell r="A838" t="str">
            <v>Eurasian Bank</v>
          </cell>
          <cell r="B838" t="str">
            <v>KAZAKHSTAN</v>
          </cell>
          <cell r="C838" t="str">
            <v>Negative (multiple)</v>
          </cell>
          <cell r="D838" t="str">
            <v>B1</v>
          </cell>
          <cell r="E838" t="str">
            <v>LT Bank Deposits - Fgn Curr</v>
          </cell>
          <cell r="F838" t="str">
            <v>B1</v>
          </cell>
          <cell r="G838" t="str">
            <v>E+</v>
          </cell>
          <cell r="H838" t="str">
            <v>b1</v>
          </cell>
          <cell r="I838" t="str">
            <v>b1</v>
          </cell>
          <cell r="J838" t="str">
            <v>B1</v>
          </cell>
          <cell r="K838" t="str">
            <v>B2</v>
          </cell>
          <cell r="O838" t="str">
            <v>NP</v>
          </cell>
          <cell r="P838" t="str">
            <v>Not on Watch</v>
          </cell>
        </row>
        <row r="839">
          <cell r="A839" t="str">
            <v>Evrofinance Mosnarbank</v>
          </cell>
          <cell r="B839" t="str">
            <v>RUSSIA</v>
          </cell>
          <cell r="C839" t="str">
            <v>Stable</v>
          </cell>
          <cell r="D839" t="str">
            <v>B1</v>
          </cell>
          <cell r="E839" t="str">
            <v>LT Bank Deposits - Fgn Curr</v>
          </cell>
          <cell r="F839" t="str">
            <v>B1</v>
          </cell>
          <cell r="G839" t="str">
            <v>E+</v>
          </cell>
          <cell r="H839" t="str">
            <v>b1</v>
          </cell>
          <cell r="I839" t="str">
            <v>b1</v>
          </cell>
          <cell r="O839" t="str">
            <v>NP</v>
          </cell>
          <cell r="P839" t="str">
            <v>Not on Watch</v>
          </cell>
        </row>
        <row r="840">
          <cell r="A840" t="str">
            <v>Far Eastern Bank</v>
          </cell>
          <cell r="B840" t="str">
            <v>RUSSIA</v>
          </cell>
          <cell r="C840" t="str">
            <v>Stable</v>
          </cell>
          <cell r="D840" t="str">
            <v>Ba3</v>
          </cell>
          <cell r="E840" t="str">
            <v>LT Bank Deposits - Fgn Curr</v>
          </cell>
          <cell r="F840" t="str">
            <v>Ba3</v>
          </cell>
          <cell r="G840" t="str">
            <v>E+</v>
          </cell>
          <cell r="H840" t="str">
            <v>b3</v>
          </cell>
          <cell r="I840" t="str">
            <v>ba3</v>
          </cell>
          <cell r="O840" t="str">
            <v>NP</v>
          </cell>
          <cell r="P840" t="str">
            <v>Not on Watch</v>
          </cell>
        </row>
        <row r="841">
          <cell r="A841" t="str">
            <v>Finansbank AS</v>
          </cell>
          <cell r="B841" t="str">
            <v>TURKEY</v>
          </cell>
          <cell r="C841" t="str">
            <v>Stable</v>
          </cell>
          <cell r="D841" t="str">
            <v>Ba2</v>
          </cell>
          <cell r="E841" t="str">
            <v>LT Bank Deposits - Fgn Curr</v>
          </cell>
          <cell r="F841" t="str">
            <v>Ba2</v>
          </cell>
          <cell r="G841" t="str">
            <v>E+</v>
          </cell>
          <cell r="H841" t="str">
            <v>b1</v>
          </cell>
          <cell r="I841" t="str">
            <v>b1</v>
          </cell>
          <cell r="J841" t="str">
            <v>Ba2</v>
          </cell>
          <cell r="O841" t="str">
            <v>NP</v>
          </cell>
          <cell r="P841" t="str">
            <v>Not on Watch</v>
          </cell>
        </row>
        <row r="842">
          <cell r="A842" t="str">
            <v>Finprombank</v>
          </cell>
          <cell r="B842" t="str">
            <v>RUSSIA</v>
          </cell>
          <cell r="C842" t="str">
            <v>Stable</v>
          </cell>
          <cell r="D842" t="str">
            <v>B3</v>
          </cell>
          <cell r="E842" t="str">
            <v>LT Bank Deposits - Fgn Curr</v>
          </cell>
          <cell r="F842" t="str">
            <v>B3</v>
          </cell>
          <cell r="G842" t="str">
            <v>E+</v>
          </cell>
          <cell r="H842" t="str">
            <v>b3</v>
          </cell>
          <cell r="I842" t="str">
            <v>b3</v>
          </cell>
          <cell r="O842" t="str">
            <v>NP</v>
          </cell>
          <cell r="P842" t="str">
            <v>Not on Watch</v>
          </cell>
        </row>
        <row r="843">
          <cell r="A843" t="str">
            <v>First Czech Russian Bank</v>
          </cell>
          <cell r="B843" t="str">
            <v>RUSSIA</v>
          </cell>
          <cell r="C843" t="str">
            <v>Negative</v>
          </cell>
          <cell r="D843" t="str">
            <v>B3</v>
          </cell>
          <cell r="E843" t="str">
            <v>LT Bank Deposits - Fgn Curr</v>
          </cell>
          <cell r="F843" t="str">
            <v>B3</v>
          </cell>
          <cell r="G843" t="str">
            <v>E+</v>
          </cell>
          <cell r="H843" t="str">
            <v>b3</v>
          </cell>
          <cell r="I843" t="str">
            <v>b3</v>
          </cell>
          <cell r="O843" t="str">
            <v>NP</v>
          </cell>
          <cell r="P843" t="str">
            <v>Not on Watch</v>
          </cell>
        </row>
        <row r="844">
          <cell r="A844" t="str">
            <v>FirstBank Puerto Rico</v>
          </cell>
          <cell r="B844" t="str">
            <v>UNITED STATES</v>
          </cell>
          <cell r="C844" t="str">
            <v>Negative</v>
          </cell>
          <cell r="D844" t="str">
            <v>B2</v>
          </cell>
          <cell r="E844" t="str">
            <v>LT Bank Deposits - Dom Curr</v>
          </cell>
          <cell r="F844" t="str">
            <v>B2</v>
          </cell>
          <cell r="G844" t="str">
            <v>E+</v>
          </cell>
          <cell r="H844" t="str">
            <v>b2</v>
          </cell>
          <cell r="I844" t="str">
            <v>b2</v>
          </cell>
          <cell r="O844" t="str">
            <v>NP</v>
          </cell>
          <cell r="P844" t="str">
            <v>Not on Watch</v>
          </cell>
        </row>
        <row r="845">
          <cell r="A845" t="str">
            <v>Gazbank JSCB</v>
          </cell>
          <cell r="B845" t="str">
            <v>RUSSIA</v>
          </cell>
          <cell r="C845" t="str">
            <v>Stable</v>
          </cell>
          <cell r="D845" t="str">
            <v>B3</v>
          </cell>
          <cell r="E845" t="str">
            <v>LT Bank Deposits - Fgn Curr</v>
          </cell>
          <cell r="F845" t="str">
            <v>B3</v>
          </cell>
          <cell r="G845" t="str">
            <v>E+</v>
          </cell>
          <cell r="H845" t="str">
            <v>b3</v>
          </cell>
          <cell r="I845" t="str">
            <v>b3</v>
          </cell>
          <cell r="O845" t="str">
            <v>NP</v>
          </cell>
          <cell r="P845" t="str">
            <v>Not on Watch</v>
          </cell>
        </row>
        <row r="846">
          <cell r="A846" t="str">
            <v>GCB Bank Limited</v>
          </cell>
          <cell r="B846" t="str">
            <v>GHANA</v>
          </cell>
          <cell r="C846" t="str">
            <v>Negative (multiple)</v>
          </cell>
          <cell r="D846" t="str">
            <v>B3</v>
          </cell>
          <cell r="E846" t="str">
            <v>LT Bank Deposits - Fgn Curr</v>
          </cell>
          <cell r="F846" t="str">
            <v>B3</v>
          </cell>
          <cell r="G846" t="str">
            <v>E+</v>
          </cell>
          <cell r="H846" t="str">
            <v>b2</v>
          </cell>
          <cell r="I846" t="str">
            <v>b2</v>
          </cell>
          <cell r="O846" t="str">
            <v>NP</v>
          </cell>
          <cell r="P846" t="str">
            <v>Not on Watch</v>
          </cell>
        </row>
        <row r="847">
          <cell r="A847" t="str">
            <v>Government Housing Bank of Thailand</v>
          </cell>
          <cell r="B847" t="str">
            <v>THAILAND</v>
          </cell>
          <cell r="C847" t="str">
            <v>Stable</v>
          </cell>
          <cell r="D847" t="str">
            <v>Baa1</v>
          </cell>
          <cell r="E847" t="str">
            <v>LT Bank Deposits - Fgn Curr</v>
          </cell>
          <cell r="F847" t="str">
            <v>Baa1</v>
          </cell>
          <cell r="G847" t="str">
            <v>E+</v>
          </cell>
          <cell r="H847" t="str">
            <v>b1</v>
          </cell>
          <cell r="I847" t="str">
            <v>b1</v>
          </cell>
          <cell r="O847" t="str">
            <v>P-2</v>
          </cell>
          <cell r="P847" t="str">
            <v>Not on Watch</v>
          </cell>
        </row>
        <row r="848">
          <cell r="A848" t="str">
            <v>Hamkorbank</v>
          </cell>
          <cell r="B848" t="str">
            <v>UZBEKISTAN</v>
          </cell>
          <cell r="C848" t="str">
            <v>Stable</v>
          </cell>
          <cell r="D848" t="str">
            <v>B2</v>
          </cell>
          <cell r="E848" t="str">
            <v>LT Bank Deposits - Fgn Curr</v>
          </cell>
          <cell r="F848" t="str">
            <v>B2</v>
          </cell>
          <cell r="G848" t="str">
            <v>E+</v>
          </cell>
          <cell r="H848" t="str">
            <v>b1</v>
          </cell>
          <cell r="I848" t="str">
            <v>b1</v>
          </cell>
          <cell r="O848" t="str">
            <v>NP</v>
          </cell>
          <cell r="P848" t="str">
            <v>Not on Watch</v>
          </cell>
        </row>
        <row r="849">
          <cell r="A849" t="str">
            <v>Hatton National Bank Ltd.</v>
          </cell>
          <cell r="B849" t="str">
            <v>SRI LANKA</v>
          </cell>
          <cell r="C849" t="str">
            <v>Stable</v>
          </cell>
          <cell r="D849" t="str">
            <v>B2</v>
          </cell>
          <cell r="E849" t="str">
            <v>LT Bank Deposits - Fgn Curr</v>
          </cell>
          <cell r="F849" t="str">
            <v>B2</v>
          </cell>
          <cell r="G849" t="str">
            <v>E+</v>
          </cell>
          <cell r="H849" t="str">
            <v>b1</v>
          </cell>
          <cell r="I849" t="str">
            <v>b1</v>
          </cell>
          <cell r="O849" t="str">
            <v>NP</v>
          </cell>
          <cell r="P849" t="str">
            <v>Not on Watch</v>
          </cell>
        </row>
        <row r="850">
          <cell r="A850" t="str">
            <v>Housing Bank for Trade and Finance (The)</v>
          </cell>
          <cell r="B850" t="str">
            <v>JORDAN</v>
          </cell>
          <cell r="C850" t="str">
            <v>Stable</v>
          </cell>
          <cell r="D850" t="str">
            <v>B2</v>
          </cell>
          <cell r="E850" t="str">
            <v>LT Bank Deposits - Fgn Curr</v>
          </cell>
          <cell r="F850" t="str">
            <v>B2</v>
          </cell>
          <cell r="G850" t="str">
            <v>E+</v>
          </cell>
          <cell r="H850" t="str">
            <v>b1</v>
          </cell>
          <cell r="I850" t="str">
            <v>b1</v>
          </cell>
          <cell r="O850" t="str">
            <v>NP</v>
          </cell>
          <cell r="P850" t="str">
            <v>Not on Watch</v>
          </cell>
        </row>
        <row r="851">
          <cell r="A851" t="str">
            <v>Hypo Tirol Bank AG</v>
          </cell>
          <cell r="B851" t="str">
            <v>AUSTRIA</v>
          </cell>
          <cell r="C851" t="str">
            <v>Negative</v>
          </cell>
          <cell r="D851" t="str">
            <v>Baa3</v>
          </cell>
          <cell r="E851" t="str">
            <v>LT Bank Deposits - Fgn Curr</v>
          </cell>
          <cell r="F851" t="str">
            <v>Baa3</v>
          </cell>
          <cell r="G851" t="str">
            <v>E+</v>
          </cell>
          <cell r="H851" t="str">
            <v>b1</v>
          </cell>
          <cell r="I851" t="str">
            <v>b1</v>
          </cell>
          <cell r="J851" t="str">
            <v>Baa3</v>
          </cell>
          <cell r="K851" t="str">
            <v>(P)B2</v>
          </cell>
          <cell r="O851" t="str">
            <v>P-3</v>
          </cell>
          <cell r="P851" t="str">
            <v>Not on Watch</v>
          </cell>
        </row>
        <row r="852">
          <cell r="A852" t="str">
            <v>IBA-Moscow</v>
          </cell>
          <cell r="B852" t="str">
            <v>RUSSIA</v>
          </cell>
          <cell r="C852" t="str">
            <v>Positive (multiple)</v>
          </cell>
          <cell r="D852" t="str">
            <v>B3</v>
          </cell>
          <cell r="E852" t="str">
            <v>LT Bank Deposits - Fgn Curr</v>
          </cell>
          <cell r="F852" t="str">
            <v>B3</v>
          </cell>
          <cell r="G852" t="str">
            <v>E+</v>
          </cell>
          <cell r="H852" t="str">
            <v>b3</v>
          </cell>
          <cell r="I852" t="str">
            <v>b3</v>
          </cell>
          <cell r="J852" t="str">
            <v>B3</v>
          </cell>
          <cell r="O852" t="str">
            <v>NP</v>
          </cell>
          <cell r="P852" t="str">
            <v>Not on Watch</v>
          </cell>
        </row>
        <row r="853">
          <cell r="A853" t="str">
            <v>Ibercaja Banco SA</v>
          </cell>
          <cell r="B853" t="str">
            <v>SPAIN</v>
          </cell>
          <cell r="C853" t="str">
            <v>Negative</v>
          </cell>
          <cell r="D853" t="str">
            <v>Ba3</v>
          </cell>
          <cell r="E853" t="str">
            <v>LT Bank Deposits - Fgn Curr</v>
          </cell>
          <cell r="F853" t="str">
            <v>Ba3</v>
          </cell>
          <cell r="G853" t="str">
            <v>E+</v>
          </cell>
          <cell r="H853" t="str">
            <v>b1</v>
          </cell>
          <cell r="I853" t="str">
            <v>b1</v>
          </cell>
          <cell r="K853" t="str">
            <v>B2</v>
          </cell>
          <cell r="N853" t="str">
            <v>Caa2</v>
          </cell>
          <cell r="O853" t="str">
            <v>NP</v>
          </cell>
          <cell r="P853" t="str">
            <v>Not on Watch</v>
          </cell>
        </row>
        <row r="854">
          <cell r="A854" t="str">
            <v>Iccrea BancaImpresa S.p.a.</v>
          </cell>
          <cell r="B854" t="str">
            <v>ITALY</v>
          </cell>
          <cell r="C854" t="str">
            <v>Negative (multiple)</v>
          </cell>
          <cell r="D854" t="str">
            <v>Ba2</v>
          </cell>
          <cell r="E854" t="str">
            <v>LT Bank Deposits - Fgn Curr</v>
          </cell>
          <cell r="F854" t="str">
            <v>Ba2</v>
          </cell>
          <cell r="G854" t="str">
            <v>E+</v>
          </cell>
          <cell r="H854" t="str">
            <v>b1</v>
          </cell>
          <cell r="I854" t="str">
            <v>ba3</v>
          </cell>
          <cell r="J854" t="str">
            <v>(P)Ba2</v>
          </cell>
          <cell r="K854" t="str">
            <v>B1</v>
          </cell>
          <cell r="L854" t="str">
            <v>B2</v>
          </cell>
          <cell r="O854" t="str">
            <v>NP</v>
          </cell>
          <cell r="P854" t="str">
            <v>Not on Watch</v>
          </cell>
        </row>
        <row r="855">
          <cell r="A855" t="str">
            <v>ICS Building Society</v>
          </cell>
          <cell r="B855" t="str">
            <v>IRELAND</v>
          </cell>
          <cell r="C855" t="str">
            <v>Negative</v>
          </cell>
          <cell r="D855" t="str">
            <v>Ba2</v>
          </cell>
          <cell r="E855" t="str">
            <v>LT Bank Deposits - Fgn Curr</v>
          </cell>
          <cell r="F855" t="str">
            <v>Ba2</v>
          </cell>
          <cell r="G855" t="str">
            <v>E+</v>
          </cell>
          <cell r="H855" t="str">
            <v>b1</v>
          </cell>
          <cell r="I855" t="str">
            <v>b1</v>
          </cell>
          <cell r="O855" t="str">
            <v>NP</v>
          </cell>
          <cell r="P855" t="str">
            <v>Not on Watch</v>
          </cell>
        </row>
        <row r="856">
          <cell r="A856" t="str">
            <v>iMoneyBank</v>
          </cell>
          <cell r="B856" t="str">
            <v>RUSSIA</v>
          </cell>
          <cell r="C856" t="str">
            <v>Stable</v>
          </cell>
          <cell r="D856" t="str">
            <v>B3</v>
          </cell>
          <cell r="E856" t="str">
            <v>LT Bank Deposits - Fgn Curr</v>
          </cell>
          <cell r="F856" t="str">
            <v>B3</v>
          </cell>
          <cell r="G856" t="str">
            <v>E+</v>
          </cell>
          <cell r="H856" t="str">
            <v>b3</v>
          </cell>
          <cell r="I856" t="str">
            <v>b3</v>
          </cell>
          <cell r="O856" t="str">
            <v>NP</v>
          </cell>
          <cell r="P856" t="str">
            <v>Not on Watch</v>
          </cell>
        </row>
        <row r="857">
          <cell r="A857" t="str">
            <v>InFinBank</v>
          </cell>
          <cell r="B857" t="str">
            <v>UZBEKISTAN</v>
          </cell>
          <cell r="C857" t="str">
            <v>Stable</v>
          </cell>
          <cell r="D857" t="str">
            <v>B3</v>
          </cell>
          <cell r="E857" t="str">
            <v>LT Bank Deposits - Fgn Curr</v>
          </cell>
          <cell r="F857" t="str">
            <v>B3</v>
          </cell>
          <cell r="G857" t="str">
            <v>E+</v>
          </cell>
          <cell r="H857" t="str">
            <v>b3</v>
          </cell>
          <cell r="I857" t="str">
            <v>b3</v>
          </cell>
          <cell r="O857" t="str">
            <v>NP</v>
          </cell>
          <cell r="P857" t="str">
            <v>Not on Watch</v>
          </cell>
        </row>
        <row r="858">
          <cell r="A858" t="str">
            <v>International Bank of Azerbaijan</v>
          </cell>
          <cell r="B858" t="str">
            <v>AZERBAIJAN</v>
          </cell>
          <cell r="C858" t="str">
            <v>Positive (multiple)</v>
          </cell>
          <cell r="D858" t="str">
            <v>Ba3</v>
          </cell>
          <cell r="E858" t="str">
            <v>LT Bank Deposits - Fgn Curr</v>
          </cell>
          <cell r="F858" t="str">
            <v>Ba3</v>
          </cell>
          <cell r="G858" t="str">
            <v>E+</v>
          </cell>
          <cell r="H858" t="str">
            <v>b3</v>
          </cell>
          <cell r="I858" t="str">
            <v>b3</v>
          </cell>
          <cell r="J858" t="str">
            <v>Ba3</v>
          </cell>
          <cell r="K858" t="str">
            <v>B1</v>
          </cell>
          <cell r="O858" t="str">
            <v>NP</v>
          </cell>
          <cell r="P858" t="str">
            <v>Not on Watch</v>
          </cell>
        </row>
        <row r="859">
          <cell r="A859" t="str">
            <v>International Financial Club</v>
          </cell>
          <cell r="B859" t="str">
            <v>RUSSIA</v>
          </cell>
          <cell r="C859" t="str">
            <v>Stable</v>
          </cell>
          <cell r="D859" t="str">
            <v>B2</v>
          </cell>
          <cell r="E859" t="str">
            <v>LT Bank Deposits - Fgn Curr</v>
          </cell>
          <cell r="F859" t="str">
            <v>B2</v>
          </cell>
          <cell r="G859" t="str">
            <v>E+</v>
          </cell>
          <cell r="H859" t="str">
            <v>b2</v>
          </cell>
          <cell r="I859" t="str">
            <v>b2</v>
          </cell>
          <cell r="O859" t="str">
            <v>NP</v>
          </cell>
          <cell r="P859" t="str">
            <v>Not on Watch</v>
          </cell>
        </row>
        <row r="860">
          <cell r="A860" t="str">
            <v>Interprombank, JSCB</v>
          </cell>
          <cell r="B860" t="str">
            <v>RUSSIA</v>
          </cell>
          <cell r="C860" t="str">
            <v>Stable</v>
          </cell>
          <cell r="D860" t="str">
            <v>B3</v>
          </cell>
          <cell r="E860" t="str">
            <v>LT Bank Deposits - Fgn Curr</v>
          </cell>
          <cell r="F860" t="str">
            <v>B3</v>
          </cell>
          <cell r="G860" t="str">
            <v>E+</v>
          </cell>
          <cell r="H860" t="str">
            <v>b3</v>
          </cell>
          <cell r="I860" t="str">
            <v>b3</v>
          </cell>
          <cell r="O860" t="str">
            <v>NP</v>
          </cell>
          <cell r="P860" t="str">
            <v>Not on Watch</v>
          </cell>
        </row>
        <row r="861">
          <cell r="A861" t="str">
            <v>Investment Trade Bank</v>
          </cell>
          <cell r="B861" t="str">
            <v>RUSSIA</v>
          </cell>
          <cell r="C861" t="str">
            <v>Stable</v>
          </cell>
          <cell r="D861" t="str">
            <v>B3</v>
          </cell>
          <cell r="E861" t="str">
            <v>LT Bank Deposits - Fgn Curr</v>
          </cell>
          <cell r="F861" t="str">
            <v>B3</v>
          </cell>
          <cell r="G861" t="str">
            <v>E+</v>
          </cell>
          <cell r="H861" t="str">
            <v>b3</v>
          </cell>
          <cell r="I861" t="str">
            <v>b3</v>
          </cell>
          <cell r="O861" t="str">
            <v>NP</v>
          </cell>
          <cell r="P861" t="str">
            <v>Not on Watch</v>
          </cell>
        </row>
        <row r="862">
          <cell r="A862" t="str">
            <v>Ipak Yuli Bank</v>
          </cell>
          <cell r="B862" t="str">
            <v>UZBEKISTAN</v>
          </cell>
          <cell r="C862" t="str">
            <v>Stable</v>
          </cell>
          <cell r="D862" t="str">
            <v>B2</v>
          </cell>
          <cell r="E862" t="str">
            <v>LT Bank Deposits - Fgn Curr</v>
          </cell>
          <cell r="F862" t="str">
            <v>B2</v>
          </cell>
          <cell r="G862" t="str">
            <v>E+</v>
          </cell>
          <cell r="H862" t="str">
            <v>b2</v>
          </cell>
          <cell r="I862" t="str">
            <v>b2</v>
          </cell>
          <cell r="O862" t="str">
            <v>NP</v>
          </cell>
          <cell r="P862" t="str">
            <v>Not on Watch</v>
          </cell>
        </row>
        <row r="863">
          <cell r="A863" t="str">
            <v>Ipoteka Bank</v>
          </cell>
          <cell r="B863" t="str">
            <v>UZBEKISTAN</v>
          </cell>
          <cell r="C863" t="str">
            <v>Stable</v>
          </cell>
          <cell r="D863" t="str">
            <v>B2</v>
          </cell>
          <cell r="E863" t="str">
            <v>LT Bank Deposits - Fgn Curr</v>
          </cell>
          <cell r="F863" t="str">
            <v>B2</v>
          </cell>
          <cell r="G863" t="str">
            <v>E+</v>
          </cell>
          <cell r="H863" t="str">
            <v>b2</v>
          </cell>
          <cell r="I863" t="str">
            <v>b2</v>
          </cell>
          <cell r="O863" t="str">
            <v>NP</v>
          </cell>
          <cell r="P863" t="str">
            <v>Not on Watch</v>
          </cell>
        </row>
        <row r="864">
          <cell r="A864" t="str">
            <v>Joint Stock Commercal Bank Respublika</v>
          </cell>
          <cell r="B864" t="str">
            <v>AZERBAIJAN</v>
          </cell>
          <cell r="C864" t="str">
            <v>Positive (multiple)</v>
          </cell>
          <cell r="D864" t="str">
            <v>B2</v>
          </cell>
          <cell r="E864" t="str">
            <v>LT Bank Deposits - Fgn Curr</v>
          </cell>
          <cell r="F864" t="str">
            <v>B2</v>
          </cell>
          <cell r="G864" t="str">
            <v>E+</v>
          </cell>
          <cell r="H864" t="str">
            <v>b2</v>
          </cell>
          <cell r="I864" t="str">
            <v>b2</v>
          </cell>
          <cell r="O864" t="str">
            <v>NP</v>
          </cell>
          <cell r="P864" t="str">
            <v>Not on Watch</v>
          </cell>
        </row>
        <row r="865">
          <cell r="A865" t="str">
            <v>Joint Stock Commercial Bank Avangard</v>
          </cell>
          <cell r="B865" t="str">
            <v>RUSSIA</v>
          </cell>
          <cell r="C865" t="str">
            <v>Stable</v>
          </cell>
          <cell r="D865" t="str">
            <v>B2</v>
          </cell>
          <cell r="E865" t="str">
            <v>LT Bank Deposits - Fgn Curr</v>
          </cell>
          <cell r="F865" t="str">
            <v>B2</v>
          </cell>
          <cell r="G865" t="str">
            <v>E+</v>
          </cell>
          <cell r="H865" t="str">
            <v>b2</v>
          </cell>
          <cell r="I865" t="str">
            <v>b2</v>
          </cell>
          <cell r="J865" t="str">
            <v>B2</v>
          </cell>
          <cell r="O865" t="str">
            <v>NP</v>
          </cell>
          <cell r="P865" t="str">
            <v>Not on Watch</v>
          </cell>
        </row>
        <row r="866">
          <cell r="A866" t="str">
            <v>Kapital Bank OJSC</v>
          </cell>
          <cell r="B866" t="str">
            <v>AZERBAIJAN</v>
          </cell>
          <cell r="C866" t="str">
            <v>Stable</v>
          </cell>
          <cell r="D866" t="str">
            <v>B1</v>
          </cell>
          <cell r="E866" t="str">
            <v>LT Bank Deposits - Fgn Curr</v>
          </cell>
          <cell r="F866" t="str">
            <v>B1</v>
          </cell>
          <cell r="G866" t="str">
            <v>E+</v>
          </cell>
          <cell r="H866" t="str">
            <v>b2</v>
          </cell>
          <cell r="I866" t="str">
            <v>b2</v>
          </cell>
          <cell r="O866" t="str">
            <v>NP</v>
          </cell>
          <cell r="P866" t="str">
            <v>Not on Watch</v>
          </cell>
        </row>
        <row r="867">
          <cell r="A867" t="str">
            <v>Kaspi Bank JSC</v>
          </cell>
          <cell r="B867" t="str">
            <v>KAZAKHSTAN</v>
          </cell>
          <cell r="C867" t="str">
            <v>Stable (multiple)</v>
          </cell>
          <cell r="D867" t="str">
            <v>B1</v>
          </cell>
          <cell r="E867" t="str">
            <v>LT Bank Deposits - Fgn Curr</v>
          </cell>
          <cell r="F867" t="str">
            <v>B1</v>
          </cell>
          <cell r="G867" t="str">
            <v>E+</v>
          </cell>
          <cell r="H867" t="str">
            <v>b1</v>
          </cell>
          <cell r="I867" t="str">
            <v>b1</v>
          </cell>
          <cell r="J867" t="str">
            <v>B1</v>
          </cell>
          <cell r="K867" t="str">
            <v>B2</v>
          </cell>
          <cell r="O867" t="str">
            <v>NP</v>
          </cell>
          <cell r="P867" t="str">
            <v>Not on Watch</v>
          </cell>
        </row>
        <row r="868">
          <cell r="A868" t="str">
            <v>Kazinvestbank</v>
          </cell>
          <cell r="B868" t="str">
            <v>KAZAKHSTAN</v>
          </cell>
          <cell r="C868" t="str">
            <v>Stable</v>
          </cell>
          <cell r="D868" t="str">
            <v>B3</v>
          </cell>
          <cell r="E868" t="str">
            <v>LT Bank Deposits - Fgn Curr</v>
          </cell>
          <cell r="F868" t="str">
            <v>B3</v>
          </cell>
          <cell r="G868" t="str">
            <v>E+</v>
          </cell>
          <cell r="H868" t="str">
            <v>b3</v>
          </cell>
          <cell r="I868" t="str">
            <v>b3</v>
          </cell>
          <cell r="J868" t="str">
            <v>(P)B3</v>
          </cell>
          <cell r="K868" t="str">
            <v>Caa1</v>
          </cell>
          <cell r="O868" t="str">
            <v>NP</v>
          </cell>
          <cell r="P868" t="str">
            <v>Not on Watch</v>
          </cell>
        </row>
        <row r="869">
          <cell r="A869" t="str">
            <v>KBC Bank Ireland PLC</v>
          </cell>
          <cell r="B869" t="str">
            <v>IRELAND</v>
          </cell>
          <cell r="C869" t="str">
            <v>Negative</v>
          </cell>
          <cell r="D869" t="str">
            <v>Ba1</v>
          </cell>
          <cell r="E869" t="str">
            <v>LT Bank Deposits - Fgn Curr</v>
          </cell>
          <cell r="F869" t="str">
            <v>Ba1</v>
          </cell>
          <cell r="G869" t="str">
            <v>E+</v>
          </cell>
          <cell r="H869" t="str">
            <v>b3</v>
          </cell>
          <cell r="I869" t="str">
            <v>ba1</v>
          </cell>
          <cell r="O869" t="str">
            <v>NP</v>
          </cell>
          <cell r="P869" t="str">
            <v>Not on Watch</v>
          </cell>
        </row>
        <row r="870">
          <cell r="A870" t="str">
            <v>Kedr Bank</v>
          </cell>
          <cell r="B870" t="str">
            <v>RUSSIA</v>
          </cell>
          <cell r="C870" t="str">
            <v>Negative (multiple)</v>
          </cell>
          <cell r="D870" t="str">
            <v>B3</v>
          </cell>
          <cell r="E870" t="str">
            <v>LT Bank Deposits - Fgn Curr</v>
          </cell>
          <cell r="F870" t="str">
            <v>B3</v>
          </cell>
          <cell r="G870" t="str">
            <v>E+</v>
          </cell>
          <cell r="H870" t="str">
            <v>b3</v>
          </cell>
          <cell r="I870" t="str">
            <v>b3</v>
          </cell>
          <cell r="J870" t="str">
            <v>B2</v>
          </cell>
          <cell r="O870" t="str">
            <v>NP</v>
          </cell>
          <cell r="P870" t="str">
            <v>Not on Watch</v>
          </cell>
        </row>
        <row r="871">
          <cell r="A871" t="str">
            <v>Kereskedelmi &amp; Hitel Bank Rt.</v>
          </cell>
          <cell r="B871" t="str">
            <v>HUNGARY</v>
          </cell>
          <cell r="C871" t="str">
            <v>Negative (multiple)</v>
          </cell>
          <cell r="D871" t="str">
            <v>Ba3</v>
          </cell>
          <cell r="E871" t="str">
            <v>LT Bank Deposits - Fgn Curr</v>
          </cell>
          <cell r="F871" t="str">
            <v>Ba3</v>
          </cell>
          <cell r="G871" t="str">
            <v>E+</v>
          </cell>
          <cell r="H871" t="str">
            <v>b2</v>
          </cell>
          <cell r="I871" t="str">
            <v>ba3</v>
          </cell>
          <cell r="O871" t="str">
            <v>NP</v>
          </cell>
          <cell r="P871" t="str">
            <v>Not on Watch</v>
          </cell>
        </row>
        <row r="872">
          <cell r="A872" t="str">
            <v>Khan Bank LLC</v>
          </cell>
          <cell r="B872" t="str">
            <v>MONGOLIA</v>
          </cell>
          <cell r="C872" t="str">
            <v>Negative</v>
          </cell>
          <cell r="D872" t="str">
            <v>B3</v>
          </cell>
          <cell r="E872" t="str">
            <v>LT Bank Deposits - Fgn Curr</v>
          </cell>
          <cell r="F872" t="str">
            <v>B3</v>
          </cell>
          <cell r="G872" t="str">
            <v>E+</v>
          </cell>
          <cell r="H872" t="str">
            <v>b2</v>
          </cell>
          <cell r="I872" t="str">
            <v>b2</v>
          </cell>
          <cell r="J872" t="str">
            <v>(P)B2</v>
          </cell>
          <cell r="K872" t="str">
            <v>(P)B3</v>
          </cell>
          <cell r="O872" t="str">
            <v>NP</v>
          </cell>
          <cell r="P872" t="str">
            <v>Not on Watch</v>
          </cell>
        </row>
        <row r="873">
          <cell r="A873" t="str">
            <v>Liberbank</v>
          </cell>
          <cell r="B873" t="str">
            <v>SPAIN</v>
          </cell>
          <cell r="C873" t="str">
            <v>Negative (multiple)</v>
          </cell>
          <cell r="D873" t="str">
            <v>B1</v>
          </cell>
          <cell r="E873" t="str">
            <v>LT Bank Deposits - Fgn Curr</v>
          </cell>
          <cell r="F873" t="str">
            <v>B1</v>
          </cell>
          <cell r="G873" t="str">
            <v>E+</v>
          </cell>
          <cell r="H873" t="str">
            <v>b2</v>
          </cell>
          <cell r="I873" t="str">
            <v>b2</v>
          </cell>
          <cell r="J873" t="str">
            <v>(P)B1</v>
          </cell>
          <cell r="O873" t="str">
            <v>NP</v>
          </cell>
          <cell r="P873" t="str">
            <v>Not on Watch</v>
          </cell>
        </row>
        <row r="874">
          <cell r="A874" t="str">
            <v>Locko-bank</v>
          </cell>
          <cell r="B874" t="str">
            <v>RUSSIA</v>
          </cell>
          <cell r="C874" t="str">
            <v>Stable</v>
          </cell>
          <cell r="D874" t="str">
            <v>B2</v>
          </cell>
          <cell r="E874" t="str">
            <v>LT Bank Deposits - Fgn Curr</v>
          </cell>
          <cell r="F874" t="str">
            <v>B2</v>
          </cell>
          <cell r="G874" t="str">
            <v>E+</v>
          </cell>
          <cell r="H874" t="str">
            <v>b2</v>
          </cell>
          <cell r="I874" t="str">
            <v>b2</v>
          </cell>
          <cell r="J874" t="str">
            <v>B2</v>
          </cell>
          <cell r="O874" t="str">
            <v>NP</v>
          </cell>
          <cell r="P874" t="str">
            <v>Not on Watch</v>
          </cell>
        </row>
        <row r="875">
          <cell r="A875" t="str">
            <v>Maritime Bank</v>
          </cell>
          <cell r="B875" t="str">
            <v>RUSSIA</v>
          </cell>
          <cell r="C875" t="str">
            <v>Negative</v>
          </cell>
          <cell r="D875" t="str">
            <v>B3</v>
          </cell>
          <cell r="E875" t="str">
            <v>LT Bank Deposits - Fgn Curr</v>
          </cell>
          <cell r="F875" t="str">
            <v>B3</v>
          </cell>
          <cell r="G875" t="str">
            <v>E+</v>
          </cell>
          <cell r="H875" t="str">
            <v>b3</v>
          </cell>
          <cell r="I875" t="str">
            <v>b3</v>
          </cell>
          <cell r="O875" t="str">
            <v>NP</v>
          </cell>
          <cell r="P875" t="str">
            <v>Not on Watch</v>
          </cell>
        </row>
        <row r="876">
          <cell r="A876" t="str">
            <v>MDM Bank</v>
          </cell>
          <cell r="B876" t="str">
            <v>RUSSIA</v>
          </cell>
          <cell r="C876" t="str">
            <v>Negative (multiple)</v>
          </cell>
          <cell r="D876" t="str">
            <v>B2</v>
          </cell>
          <cell r="E876" t="str">
            <v>LT Bank Deposits - Fgn Curr</v>
          </cell>
          <cell r="F876" t="str">
            <v>B2</v>
          </cell>
          <cell r="G876" t="str">
            <v>E+</v>
          </cell>
          <cell r="H876" t="str">
            <v>b2</v>
          </cell>
          <cell r="I876" t="str">
            <v>b2</v>
          </cell>
          <cell r="J876" t="str">
            <v>B2</v>
          </cell>
          <cell r="O876" t="str">
            <v>NP</v>
          </cell>
          <cell r="P876" t="str">
            <v>Not on Watch</v>
          </cell>
        </row>
        <row r="877">
          <cell r="A877" t="str">
            <v>Metallinvestbank JSCB</v>
          </cell>
          <cell r="B877" t="str">
            <v>RUSSIA</v>
          </cell>
          <cell r="C877" t="str">
            <v>Stable</v>
          </cell>
          <cell r="D877" t="str">
            <v>B2</v>
          </cell>
          <cell r="E877" t="str">
            <v>LT Bank Deposits - Fgn Curr</v>
          </cell>
          <cell r="F877" t="str">
            <v>B2</v>
          </cell>
          <cell r="G877" t="str">
            <v>E+</v>
          </cell>
          <cell r="H877" t="str">
            <v>b2</v>
          </cell>
          <cell r="I877" t="str">
            <v>b2</v>
          </cell>
          <cell r="O877" t="str">
            <v>NP</v>
          </cell>
          <cell r="P877" t="str">
            <v>Not on Watch</v>
          </cell>
        </row>
        <row r="878">
          <cell r="A878" t="str">
            <v>Metallurgical Commercial Bank</v>
          </cell>
          <cell r="B878" t="str">
            <v>RUSSIA</v>
          </cell>
          <cell r="C878" t="str">
            <v>Stable</v>
          </cell>
          <cell r="D878" t="str">
            <v>B2</v>
          </cell>
          <cell r="E878" t="str">
            <v>LT Bank Deposits - Fgn Curr</v>
          </cell>
          <cell r="F878" t="str">
            <v>B2</v>
          </cell>
          <cell r="G878" t="str">
            <v>E+</v>
          </cell>
          <cell r="H878" t="str">
            <v>b2</v>
          </cell>
          <cell r="I878" t="str">
            <v>b2</v>
          </cell>
          <cell r="J878" t="str">
            <v>B2</v>
          </cell>
          <cell r="O878" t="str">
            <v>NP</v>
          </cell>
          <cell r="P878" t="str">
            <v>Not on Watch</v>
          </cell>
        </row>
        <row r="879">
          <cell r="A879" t="str">
            <v>Metkombank</v>
          </cell>
          <cell r="B879" t="str">
            <v>RUSSIA</v>
          </cell>
          <cell r="C879" t="str">
            <v>Stable</v>
          </cell>
          <cell r="D879" t="str">
            <v>B3</v>
          </cell>
          <cell r="E879" t="str">
            <v>LT Bank Deposits - Fgn Curr</v>
          </cell>
          <cell r="F879" t="str">
            <v>B3</v>
          </cell>
          <cell r="G879" t="str">
            <v>E+</v>
          </cell>
          <cell r="H879" t="str">
            <v>b3</v>
          </cell>
          <cell r="I879" t="str">
            <v>b3</v>
          </cell>
          <cell r="O879" t="str">
            <v>NP</v>
          </cell>
          <cell r="P879" t="str">
            <v>Not on Watch</v>
          </cell>
        </row>
        <row r="880">
          <cell r="A880" t="str">
            <v>Minsk Transit Bank</v>
          </cell>
          <cell r="B880" t="str">
            <v>BELARUS</v>
          </cell>
          <cell r="C880" t="str">
            <v>Negative</v>
          </cell>
          <cell r="D880" t="str">
            <v>Caa1</v>
          </cell>
          <cell r="E880" t="str">
            <v>LT Bank Deposits - Fgn Curr</v>
          </cell>
          <cell r="F880" t="str">
            <v>Caa1</v>
          </cell>
          <cell r="G880" t="str">
            <v>E+</v>
          </cell>
          <cell r="H880" t="str">
            <v>b3</v>
          </cell>
          <cell r="I880" t="str">
            <v>b3</v>
          </cell>
          <cell r="O880" t="str">
            <v>NP</v>
          </cell>
          <cell r="P880" t="str">
            <v>Not on Watch</v>
          </cell>
        </row>
        <row r="881">
          <cell r="A881" t="str">
            <v>Moscow Mortgage Agency</v>
          </cell>
          <cell r="B881" t="str">
            <v>RUSSIA</v>
          </cell>
          <cell r="C881" t="str">
            <v>Stable</v>
          </cell>
          <cell r="D881" t="str">
            <v>Ba2</v>
          </cell>
          <cell r="E881" t="str">
            <v>LT Bank Deposits - Fgn Curr</v>
          </cell>
          <cell r="F881" t="str">
            <v>Ba2</v>
          </cell>
          <cell r="G881" t="str">
            <v>E+</v>
          </cell>
          <cell r="H881" t="str">
            <v>b2</v>
          </cell>
          <cell r="I881" t="str">
            <v>ba2</v>
          </cell>
          <cell r="J881" t="str">
            <v>Ba2</v>
          </cell>
          <cell r="O881" t="str">
            <v>NP</v>
          </cell>
          <cell r="P881" t="str">
            <v>Not on Watch</v>
          </cell>
        </row>
        <row r="882">
          <cell r="A882" t="str">
            <v>MTS Bank, Open Joint Stock Company</v>
          </cell>
          <cell r="B882" t="str">
            <v>RUSSIA</v>
          </cell>
          <cell r="C882" t="str">
            <v>Negative (multiple)</v>
          </cell>
          <cell r="D882" t="str">
            <v>B1</v>
          </cell>
          <cell r="E882" t="str">
            <v>LT Bank Deposits - Fgn Curr</v>
          </cell>
          <cell r="F882" t="str">
            <v>B1</v>
          </cell>
          <cell r="G882" t="str">
            <v>E+</v>
          </cell>
          <cell r="H882" t="str">
            <v>b2</v>
          </cell>
          <cell r="I882" t="str">
            <v>b1</v>
          </cell>
          <cell r="K882" t="str">
            <v>B2</v>
          </cell>
          <cell r="O882" t="str">
            <v>NP</v>
          </cell>
          <cell r="P882" t="str">
            <v>Not on Watch</v>
          </cell>
        </row>
        <row r="883">
          <cell r="A883" t="str">
            <v>National Bank of Uzbekistan</v>
          </cell>
          <cell r="B883" t="str">
            <v>UZBEKISTAN</v>
          </cell>
          <cell r="C883" t="str">
            <v>Stable</v>
          </cell>
          <cell r="D883" t="str">
            <v>B2</v>
          </cell>
          <cell r="E883" t="str">
            <v>LT Bank Deposits - Fgn Curr</v>
          </cell>
          <cell r="F883" t="str">
            <v>B2</v>
          </cell>
          <cell r="G883" t="str">
            <v>E+</v>
          </cell>
          <cell r="H883" t="str">
            <v>b2</v>
          </cell>
          <cell r="I883" t="str">
            <v>b2</v>
          </cell>
          <cell r="O883" t="str">
            <v>NP</v>
          </cell>
          <cell r="P883" t="str">
            <v>Not on Watch</v>
          </cell>
        </row>
        <row r="884">
          <cell r="A884" t="str">
            <v>National Factoring Company</v>
          </cell>
          <cell r="B884" t="str">
            <v>RUSSIA</v>
          </cell>
          <cell r="C884" t="str">
            <v>Stable</v>
          </cell>
          <cell r="D884" t="str">
            <v>B3</v>
          </cell>
          <cell r="E884" t="str">
            <v>LT Bank Deposits - Fgn Curr</v>
          </cell>
          <cell r="F884" t="str">
            <v>B3</v>
          </cell>
          <cell r="G884" t="str">
            <v>E+</v>
          </cell>
          <cell r="H884" t="str">
            <v>b3</v>
          </cell>
          <cell r="I884" t="str">
            <v>b3</v>
          </cell>
          <cell r="J884" t="str">
            <v>B3</v>
          </cell>
          <cell r="O884" t="str">
            <v>NP</v>
          </cell>
          <cell r="P884" t="str">
            <v>Not on Watch</v>
          </cell>
        </row>
        <row r="885">
          <cell r="A885" t="str">
            <v>National Reserve Bank</v>
          </cell>
          <cell r="B885" t="str">
            <v>RUSSIA</v>
          </cell>
          <cell r="C885" t="str">
            <v>Negative</v>
          </cell>
          <cell r="D885" t="str">
            <v>B3</v>
          </cell>
          <cell r="E885" t="str">
            <v>LT Bank Deposits - Fgn Curr</v>
          </cell>
          <cell r="F885" t="str">
            <v>B3</v>
          </cell>
          <cell r="G885" t="str">
            <v>E+</v>
          </cell>
          <cell r="H885" t="str">
            <v>b3</v>
          </cell>
          <cell r="I885" t="str">
            <v>b3</v>
          </cell>
          <cell r="O885" t="str">
            <v>NP</v>
          </cell>
          <cell r="P885" t="str">
            <v>Not on Watch</v>
          </cell>
        </row>
        <row r="886">
          <cell r="A886" t="str">
            <v>National Standard Bank</v>
          </cell>
          <cell r="B886" t="str">
            <v>RUSSIA</v>
          </cell>
          <cell r="C886" t="str">
            <v>Stable</v>
          </cell>
          <cell r="D886" t="str">
            <v>B3</v>
          </cell>
          <cell r="E886" t="str">
            <v>LT Bank Deposits - Fgn Curr</v>
          </cell>
          <cell r="F886" t="str">
            <v>B3</v>
          </cell>
          <cell r="G886" t="str">
            <v>E+</v>
          </cell>
          <cell r="H886" t="str">
            <v>b3</v>
          </cell>
          <cell r="I886" t="str">
            <v>b3</v>
          </cell>
          <cell r="J886" t="str">
            <v>B3</v>
          </cell>
          <cell r="O886" t="str">
            <v>NP</v>
          </cell>
          <cell r="P886" t="str">
            <v>Not on Watch</v>
          </cell>
        </row>
        <row r="887">
          <cell r="A887" t="str">
            <v>Natixis Bank (ZAO)</v>
          </cell>
          <cell r="B887" t="str">
            <v>RUSSIA</v>
          </cell>
          <cell r="C887" t="str">
            <v>Stable</v>
          </cell>
          <cell r="D887" t="str">
            <v>Ba3</v>
          </cell>
          <cell r="E887" t="str">
            <v>LT Bank Deposits - Fgn Curr</v>
          </cell>
          <cell r="F887" t="str">
            <v>Ba3</v>
          </cell>
          <cell r="G887" t="str">
            <v>E+</v>
          </cell>
          <cell r="H887" t="str">
            <v>b1</v>
          </cell>
          <cell r="I887" t="str">
            <v>ba3</v>
          </cell>
          <cell r="O887" t="str">
            <v>NP</v>
          </cell>
          <cell r="P887" t="str">
            <v>Not on Watch</v>
          </cell>
        </row>
        <row r="888">
          <cell r="A888" t="str">
            <v>NBD Bank</v>
          </cell>
          <cell r="B888" t="str">
            <v>RUSSIA</v>
          </cell>
          <cell r="C888" t="str">
            <v>Stable</v>
          </cell>
          <cell r="D888" t="str">
            <v>B1</v>
          </cell>
          <cell r="E888" t="str">
            <v>LT Bank Deposits - Fgn Curr</v>
          </cell>
          <cell r="F888" t="str">
            <v>B1</v>
          </cell>
          <cell r="G888" t="str">
            <v>E+</v>
          </cell>
          <cell r="H888" t="str">
            <v>b1</v>
          </cell>
          <cell r="I888" t="str">
            <v>b1</v>
          </cell>
          <cell r="O888" t="str">
            <v>NP</v>
          </cell>
          <cell r="P888" t="str">
            <v>Not on Watch</v>
          </cell>
        </row>
        <row r="889">
          <cell r="A889" t="str">
            <v>NK Bank</v>
          </cell>
          <cell r="B889" t="str">
            <v>RUSSIA</v>
          </cell>
          <cell r="C889" t="str">
            <v>Stable</v>
          </cell>
          <cell r="D889" t="str">
            <v>B3</v>
          </cell>
          <cell r="E889" t="str">
            <v>LT Bank Deposits - Fgn Curr</v>
          </cell>
          <cell r="F889" t="str">
            <v>B3</v>
          </cell>
          <cell r="G889" t="str">
            <v>E+</v>
          </cell>
          <cell r="H889" t="str">
            <v>b3</v>
          </cell>
          <cell r="I889" t="str">
            <v>b3</v>
          </cell>
          <cell r="O889" t="str">
            <v>NP</v>
          </cell>
          <cell r="P889" t="str">
            <v>Not on Watch</v>
          </cell>
        </row>
        <row r="890">
          <cell r="A890" t="str">
            <v>NOTA BANK</v>
          </cell>
          <cell r="B890" t="str">
            <v>RUSSIA</v>
          </cell>
          <cell r="C890" t="str">
            <v>Stable</v>
          </cell>
          <cell r="D890" t="str">
            <v>B2</v>
          </cell>
          <cell r="E890" t="str">
            <v>LT Bank Deposits - Fgn Curr</v>
          </cell>
          <cell r="F890" t="str">
            <v>B2</v>
          </cell>
          <cell r="G890" t="str">
            <v>E+</v>
          </cell>
          <cell r="H890" t="str">
            <v>b2</v>
          </cell>
          <cell r="I890" t="str">
            <v>b2</v>
          </cell>
          <cell r="J890" t="str">
            <v>B2</v>
          </cell>
          <cell r="O890" t="str">
            <v>NP</v>
          </cell>
          <cell r="P890" t="str">
            <v>Not on Watch</v>
          </cell>
        </row>
        <row r="891">
          <cell r="A891" t="str">
            <v>Novikombank JSC Bank</v>
          </cell>
          <cell r="B891" t="str">
            <v>RUSSIA</v>
          </cell>
          <cell r="C891" t="str">
            <v>Stable</v>
          </cell>
          <cell r="D891" t="str">
            <v>B2</v>
          </cell>
          <cell r="E891" t="str">
            <v>LT Bank Deposits - Fgn Curr</v>
          </cell>
          <cell r="F891" t="str">
            <v>B2</v>
          </cell>
          <cell r="G891" t="str">
            <v>E+</v>
          </cell>
          <cell r="H891" t="str">
            <v>b2</v>
          </cell>
          <cell r="I891" t="str">
            <v>b2</v>
          </cell>
          <cell r="J891" t="str">
            <v>B2</v>
          </cell>
          <cell r="O891" t="str">
            <v>NP</v>
          </cell>
          <cell r="P891" t="str">
            <v>Not on Watch</v>
          </cell>
        </row>
        <row r="892">
          <cell r="A892" t="str">
            <v>NS Bank</v>
          </cell>
          <cell r="B892" t="str">
            <v>RUSSIA</v>
          </cell>
          <cell r="C892" t="str">
            <v>Stable</v>
          </cell>
          <cell r="D892" t="str">
            <v>B3</v>
          </cell>
          <cell r="E892" t="str">
            <v>LT Bank Deposits - Fgn Curr</v>
          </cell>
          <cell r="F892" t="str">
            <v>B3</v>
          </cell>
          <cell r="G892" t="str">
            <v>E+</v>
          </cell>
          <cell r="H892" t="str">
            <v>b3</v>
          </cell>
          <cell r="I892" t="str">
            <v>b3</v>
          </cell>
          <cell r="O892" t="str">
            <v>NP</v>
          </cell>
          <cell r="P892" t="str">
            <v>Not on Watch</v>
          </cell>
        </row>
        <row r="893">
          <cell r="A893" t="str">
            <v>OJSC Bank Eskhata</v>
          </cell>
          <cell r="B893" t="str">
            <v>TAJIKISTAN</v>
          </cell>
          <cell r="C893" t="str">
            <v>Stable</v>
          </cell>
          <cell r="D893" t="str">
            <v>Caa2</v>
          </cell>
          <cell r="E893" t="str">
            <v>LT Bank Deposits - Fgn Curr</v>
          </cell>
          <cell r="F893" t="str">
            <v>Caa2</v>
          </cell>
          <cell r="G893" t="str">
            <v>E+</v>
          </cell>
          <cell r="H893" t="str">
            <v>b3</v>
          </cell>
          <cell r="I893" t="str">
            <v>b3</v>
          </cell>
          <cell r="O893" t="str">
            <v>NP</v>
          </cell>
          <cell r="P893" t="str">
            <v>Not on Watch</v>
          </cell>
        </row>
        <row r="894">
          <cell r="A894" t="str">
            <v>OJSC Bank of Baku</v>
          </cell>
          <cell r="B894" t="str">
            <v>AZERBAIJAN</v>
          </cell>
          <cell r="C894" t="str">
            <v>Stable</v>
          </cell>
          <cell r="D894" t="str">
            <v>B1</v>
          </cell>
          <cell r="E894" t="str">
            <v>LT Bank Deposits - Fgn Curr</v>
          </cell>
          <cell r="F894" t="str">
            <v>B1</v>
          </cell>
          <cell r="G894" t="str">
            <v>E+</v>
          </cell>
          <cell r="H894" t="str">
            <v>b1</v>
          </cell>
          <cell r="I894" t="str">
            <v>b1</v>
          </cell>
          <cell r="O894" t="str">
            <v>NP</v>
          </cell>
          <cell r="P894" t="str">
            <v>Not on Watch</v>
          </cell>
        </row>
        <row r="895">
          <cell r="A895" t="str">
            <v>OJSC XALQ BANK</v>
          </cell>
          <cell r="B895" t="str">
            <v>AZERBAIJAN</v>
          </cell>
          <cell r="C895" t="str">
            <v>Stable</v>
          </cell>
          <cell r="D895" t="str">
            <v>B2</v>
          </cell>
          <cell r="E895" t="str">
            <v>LT Bank Deposits - Fgn Curr</v>
          </cell>
          <cell r="F895" t="str">
            <v>B2</v>
          </cell>
          <cell r="G895" t="str">
            <v>E+</v>
          </cell>
          <cell r="H895" t="str">
            <v>b3</v>
          </cell>
          <cell r="I895" t="str">
            <v>b3</v>
          </cell>
          <cell r="O895" t="str">
            <v>NP</v>
          </cell>
          <cell r="P895" t="str">
            <v>Not on Watch</v>
          </cell>
        </row>
        <row r="896">
          <cell r="A896" t="str">
            <v>Pervobank JSC</v>
          </cell>
          <cell r="B896" t="str">
            <v>RUSSIA</v>
          </cell>
          <cell r="C896" t="str">
            <v>Negative</v>
          </cell>
          <cell r="D896" t="str">
            <v>B3</v>
          </cell>
          <cell r="E896" t="str">
            <v>LT Bank Deposits - Fgn Curr</v>
          </cell>
          <cell r="F896" t="str">
            <v>B3</v>
          </cell>
          <cell r="G896" t="str">
            <v>E+</v>
          </cell>
          <cell r="H896" t="str">
            <v>b3</v>
          </cell>
          <cell r="I896" t="str">
            <v>b3</v>
          </cell>
          <cell r="J896" t="str">
            <v>B3</v>
          </cell>
          <cell r="O896" t="str">
            <v>NP</v>
          </cell>
          <cell r="P896" t="str">
            <v>Not on Watch</v>
          </cell>
        </row>
        <row r="897">
          <cell r="A897" t="str">
            <v>Petersburg Social Commercial Bank</v>
          </cell>
          <cell r="B897" t="str">
            <v>RUSSIA</v>
          </cell>
          <cell r="C897" t="str">
            <v>Stable</v>
          </cell>
          <cell r="D897" t="str">
            <v>B2</v>
          </cell>
          <cell r="E897" t="str">
            <v>LT Bank Deposits - Fgn Curr</v>
          </cell>
          <cell r="F897" t="str">
            <v>B2</v>
          </cell>
          <cell r="G897" t="str">
            <v>E+</v>
          </cell>
          <cell r="H897" t="str">
            <v>b2</v>
          </cell>
          <cell r="I897" t="str">
            <v>b2</v>
          </cell>
          <cell r="O897" t="str">
            <v>NP</v>
          </cell>
          <cell r="P897" t="str">
            <v>Not on Watch</v>
          </cell>
        </row>
        <row r="898">
          <cell r="A898" t="str">
            <v>Petrocommerce Bank (OJSC)</v>
          </cell>
          <cell r="B898" t="str">
            <v>RUSSIA</v>
          </cell>
          <cell r="C898" t="str">
            <v>Stable</v>
          </cell>
          <cell r="D898" t="str">
            <v>B2</v>
          </cell>
          <cell r="E898" t="str">
            <v>LT Bank Deposits - Fgn Curr</v>
          </cell>
          <cell r="F898" t="str">
            <v>B2</v>
          </cell>
          <cell r="G898" t="str">
            <v>E+</v>
          </cell>
          <cell r="H898" t="str">
            <v>b2</v>
          </cell>
          <cell r="I898" t="str">
            <v>b2</v>
          </cell>
          <cell r="J898" t="str">
            <v>B2</v>
          </cell>
          <cell r="O898" t="str">
            <v>NP</v>
          </cell>
          <cell r="P898" t="str">
            <v>Not on Watch</v>
          </cell>
        </row>
        <row r="899">
          <cell r="A899" t="str">
            <v>ProbusinessBank</v>
          </cell>
          <cell r="B899" t="str">
            <v>RUSSIA</v>
          </cell>
          <cell r="C899" t="str">
            <v>Stable</v>
          </cell>
          <cell r="D899" t="str">
            <v>B3</v>
          </cell>
          <cell r="E899" t="str">
            <v>LT Bank Deposits - Fgn Curr</v>
          </cell>
          <cell r="F899" t="str">
            <v>B3</v>
          </cell>
          <cell r="G899" t="str">
            <v>E+</v>
          </cell>
          <cell r="H899" t="str">
            <v>b3</v>
          </cell>
          <cell r="I899" t="str">
            <v>b3</v>
          </cell>
          <cell r="J899" t="str">
            <v>(P)B3</v>
          </cell>
          <cell r="K899" t="str">
            <v>(P)Caa1</v>
          </cell>
          <cell r="O899" t="str">
            <v>NP</v>
          </cell>
          <cell r="P899" t="str">
            <v>Not on Watch</v>
          </cell>
        </row>
        <row r="900">
          <cell r="A900" t="str">
            <v>Qishloq Qurilish Bank</v>
          </cell>
          <cell r="B900" t="str">
            <v>UZBEKISTAN</v>
          </cell>
          <cell r="C900" t="str">
            <v>Stable</v>
          </cell>
          <cell r="D900" t="str">
            <v>B2</v>
          </cell>
          <cell r="E900" t="str">
            <v>LT Bank Deposits - Fgn Curr</v>
          </cell>
          <cell r="F900" t="str">
            <v>B2</v>
          </cell>
          <cell r="G900" t="str">
            <v>E+</v>
          </cell>
          <cell r="H900" t="str">
            <v>b2</v>
          </cell>
          <cell r="I900" t="str">
            <v>b2</v>
          </cell>
          <cell r="O900" t="str">
            <v>NP</v>
          </cell>
          <cell r="P900" t="str">
            <v>Not on Watch</v>
          </cell>
        </row>
        <row r="901">
          <cell r="A901" t="str">
            <v>Raiffeisenbank (Bulgaria) EAD</v>
          </cell>
          <cell r="B901" t="str">
            <v>BULGARIA</v>
          </cell>
          <cell r="C901" t="str">
            <v>Negative (multiple)</v>
          </cell>
          <cell r="D901" t="str">
            <v>Ba2</v>
          </cell>
          <cell r="E901" t="str">
            <v>LT Bank Deposits - Fgn Curr</v>
          </cell>
          <cell r="F901" t="str">
            <v>Ba2</v>
          </cell>
          <cell r="G901" t="str">
            <v>E+</v>
          </cell>
          <cell r="H901" t="str">
            <v>b1</v>
          </cell>
          <cell r="I901" t="str">
            <v>ba2</v>
          </cell>
          <cell r="O901" t="str">
            <v>NP</v>
          </cell>
          <cell r="P901" t="str">
            <v>Not on Watch</v>
          </cell>
        </row>
        <row r="902">
          <cell r="A902" t="str">
            <v>Rawbank</v>
          </cell>
          <cell r="B902" t="str">
            <v>DEMOCRATIC REPUBLIC OF THE CONGO</v>
          </cell>
          <cell r="C902" t="str">
            <v>Stable</v>
          </cell>
          <cell r="D902" t="str">
            <v>B3</v>
          </cell>
          <cell r="E902" t="str">
            <v>LT Bank Deposits - Fgn Curr</v>
          </cell>
          <cell r="F902" t="str">
            <v>Caa1</v>
          </cell>
          <cell r="G902" t="str">
            <v>E+</v>
          </cell>
          <cell r="H902" t="str">
            <v>b3</v>
          </cell>
          <cell r="I902" t="str">
            <v>b3</v>
          </cell>
          <cell r="O902" t="str">
            <v>NP</v>
          </cell>
          <cell r="P902" t="str">
            <v>Not on Watch</v>
          </cell>
        </row>
        <row r="903">
          <cell r="A903" t="str">
            <v>Rosdorbank</v>
          </cell>
          <cell r="B903" t="str">
            <v>RUSSIA</v>
          </cell>
          <cell r="C903" t="str">
            <v>Negative</v>
          </cell>
          <cell r="D903" t="str">
            <v>B3</v>
          </cell>
          <cell r="E903" t="str">
            <v>LT Bank Deposits - Fgn Curr</v>
          </cell>
          <cell r="F903" t="str">
            <v>B3</v>
          </cell>
          <cell r="G903" t="str">
            <v>E+</v>
          </cell>
          <cell r="H903" t="str">
            <v>b3</v>
          </cell>
          <cell r="I903" t="str">
            <v>b3</v>
          </cell>
          <cell r="O903" t="str">
            <v>NP</v>
          </cell>
          <cell r="P903" t="str">
            <v>Not on Watch</v>
          </cell>
        </row>
        <row r="904">
          <cell r="A904" t="str">
            <v>Rosenergobank</v>
          </cell>
          <cell r="B904" t="str">
            <v>RUSSIA</v>
          </cell>
          <cell r="C904" t="str">
            <v>Stable</v>
          </cell>
          <cell r="D904" t="str">
            <v>B3</v>
          </cell>
          <cell r="E904" t="str">
            <v>LT Bank Deposits - Fgn Curr</v>
          </cell>
          <cell r="F904" t="str">
            <v>B3</v>
          </cell>
          <cell r="G904" t="str">
            <v>E+</v>
          </cell>
          <cell r="H904" t="str">
            <v>b3</v>
          </cell>
          <cell r="I904" t="str">
            <v>b3</v>
          </cell>
          <cell r="O904" t="str">
            <v>NP</v>
          </cell>
          <cell r="P904" t="str">
            <v>Not on Watch</v>
          </cell>
        </row>
        <row r="905">
          <cell r="A905" t="str">
            <v>Rosevrobank</v>
          </cell>
          <cell r="B905" t="str">
            <v>RUSSIA</v>
          </cell>
          <cell r="C905" t="str">
            <v>Stable</v>
          </cell>
          <cell r="D905" t="str">
            <v>B1</v>
          </cell>
          <cell r="E905" t="str">
            <v>LT Bank Deposits - Fgn Curr</v>
          </cell>
          <cell r="F905" t="str">
            <v>B1</v>
          </cell>
          <cell r="G905" t="str">
            <v>E+</v>
          </cell>
          <cell r="H905" t="str">
            <v>b1</v>
          </cell>
          <cell r="I905" t="str">
            <v>b1</v>
          </cell>
          <cell r="O905" t="str">
            <v>NP</v>
          </cell>
          <cell r="P905" t="str">
            <v>Not on Watch</v>
          </cell>
        </row>
        <row r="906">
          <cell r="A906" t="str">
            <v>Rosgosstrakh Bank OJSC</v>
          </cell>
          <cell r="B906" t="str">
            <v>RUSSIA</v>
          </cell>
          <cell r="C906" t="str">
            <v>Stable</v>
          </cell>
          <cell r="D906" t="str">
            <v>B2</v>
          </cell>
          <cell r="E906" t="str">
            <v>LT Bank Deposits - Fgn Curr</v>
          </cell>
          <cell r="F906" t="str">
            <v>B2</v>
          </cell>
          <cell r="G906" t="str">
            <v>E+</v>
          </cell>
          <cell r="H906" t="str">
            <v>b2</v>
          </cell>
          <cell r="I906" t="str">
            <v>b2</v>
          </cell>
          <cell r="O906" t="str">
            <v>NP</v>
          </cell>
          <cell r="P906" t="str">
            <v>Not on Watch</v>
          </cell>
        </row>
        <row r="907">
          <cell r="A907" t="str">
            <v>Rusfinance Bank</v>
          </cell>
          <cell r="B907" t="str">
            <v>RUSSIA</v>
          </cell>
          <cell r="C907" t="str">
            <v>Stable</v>
          </cell>
          <cell r="D907" t="str">
            <v>Ba1</v>
          </cell>
          <cell r="E907" t="str">
            <v>LT Bank Deposits - Fgn Curr</v>
          </cell>
          <cell r="F907" t="str">
            <v>Ba1</v>
          </cell>
          <cell r="G907" t="str">
            <v>E+</v>
          </cell>
          <cell r="H907" t="str">
            <v>b1</v>
          </cell>
          <cell r="I907" t="str">
            <v>ba1</v>
          </cell>
          <cell r="J907" t="str">
            <v>Ba1</v>
          </cell>
          <cell r="O907" t="str">
            <v>NP</v>
          </cell>
          <cell r="P907" t="str">
            <v>Not on Watch</v>
          </cell>
        </row>
        <row r="908">
          <cell r="A908" t="str">
            <v>Russian Agricultural Bank</v>
          </cell>
          <cell r="B908" t="str">
            <v>RUSSIA</v>
          </cell>
          <cell r="C908" t="str">
            <v>Negative</v>
          </cell>
          <cell r="D908" t="str">
            <v>Baa3</v>
          </cell>
          <cell r="E908" t="str">
            <v>LT Bank Deposits - Fgn Curr</v>
          </cell>
          <cell r="F908" t="str">
            <v>Baa3</v>
          </cell>
          <cell r="G908" t="str">
            <v>E+</v>
          </cell>
          <cell r="H908" t="str">
            <v>b3</v>
          </cell>
          <cell r="I908" t="str">
            <v>b3</v>
          </cell>
          <cell r="J908" t="str">
            <v>Baa3</v>
          </cell>
          <cell r="K908" t="str">
            <v>Ba3</v>
          </cell>
          <cell r="O908" t="str">
            <v>P-3</v>
          </cell>
          <cell r="P908" t="str">
            <v>Not on Watch</v>
          </cell>
        </row>
        <row r="909">
          <cell r="A909" t="str">
            <v>Russian International Bank</v>
          </cell>
          <cell r="B909" t="str">
            <v>RUSSIA</v>
          </cell>
          <cell r="C909" t="str">
            <v>Stable</v>
          </cell>
          <cell r="D909" t="str">
            <v>B3</v>
          </cell>
          <cell r="E909" t="str">
            <v>LT Bank Deposits - Fgn Curr</v>
          </cell>
          <cell r="F909" t="str">
            <v>B3</v>
          </cell>
          <cell r="G909" t="str">
            <v>E+</v>
          </cell>
          <cell r="H909" t="str">
            <v>b3</v>
          </cell>
          <cell r="I909" t="str">
            <v>b3</v>
          </cell>
          <cell r="J909" t="str">
            <v>B3</v>
          </cell>
          <cell r="O909" t="str">
            <v>NP</v>
          </cell>
          <cell r="P909" t="str">
            <v>Not on Watch</v>
          </cell>
        </row>
        <row r="910">
          <cell r="A910" t="str">
            <v>Russian Regional Development Bank</v>
          </cell>
          <cell r="B910" t="str">
            <v>RUSSIA</v>
          </cell>
          <cell r="C910" t="str">
            <v>Stable</v>
          </cell>
          <cell r="D910" t="str">
            <v>Ba2</v>
          </cell>
          <cell r="E910" t="str">
            <v>LT Bank Deposits - Fgn Curr</v>
          </cell>
          <cell r="F910" t="str">
            <v>Ba2</v>
          </cell>
          <cell r="G910" t="str">
            <v>E+</v>
          </cell>
          <cell r="H910" t="str">
            <v>b2</v>
          </cell>
          <cell r="I910" t="str">
            <v>ba2</v>
          </cell>
          <cell r="O910" t="str">
            <v>NP</v>
          </cell>
          <cell r="P910" t="str">
            <v>Not on Watch</v>
          </cell>
        </row>
        <row r="911">
          <cell r="A911" t="str">
            <v>Russian Standard Bank</v>
          </cell>
          <cell r="B911" t="str">
            <v>RUSSIA</v>
          </cell>
          <cell r="C911" t="str">
            <v>Stable</v>
          </cell>
          <cell r="D911" t="str">
            <v>B2</v>
          </cell>
          <cell r="E911" t="str">
            <v>LT Bank Deposits - Fgn Curr</v>
          </cell>
          <cell r="F911" t="str">
            <v>B2</v>
          </cell>
          <cell r="G911" t="str">
            <v>E+</v>
          </cell>
          <cell r="H911" t="str">
            <v>b2</v>
          </cell>
          <cell r="I911" t="str">
            <v>b2</v>
          </cell>
          <cell r="J911" t="str">
            <v>B2</v>
          </cell>
          <cell r="K911" t="str">
            <v>B3</v>
          </cell>
          <cell r="O911" t="str">
            <v>NP</v>
          </cell>
          <cell r="P911" t="str">
            <v>Not on Watch</v>
          </cell>
        </row>
        <row r="912">
          <cell r="A912" t="str">
            <v>Russlavbank</v>
          </cell>
          <cell r="B912" t="str">
            <v>RUSSIA</v>
          </cell>
          <cell r="C912" t="str">
            <v>Negative</v>
          </cell>
          <cell r="D912" t="str">
            <v>B3</v>
          </cell>
          <cell r="E912" t="str">
            <v>LT Bank Deposits - Fgn Curr</v>
          </cell>
          <cell r="F912" t="str">
            <v>B3</v>
          </cell>
          <cell r="G912" t="str">
            <v>E+</v>
          </cell>
          <cell r="H912" t="str">
            <v>b3</v>
          </cell>
          <cell r="I912" t="str">
            <v>b3</v>
          </cell>
          <cell r="J912" t="str">
            <v>B3</v>
          </cell>
          <cell r="O912" t="str">
            <v>NP</v>
          </cell>
          <cell r="P912" t="str">
            <v>Not on Watch</v>
          </cell>
        </row>
        <row r="913">
          <cell r="A913" t="str">
            <v>Savdogar Bank</v>
          </cell>
          <cell r="B913" t="str">
            <v>UZBEKISTAN</v>
          </cell>
          <cell r="C913" t="str">
            <v>Stable</v>
          </cell>
          <cell r="D913" t="str">
            <v>B2</v>
          </cell>
          <cell r="E913" t="str">
            <v>LT Bank Deposits - Fgn Curr</v>
          </cell>
          <cell r="F913" t="str">
            <v>B2</v>
          </cell>
          <cell r="G913" t="str">
            <v>E+</v>
          </cell>
          <cell r="H913" t="str">
            <v>b2</v>
          </cell>
          <cell r="I913" t="str">
            <v>b2</v>
          </cell>
          <cell r="O913" t="str">
            <v>NP</v>
          </cell>
          <cell r="P913" t="str">
            <v>Not on Watch</v>
          </cell>
        </row>
        <row r="914">
          <cell r="A914" t="str">
            <v>SB Bank</v>
          </cell>
          <cell r="B914" t="str">
            <v>RUSSIA</v>
          </cell>
          <cell r="C914" t="str">
            <v>Stable</v>
          </cell>
          <cell r="D914" t="str">
            <v>B3</v>
          </cell>
          <cell r="E914" t="str">
            <v>LT Bank Deposits - Fgn Curr</v>
          </cell>
          <cell r="F914" t="str">
            <v>B3</v>
          </cell>
          <cell r="G914" t="str">
            <v>E+</v>
          </cell>
          <cell r="H914" t="str">
            <v>b3</v>
          </cell>
          <cell r="I914" t="str">
            <v>b3</v>
          </cell>
          <cell r="O914" t="str">
            <v>NP</v>
          </cell>
          <cell r="P914" t="str">
            <v>Not on Watch</v>
          </cell>
        </row>
        <row r="915">
          <cell r="A915" t="str">
            <v>SB Sberbank JSC</v>
          </cell>
          <cell r="B915" t="str">
            <v>KAZAKHSTAN</v>
          </cell>
          <cell r="C915" t="str">
            <v>Stable</v>
          </cell>
          <cell r="D915" t="str">
            <v>Ba2</v>
          </cell>
          <cell r="E915" t="str">
            <v>LT Bank Deposits - Fgn Curr</v>
          </cell>
          <cell r="F915" t="str">
            <v>Ba2</v>
          </cell>
          <cell r="G915" t="str">
            <v>E+</v>
          </cell>
          <cell r="H915" t="str">
            <v>b2</v>
          </cell>
          <cell r="I915" t="str">
            <v>ba2</v>
          </cell>
          <cell r="O915" t="str">
            <v>NP</v>
          </cell>
          <cell r="P915" t="str">
            <v>Not on Watch</v>
          </cell>
        </row>
        <row r="916">
          <cell r="A916" t="str">
            <v>SC Citadele Banka</v>
          </cell>
          <cell r="B916" t="str">
            <v>LATVIA</v>
          </cell>
          <cell r="C916" t="str">
            <v>Negative (multiple)</v>
          </cell>
          <cell r="D916" t="str">
            <v>B2</v>
          </cell>
          <cell r="E916" t="str">
            <v>LT Bank Deposits - Fgn Curr</v>
          </cell>
          <cell r="F916" t="str">
            <v>B2</v>
          </cell>
          <cell r="G916" t="str">
            <v>E+</v>
          </cell>
          <cell r="H916" t="str">
            <v>b3</v>
          </cell>
          <cell r="I916" t="str">
            <v>b3</v>
          </cell>
          <cell r="O916" t="str">
            <v>NP</v>
          </cell>
          <cell r="P916" t="str">
            <v>Not on Watch</v>
          </cell>
        </row>
        <row r="917">
          <cell r="A917" t="str">
            <v>Siauliu Bankas, AB</v>
          </cell>
          <cell r="B917" t="str">
            <v>LITHUANIA</v>
          </cell>
          <cell r="C917" t="str">
            <v>Developing</v>
          </cell>
          <cell r="D917" t="str">
            <v>B1</v>
          </cell>
          <cell r="E917" t="str">
            <v>LT Bank Deposits - Fgn Curr</v>
          </cell>
          <cell r="F917" t="str">
            <v>B1</v>
          </cell>
          <cell r="G917" t="str">
            <v>E+</v>
          </cell>
          <cell r="H917" t="str">
            <v>b1</v>
          </cell>
          <cell r="I917" t="str">
            <v>b1</v>
          </cell>
          <cell r="O917" t="str">
            <v>NP</v>
          </cell>
          <cell r="P917" t="str">
            <v>Not on Watch</v>
          </cell>
        </row>
        <row r="918">
          <cell r="A918" t="str">
            <v>SKB-Bank</v>
          </cell>
          <cell r="B918" t="str">
            <v>RUSSIA</v>
          </cell>
          <cell r="C918" t="str">
            <v>Negative (multiple)</v>
          </cell>
          <cell r="D918" t="str">
            <v>B2</v>
          </cell>
          <cell r="E918" t="str">
            <v>LT Bank Deposits - Fgn Curr</v>
          </cell>
          <cell r="F918" t="str">
            <v>B2</v>
          </cell>
          <cell r="G918" t="str">
            <v>E+</v>
          </cell>
          <cell r="H918" t="str">
            <v>b2</v>
          </cell>
          <cell r="I918" t="str">
            <v>b2</v>
          </cell>
          <cell r="J918" t="str">
            <v>B2</v>
          </cell>
          <cell r="O918" t="str">
            <v>NP</v>
          </cell>
          <cell r="P918" t="str">
            <v>Not on Watch</v>
          </cell>
        </row>
        <row r="919">
          <cell r="A919" t="str">
            <v>SME Bank</v>
          </cell>
          <cell r="B919" t="str">
            <v>RUSSIA</v>
          </cell>
          <cell r="C919" t="str">
            <v>Negative (multiple)</v>
          </cell>
          <cell r="D919" t="str">
            <v>Baa2</v>
          </cell>
          <cell r="E919" t="str">
            <v>LT Bank Deposits - Fgn Curr</v>
          </cell>
          <cell r="F919" t="str">
            <v>Baa2</v>
          </cell>
          <cell r="G919" t="str">
            <v>E+</v>
          </cell>
          <cell r="H919" t="str">
            <v>b1</v>
          </cell>
          <cell r="I919" t="str">
            <v>baa2</v>
          </cell>
          <cell r="J919" t="str">
            <v>Baa2</v>
          </cell>
          <cell r="O919" t="str">
            <v>P-2</v>
          </cell>
          <cell r="P919" t="str">
            <v>Not on Watch</v>
          </cell>
        </row>
        <row r="920">
          <cell r="A920" t="str">
            <v>Tatfondbank</v>
          </cell>
          <cell r="B920" t="str">
            <v>RUSSIA</v>
          </cell>
          <cell r="C920" t="str">
            <v>Stable</v>
          </cell>
          <cell r="D920" t="str">
            <v>B2</v>
          </cell>
          <cell r="E920" t="str">
            <v>LT Bank Deposits - Fgn Curr</v>
          </cell>
          <cell r="F920" t="str">
            <v>B2</v>
          </cell>
          <cell r="G920" t="str">
            <v>E+</v>
          </cell>
          <cell r="H920" t="str">
            <v>b3</v>
          </cell>
          <cell r="I920" t="str">
            <v>b3</v>
          </cell>
          <cell r="J920" t="str">
            <v>B2</v>
          </cell>
          <cell r="O920" t="str">
            <v>NP</v>
          </cell>
          <cell r="P920" t="str">
            <v>Not on Watch</v>
          </cell>
        </row>
        <row r="921">
          <cell r="A921" t="str">
            <v>Tinkoff.Credit Systems</v>
          </cell>
          <cell r="B921" t="str">
            <v>RUSSIA</v>
          </cell>
          <cell r="C921" t="str">
            <v>Stable</v>
          </cell>
          <cell r="D921" t="str">
            <v>B2</v>
          </cell>
          <cell r="E921" t="str">
            <v>LT Bank Deposits - Fgn Curr</v>
          </cell>
          <cell r="F921" t="str">
            <v>B2</v>
          </cell>
          <cell r="G921" t="str">
            <v>E+</v>
          </cell>
          <cell r="H921" t="str">
            <v>b2</v>
          </cell>
          <cell r="I921" t="str">
            <v>b2</v>
          </cell>
          <cell r="J921" t="str">
            <v>B2</v>
          </cell>
          <cell r="K921" t="str">
            <v>B3</v>
          </cell>
          <cell r="O921" t="str">
            <v>NP</v>
          </cell>
          <cell r="P921" t="str">
            <v>Not on Watch</v>
          </cell>
        </row>
        <row r="922">
          <cell r="A922" t="str">
            <v>Trade and Development Bank of Mongolia LLC</v>
          </cell>
          <cell r="B922" t="str">
            <v>MONGOLIA</v>
          </cell>
          <cell r="C922" t="str">
            <v>Negative</v>
          </cell>
          <cell r="D922" t="str">
            <v>B3</v>
          </cell>
          <cell r="E922" t="str">
            <v>LT Bank Deposits - Fgn Curr</v>
          </cell>
          <cell r="F922" t="str">
            <v>B3</v>
          </cell>
          <cell r="G922" t="str">
            <v>E+</v>
          </cell>
          <cell r="H922" t="str">
            <v>b3</v>
          </cell>
          <cell r="I922" t="str">
            <v>b3</v>
          </cell>
          <cell r="J922" t="str">
            <v>B3</v>
          </cell>
          <cell r="K922" t="str">
            <v>Caa1</v>
          </cell>
          <cell r="O922" t="str">
            <v>NP</v>
          </cell>
          <cell r="P922" t="str">
            <v>Not on Watch</v>
          </cell>
        </row>
        <row r="923">
          <cell r="A923" t="str">
            <v>TranscapitalBank JSC Bank</v>
          </cell>
          <cell r="B923" t="str">
            <v>RUSSIA</v>
          </cell>
          <cell r="C923" t="str">
            <v>Stable</v>
          </cell>
          <cell r="D923" t="str">
            <v>B1</v>
          </cell>
          <cell r="E923" t="str">
            <v>LT Bank Deposits - Fgn Curr</v>
          </cell>
          <cell r="F923" t="str">
            <v>B1</v>
          </cell>
          <cell r="G923" t="str">
            <v>E+</v>
          </cell>
          <cell r="H923" t="str">
            <v>b1</v>
          </cell>
          <cell r="I923" t="str">
            <v>b1</v>
          </cell>
          <cell r="K923" t="str">
            <v>B2</v>
          </cell>
          <cell r="O923" t="str">
            <v>NP</v>
          </cell>
          <cell r="P923" t="str">
            <v>Not on Watch</v>
          </cell>
        </row>
        <row r="924">
          <cell r="A924" t="str">
            <v>Trasta Komercbanka</v>
          </cell>
          <cell r="B924" t="str">
            <v>LATVIA</v>
          </cell>
          <cell r="C924" t="str">
            <v>Negative</v>
          </cell>
          <cell r="D924" t="str">
            <v>B3</v>
          </cell>
          <cell r="E924" t="str">
            <v>LT Bank Deposits - Fgn Curr</v>
          </cell>
          <cell r="F924" t="str">
            <v>B3</v>
          </cell>
          <cell r="G924" t="str">
            <v>E+</v>
          </cell>
          <cell r="H924" t="str">
            <v>b3</v>
          </cell>
          <cell r="I924" t="str">
            <v>b3</v>
          </cell>
          <cell r="O924" t="str">
            <v>NP</v>
          </cell>
          <cell r="P924" t="str">
            <v>Not on Watch</v>
          </cell>
        </row>
        <row r="925">
          <cell r="A925" t="str">
            <v>Ulster Bank Ireland Limited</v>
          </cell>
          <cell r="B925" t="str">
            <v>IRELAND</v>
          </cell>
          <cell r="C925" t="str">
            <v>Negative (multiple)</v>
          </cell>
          <cell r="D925" t="str">
            <v>Baa3</v>
          </cell>
          <cell r="E925" t="str">
            <v>LT Bank Deposits - Fgn Curr</v>
          </cell>
          <cell r="F925" t="str">
            <v>Baa3</v>
          </cell>
          <cell r="G925" t="str">
            <v>E+</v>
          </cell>
          <cell r="H925" t="str">
            <v>b3</v>
          </cell>
          <cell r="I925" t="str">
            <v>baa3</v>
          </cell>
          <cell r="J925" t="str">
            <v>(P)Baa3</v>
          </cell>
          <cell r="K925" t="str">
            <v>Ba2</v>
          </cell>
          <cell r="O925" t="str">
            <v>P-3</v>
          </cell>
          <cell r="P925" t="str">
            <v>Not on Watch</v>
          </cell>
        </row>
        <row r="926">
          <cell r="A926" t="str">
            <v>Ulster Bank Limited</v>
          </cell>
          <cell r="B926" t="str">
            <v>UNITED KINGDOM</v>
          </cell>
          <cell r="C926" t="str">
            <v>Negative (multiple)</v>
          </cell>
          <cell r="D926" t="str">
            <v>Baa3</v>
          </cell>
          <cell r="E926" t="str">
            <v>LT Bank Deposits - Fgn Curr</v>
          </cell>
          <cell r="F926" t="str">
            <v>Baa3</v>
          </cell>
          <cell r="G926" t="str">
            <v>E+</v>
          </cell>
          <cell r="H926" t="str">
            <v>b3</v>
          </cell>
          <cell r="I926" t="str">
            <v>baa3</v>
          </cell>
          <cell r="O926" t="str">
            <v>P-3</v>
          </cell>
          <cell r="P926" t="str">
            <v>Not on Watch</v>
          </cell>
        </row>
        <row r="927">
          <cell r="A927" t="str">
            <v>Unibank CJSC</v>
          </cell>
          <cell r="B927" t="str">
            <v>ARMENIA</v>
          </cell>
          <cell r="C927" t="str">
            <v>Negative (multiple)</v>
          </cell>
          <cell r="D927" t="str">
            <v>B1</v>
          </cell>
          <cell r="E927" t="str">
            <v>LT Bank Deposits - Fgn Curr</v>
          </cell>
          <cell r="F927" t="str">
            <v>B1</v>
          </cell>
          <cell r="G927" t="str">
            <v>E+</v>
          </cell>
          <cell r="H927" t="str">
            <v>b2</v>
          </cell>
          <cell r="I927" t="str">
            <v>b2</v>
          </cell>
          <cell r="O927" t="str">
            <v>NP</v>
          </cell>
          <cell r="P927" t="str">
            <v>Not on Watch</v>
          </cell>
        </row>
        <row r="928">
          <cell r="A928" t="str">
            <v>UniBank Commercial Bank</v>
          </cell>
          <cell r="B928" t="str">
            <v>AZERBAIJAN</v>
          </cell>
          <cell r="C928" t="str">
            <v>Positive (multiple)</v>
          </cell>
          <cell r="D928" t="str">
            <v>B2</v>
          </cell>
          <cell r="E928" t="str">
            <v>LT Bank Deposits - Fgn Curr</v>
          </cell>
          <cell r="F928" t="str">
            <v>B2</v>
          </cell>
          <cell r="G928" t="str">
            <v>E+</v>
          </cell>
          <cell r="H928" t="str">
            <v>b2</v>
          </cell>
          <cell r="I928" t="str">
            <v>b2</v>
          </cell>
          <cell r="O928" t="str">
            <v>NP</v>
          </cell>
          <cell r="P928" t="str">
            <v>Not on Watch</v>
          </cell>
        </row>
        <row r="929">
          <cell r="A929" t="str">
            <v>Unicaja Banco</v>
          </cell>
          <cell r="B929" t="str">
            <v>SPAIN</v>
          </cell>
          <cell r="C929" t="str">
            <v>Negative (multiple)</v>
          </cell>
          <cell r="D929" t="str">
            <v>Ba3</v>
          </cell>
          <cell r="E929" t="str">
            <v>LT Bank Deposits - Fgn Curr</v>
          </cell>
          <cell r="F929" t="str">
            <v>Ba3</v>
          </cell>
          <cell r="G929" t="str">
            <v>E+</v>
          </cell>
          <cell r="H929" t="str">
            <v>b1</v>
          </cell>
          <cell r="I929" t="str">
            <v>b1</v>
          </cell>
          <cell r="J929" t="str">
            <v>(P)Ba3</v>
          </cell>
          <cell r="K929" t="str">
            <v>(P)B2</v>
          </cell>
          <cell r="O929" t="str">
            <v>NP</v>
          </cell>
          <cell r="P929" t="str">
            <v>Not on Watch</v>
          </cell>
        </row>
        <row r="930">
          <cell r="A930" t="str">
            <v>Uzbek-Turkish Bank</v>
          </cell>
          <cell r="B930" t="str">
            <v>UZBEKISTAN</v>
          </cell>
          <cell r="C930" t="str">
            <v>Stable</v>
          </cell>
          <cell r="D930" t="str">
            <v>B2</v>
          </cell>
          <cell r="E930" t="str">
            <v>LT Bank Deposits - Fgn Curr</v>
          </cell>
          <cell r="F930" t="str">
            <v>B2</v>
          </cell>
          <cell r="G930" t="str">
            <v>E+</v>
          </cell>
          <cell r="H930" t="str">
            <v>b3</v>
          </cell>
          <cell r="I930" t="str">
            <v>b2</v>
          </cell>
          <cell r="O930" t="str">
            <v>NP</v>
          </cell>
          <cell r="P930" t="str">
            <v>Not on Watch</v>
          </cell>
        </row>
        <row r="931">
          <cell r="A931" t="str">
            <v>Vietnam Bank for Industry and Trade</v>
          </cell>
          <cell r="B931" t="str">
            <v>VIETNAM</v>
          </cell>
          <cell r="C931" t="str">
            <v>Stable</v>
          </cell>
          <cell r="D931" t="str">
            <v>B2</v>
          </cell>
          <cell r="E931" t="str">
            <v>LT Bank Deposits - Fgn Curr</v>
          </cell>
          <cell r="F931" t="str">
            <v>B2</v>
          </cell>
          <cell r="G931" t="str">
            <v>E+</v>
          </cell>
          <cell r="H931" t="str">
            <v>b3</v>
          </cell>
          <cell r="I931" t="str">
            <v>b3</v>
          </cell>
          <cell r="J931" t="str">
            <v>B1</v>
          </cell>
          <cell r="O931" t="str">
            <v>NP</v>
          </cell>
          <cell r="P931" t="str">
            <v>Not on Watch</v>
          </cell>
        </row>
        <row r="932">
          <cell r="A932" t="str">
            <v>Vneshprombank</v>
          </cell>
          <cell r="B932" t="str">
            <v>RUSSIA</v>
          </cell>
          <cell r="C932" t="str">
            <v>Stable</v>
          </cell>
          <cell r="D932" t="str">
            <v>B2</v>
          </cell>
          <cell r="E932" t="str">
            <v>LT Bank Deposits - Fgn Curr</v>
          </cell>
          <cell r="F932" t="str">
            <v>B2</v>
          </cell>
          <cell r="G932" t="str">
            <v>E+</v>
          </cell>
          <cell r="H932" t="str">
            <v>b2</v>
          </cell>
          <cell r="I932" t="str">
            <v>b2</v>
          </cell>
          <cell r="J932" t="str">
            <v>B2</v>
          </cell>
          <cell r="O932" t="str">
            <v>NP</v>
          </cell>
          <cell r="P932" t="str">
            <v>Not on Watch</v>
          </cell>
        </row>
        <row r="933">
          <cell r="A933" t="str">
            <v>Volkswagen Bank, S.A.</v>
          </cell>
          <cell r="B933" t="str">
            <v>MEXICO</v>
          </cell>
          <cell r="C933" t="str">
            <v>Stable (multiple)</v>
          </cell>
          <cell r="D933" t="str">
            <v>Ba2</v>
          </cell>
          <cell r="E933" t="str">
            <v>LT Bank Deposits - Fgn Curr</v>
          </cell>
          <cell r="F933" t="str">
            <v>Ba2</v>
          </cell>
          <cell r="G933" t="str">
            <v>E+</v>
          </cell>
          <cell r="H933" t="str">
            <v>b2</v>
          </cell>
          <cell r="I933" t="str">
            <v>ba2</v>
          </cell>
          <cell r="O933" t="str">
            <v>NP</v>
          </cell>
          <cell r="P933" t="str">
            <v>Not on Watch</v>
          </cell>
        </row>
        <row r="934">
          <cell r="A934" t="str">
            <v>Vostochny Express Bank</v>
          </cell>
          <cell r="B934" t="str">
            <v>RUSSIA</v>
          </cell>
          <cell r="C934" t="str">
            <v>Negative (multiple)</v>
          </cell>
          <cell r="D934" t="str">
            <v>B1</v>
          </cell>
          <cell r="E934" t="str">
            <v>LT Bank Deposits - Fgn Curr</v>
          </cell>
          <cell r="F934" t="str">
            <v>B1</v>
          </cell>
          <cell r="G934" t="str">
            <v>E+</v>
          </cell>
          <cell r="H934" t="str">
            <v>b1</v>
          </cell>
          <cell r="I934" t="str">
            <v>b1</v>
          </cell>
          <cell r="J934" t="str">
            <v>B1</v>
          </cell>
          <cell r="O934" t="str">
            <v>NP</v>
          </cell>
          <cell r="P934" t="str">
            <v>Not on Watch</v>
          </cell>
        </row>
        <row r="935">
          <cell r="A935" t="str">
            <v>XacBank LLC</v>
          </cell>
          <cell r="B935" t="str">
            <v>MONGOLIA</v>
          </cell>
          <cell r="C935" t="str">
            <v>Negative</v>
          </cell>
          <cell r="D935" t="str">
            <v>B3</v>
          </cell>
          <cell r="E935" t="str">
            <v>LT Bank Deposits - Fgn Curr</v>
          </cell>
          <cell r="F935" t="str">
            <v>B3</v>
          </cell>
          <cell r="G935" t="str">
            <v>E+</v>
          </cell>
          <cell r="H935" t="str">
            <v>b2</v>
          </cell>
          <cell r="I935" t="str">
            <v>b2</v>
          </cell>
          <cell r="J935" t="str">
            <v>(P)B2</v>
          </cell>
          <cell r="O935" t="str">
            <v>NP</v>
          </cell>
          <cell r="P935" t="str">
            <v>Not on Watch</v>
          </cell>
        </row>
        <row r="936">
          <cell r="A936" t="str">
            <v>Alliance &amp; Leicester plc</v>
          </cell>
          <cell r="B936" t="str">
            <v>UNITED KINGDOM</v>
          </cell>
          <cell r="C936" t="str">
            <v>Negative (multiple)</v>
          </cell>
          <cell r="D936" t="str">
            <v>A2</v>
          </cell>
          <cell r="E936" t="str">
            <v>LT Bank Deposits - Fgn Curr</v>
          </cell>
          <cell r="F936" t="str">
            <v>A2</v>
          </cell>
          <cell r="G936" t="str">
            <v>WR</v>
          </cell>
          <cell r="J936" t="str">
            <v>A2</v>
          </cell>
          <cell r="K936" t="str">
            <v>Baa2</v>
          </cell>
          <cell r="L936" t="str">
            <v>(P)Baa3</v>
          </cell>
          <cell r="M936" t="str">
            <v>Baa3</v>
          </cell>
          <cell r="P936" t="str">
            <v>Not on Watch</v>
          </cell>
        </row>
        <row r="937">
          <cell r="A937" t="str">
            <v>AmSouth Bank</v>
          </cell>
          <cell r="B937" t="str">
            <v>UNITED STATES</v>
          </cell>
          <cell r="C937" t="str">
            <v>Stable</v>
          </cell>
          <cell r="D937" t="str">
            <v>Ba1</v>
          </cell>
          <cell r="E937" t="str">
            <v>BACKED Subordinate - Dom Curr</v>
          </cell>
          <cell r="G937" t="str">
            <v>WR</v>
          </cell>
          <cell r="P937" t="str">
            <v>Not on Watch</v>
          </cell>
        </row>
        <row r="938">
          <cell r="A938" t="str">
            <v>Banca Commerciale Italiana S.p.A.</v>
          </cell>
          <cell r="B938" t="str">
            <v>ITALY</v>
          </cell>
          <cell r="C938" t="str">
            <v>Stable</v>
          </cell>
          <cell r="D938" t="str">
            <v>Ba1</v>
          </cell>
          <cell r="E938" t="str">
            <v>BACKED Subordinate - Dom Curr</v>
          </cell>
          <cell r="G938" t="str">
            <v>WR</v>
          </cell>
          <cell r="P938" t="str">
            <v>Not on Watch</v>
          </cell>
        </row>
        <row r="939">
          <cell r="A939" t="str">
            <v>Banca Popolare Italiana Soc.Coop.</v>
          </cell>
          <cell r="B939" t="str">
            <v>ITALY</v>
          </cell>
          <cell r="C939" t="str">
            <v>Negative (multiple)</v>
          </cell>
          <cell r="D939" t="str">
            <v>(P)Ba3</v>
          </cell>
          <cell r="E939" t="str">
            <v>Senior Unsecured MTN - Dom Curr</v>
          </cell>
          <cell r="G939" t="str">
            <v>WR</v>
          </cell>
          <cell r="J939" t="str">
            <v>(P)Ba3</v>
          </cell>
          <cell r="K939" t="str">
            <v>(P)Caa1</v>
          </cell>
          <cell r="P939" t="str">
            <v>Not on Watch</v>
          </cell>
        </row>
        <row r="940">
          <cell r="A940" t="str">
            <v>Banco CAM</v>
          </cell>
          <cell r="B940" t="str">
            <v>SPAIN</v>
          </cell>
          <cell r="C940" t="str">
            <v>No Outlook</v>
          </cell>
          <cell r="D940" t="str">
            <v>Baa2</v>
          </cell>
          <cell r="E940" t="str">
            <v>BACKED Senior Unsecured - Dom Curr</v>
          </cell>
          <cell r="G940" t="str">
            <v>WR</v>
          </cell>
          <cell r="P940" t="str">
            <v>Not on Watch</v>
          </cell>
        </row>
        <row r="941">
          <cell r="A941" t="str">
            <v>Banco de Credito e Varejo S.A.</v>
          </cell>
          <cell r="B941" t="str">
            <v>BRAZIL</v>
          </cell>
          <cell r="C941" t="str">
            <v>No Outlook</v>
          </cell>
          <cell r="D941" t="str">
            <v>B2</v>
          </cell>
          <cell r="E941" t="str">
            <v>BACKED Subordinate - Fgn Curr</v>
          </cell>
          <cell r="G941" t="str">
            <v>WR</v>
          </cell>
          <cell r="P941" t="str">
            <v>Not on Watch</v>
          </cell>
        </row>
        <row r="942">
          <cell r="A942" t="str">
            <v>Banco de Credito Local de Espana, S.A.</v>
          </cell>
          <cell r="B942" t="str">
            <v>SPAIN</v>
          </cell>
          <cell r="C942" t="str">
            <v>Positive</v>
          </cell>
          <cell r="D942" t="str">
            <v>(P)Baa2</v>
          </cell>
          <cell r="E942" t="str">
            <v>Senior Unsecured MTN - Dom Curr</v>
          </cell>
          <cell r="G942" t="str">
            <v>WR</v>
          </cell>
          <cell r="J942" t="str">
            <v>(P)Baa2</v>
          </cell>
          <cell r="P942" t="str">
            <v>Not on Watch</v>
          </cell>
        </row>
        <row r="943">
          <cell r="A943" t="str">
            <v>Banco Espanol de Credito, S.A. (Banesto)</v>
          </cell>
          <cell r="B943" t="str">
            <v>SPAIN</v>
          </cell>
          <cell r="C943" t="str">
            <v>No Outlook</v>
          </cell>
          <cell r="D943" t="str">
            <v>Baa1</v>
          </cell>
          <cell r="E943" t="str">
            <v>BACKED Senior Unsecured - Dom Curr</v>
          </cell>
          <cell r="G943" t="str">
            <v>WR</v>
          </cell>
          <cell r="P943" t="str">
            <v>Not on Watch</v>
          </cell>
        </row>
        <row r="944">
          <cell r="A944" t="str">
            <v>Banco Pastor, S.A.</v>
          </cell>
          <cell r="B944" t="str">
            <v>SPAIN</v>
          </cell>
          <cell r="C944" t="str">
            <v>No Outlook</v>
          </cell>
          <cell r="D944" t="str">
            <v>B2</v>
          </cell>
          <cell r="E944" t="str">
            <v>BACKED Subordinate - Dom Curr</v>
          </cell>
          <cell r="G944" t="str">
            <v>WR</v>
          </cell>
          <cell r="P944" t="str">
            <v>Not on Watch</v>
          </cell>
        </row>
        <row r="945">
          <cell r="A945" t="str">
            <v>Bank of Western Australia Ltd.</v>
          </cell>
          <cell r="B945" t="str">
            <v>AUSTRALIA</v>
          </cell>
          <cell r="C945" t="str">
            <v>No Outlook</v>
          </cell>
          <cell r="D945" t="str">
            <v>A2</v>
          </cell>
          <cell r="E945" t="str">
            <v>BACKED Subordinate - Fgn Curr</v>
          </cell>
          <cell r="G945" t="str">
            <v>WR</v>
          </cell>
          <cell r="P945" t="str">
            <v>Not on Watch</v>
          </cell>
        </row>
        <row r="946">
          <cell r="A946" t="str">
            <v>Bank One N.A. (Chicago)</v>
          </cell>
          <cell r="B946" t="str">
            <v>UNITED STATES</v>
          </cell>
          <cell r="C946" t="str">
            <v>Stable</v>
          </cell>
          <cell r="D946" t="str">
            <v>(P)Aa3</v>
          </cell>
          <cell r="E946" t="str">
            <v>Senior Unsecured Bank Note Program - Dom Curr</v>
          </cell>
          <cell r="G946" t="str">
            <v>WR</v>
          </cell>
          <cell r="J946" t="str">
            <v>(P)Aa3</v>
          </cell>
          <cell r="O946" t="str">
            <v>(P)P-1</v>
          </cell>
          <cell r="P946" t="str">
            <v>Not on Watch</v>
          </cell>
        </row>
        <row r="947">
          <cell r="A947" t="str">
            <v>Bank One, Delaware, N.A.</v>
          </cell>
          <cell r="B947" t="str">
            <v>UNITED STATES</v>
          </cell>
          <cell r="C947" t="str">
            <v>Stable</v>
          </cell>
          <cell r="D947" t="str">
            <v>(P)Aa3</v>
          </cell>
          <cell r="E947" t="str">
            <v>BACKED LT Deposit Note/CD Program - Dom Curr</v>
          </cell>
          <cell r="G947" t="str">
            <v>WR</v>
          </cell>
          <cell r="O947" t="str">
            <v>(P)P-1</v>
          </cell>
          <cell r="P947" t="str">
            <v>Not on Watch</v>
          </cell>
        </row>
        <row r="948">
          <cell r="A948" t="str">
            <v>Bank One, Michigan</v>
          </cell>
          <cell r="B948" t="str">
            <v>UNITED STATES</v>
          </cell>
          <cell r="C948" t="str">
            <v>Stable</v>
          </cell>
          <cell r="D948" t="str">
            <v>A2</v>
          </cell>
          <cell r="E948" t="str">
            <v>Subordinate - Dom Curr</v>
          </cell>
          <cell r="G948" t="str">
            <v>WR</v>
          </cell>
          <cell r="K948" t="str">
            <v>A2</v>
          </cell>
          <cell r="P948" t="str">
            <v>Not on Watch</v>
          </cell>
        </row>
        <row r="949">
          <cell r="A949" t="str">
            <v>Bank One, National Association</v>
          </cell>
          <cell r="B949" t="str">
            <v>UNITED STATES</v>
          </cell>
          <cell r="C949" t="str">
            <v>Stable</v>
          </cell>
          <cell r="D949" t="str">
            <v>(P)Aa3</v>
          </cell>
          <cell r="E949" t="str">
            <v>Senior Unsecured Bank Note Program - Dom Curr</v>
          </cell>
          <cell r="G949" t="str">
            <v>WR</v>
          </cell>
          <cell r="J949" t="str">
            <v>(P)Aa3</v>
          </cell>
          <cell r="O949" t="str">
            <v>(P)P-1</v>
          </cell>
          <cell r="P949" t="str">
            <v>Not on Watch</v>
          </cell>
        </row>
        <row r="950">
          <cell r="A950" t="str">
            <v>Bank VTB North-West</v>
          </cell>
          <cell r="B950" t="str">
            <v>RUSSIA</v>
          </cell>
          <cell r="C950" t="str">
            <v>No Outlook</v>
          </cell>
          <cell r="D950" t="str">
            <v>Ba1</v>
          </cell>
          <cell r="E950" t="str">
            <v>BACKED Subordinate - Fgn Curr</v>
          </cell>
          <cell r="G950" t="str">
            <v>WR</v>
          </cell>
          <cell r="P950" t="str">
            <v>Not on Watch</v>
          </cell>
        </row>
        <row r="951">
          <cell r="A951" t="str">
            <v>Banque Paribas</v>
          </cell>
          <cell r="B951" t="str">
            <v>FRANCE</v>
          </cell>
          <cell r="C951" t="str">
            <v>Negative</v>
          </cell>
          <cell r="D951" t="str">
            <v>A1</v>
          </cell>
          <cell r="E951" t="str">
            <v>BACKED Senior Unsecured - Fgn Curr</v>
          </cell>
          <cell r="G951" t="str">
            <v>WR</v>
          </cell>
          <cell r="P951" t="str">
            <v>Not on Watch</v>
          </cell>
        </row>
        <row r="952">
          <cell r="A952" t="str">
            <v>Banques Populaires Participations</v>
          </cell>
          <cell r="B952" t="str">
            <v>FRANCE</v>
          </cell>
          <cell r="C952" t="str">
            <v>No Outlook</v>
          </cell>
          <cell r="D952" t="str">
            <v>Baa3</v>
          </cell>
          <cell r="E952" t="str">
            <v>BACKED Subordinate - Dom Curr</v>
          </cell>
          <cell r="G952" t="str">
            <v>WR</v>
          </cell>
          <cell r="J952" t="str">
            <v>Aa3</v>
          </cell>
          <cell r="P952" t="str">
            <v>Not on Watch</v>
          </cell>
        </row>
        <row r="953">
          <cell r="A953" t="str">
            <v>Bradford &amp; Bingley plc</v>
          </cell>
          <cell r="B953" t="str">
            <v>UNITED KINGDOM</v>
          </cell>
          <cell r="C953" t="str">
            <v>Stable</v>
          </cell>
          <cell r="D953" t="str">
            <v>C</v>
          </cell>
          <cell r="E953" t="str">
            <v>Subordinate - Dom Curr</v>
          </cell>
          <cell r="G953" t="str">
            <v>WR</v>
          </cell>
          <cell r="K953" t="str">
            <v>C</v>
          </cell>
          <cell r="L953" t="str">
            <v>C</v>
          </cell>
          <cell r="O953" t="str">
            <v>P-1</v>
          </cell>
          <cell r="P953" t="str">
            <v>Not on Watch</v>
          </cell>
        </row>
        <row r="954">
          <cell r="A954" t="str">
            <v>BRED-Banque Populaire</v>
          </cell>
          <cell r="B954" t="str">
            <v>FRANCE</v>
          </cell>
          <cell r="C954" t="str">
            <v>Negative</v>
          </cell>
          <cell r="D954" t="str">
            <v>A2</v>
          </cell>
          <cell r="E954" t="str">
            <v>LT Bank Deposits - Fgn Curr</v>
          </cell>
          <cell r="F954" t="str">
            <v>A2</v>
          </cell>
          <cell r="G954" t="str">
            <v>WR</v>
          </cell>
          <cell r="J954" t="str">
            <v>A2</v>
          </cell>
          <cell r="K954" t="str">
            <v>(P)Baa3</v>
          </cell>
          <cell r="O954" t="str">
            <v>P-1</v>
          </cell>
          <cell r="P954" t="str">
            <v>Not on Watch</v>
          </cell>
        </row>
        <row r="955">
          <cell r="A955" t="str">
            <v>Bristol &amp; West plc</v>
          </cell>
          <cell r="B955" t="str">
            <v>UNITED KINGDOM</v>
          </cell>
          <cell r="C955" t="str">
            <v>No Outlook</v>
          </cell>
          <cell r="D955" t="str">
            <v>B2</v>
          </cell>
          <cell r="E955" t="str">
            <v>BACKED Subordinate - Dom Curr</v>
          </cell>
          <cell r="G955" t="str">
            <v>WR</v>
          </cell>
          <cell r="P955" t="str">
            <v>Not on Watch</v>
          </cell>
        </row>
        <row r="956">
          <cell r="A956" t="str">
            <v>Caisses d'Epargne Participations</v>
          </cell>
          <cell r="B956" t="str">
            <v>FRANCE</v>
          </cell>
          <cell r="C956" t="str">
            <v>No Outlook</v>
          </cell>
          <cell r="D956" t="str">
            <v>A2</v>
          </cell>
          <cell r="E956" t="str">
            <v>BACKED Senior Unsecured - Fgn Curr</v>
          </cell>
          <cell r="G956" t="str">
            <v>WR</v>
          </cell>
          <cell r="P956" t="str">
            <v>Not on Watch</v>
          </cell>
        </row>
        <row r="957">
          <cell r="A957" t="str">
            <v>Caixa d'Estalvis de Manresa (Caixa Manresa)</v>
          </cell>
          <cell r="B957" t="str">
            <v>SPAIN</v>
          </cell>
          <cell r="C957" t="str">
            <v>No Outlook</v>
          </cell>
          <cell r="G957" t="str">
            <v>WR</v>
          </cell>
          <cell r="P957" t="str">
            <v>Not on Watch</v>
          </cell>
        </row>
        <row r="958">
          <cell r="A958" t="str">
            <v>CDC Ixis</v>
          </cell>
          <cell r="B958" t="str">
            <v>FRANCE</v>
          </cell>
          <cell r="C958" t="str">
            <v>No Outlook</v>
          </cell>
          <cell r="D958" t="str">
            <v>Aa1</v>
          </cell>
          <cell r="E958" t="str">
            <v>BACKED Senior Unsecured - Fgn Curr</v>
          </cell>
          <cell r="G958" t="str">
            <v>WR</v>
          </cell>
          <cell r="P958" t="str">
            <v>Not on Watch</v>
          </cell>
        </row>
        <row r="959">
          <cell r="A959" t="str">
            <v>Cheltenham &amp; Gloucester plc</v>
          </cell>
          <cell r="B959" t="str">
            <v>UNITED KINGDOM</v>
          </cell>
          <cell r="C959" t="str">
            <v>Stable</v>
          </cell>
          <cell r="D959" t="str">
            <v>Baa3</v>
          </cell>
          <cell r="E959" t="str">
            <v>BACKED Junior Subordinate - Dom Curr</v>
          </cell>
          <cell r="G959" t="str">
            <v>WR</v>
          </cell>
          <cell r="P959" t="str">
            <v>Not on Watch</v>
          </cell>
        </row>
        <row r="960">
          <cell r="A960" t="str">
            <v>Chuo Mitsui Trust &amp; Banking Co., Ltd.</v>
          </cell>
          <cell r="B960" t="str">
            <v>JAPAN</v>
          </cell>
          <cell r="C960" t="str">
            <v>No Outlook</v>
          </cell>
          <cell r="D960" t="str">
            <v>A2</v>
          </cell>
          <cell r="E960" t="str">
            <v>BACKED Subordinate - Dom Curr</v>
          </cell>
          <cell r="G960" t="str">
            <v>WR</v>
          </cell>
          <cell r="P960" t="str">
            <v>Not on Watch</v>
          </cell>
        </row>
        <row r="961">
          <cell r="A961" t="str">
            <v>CIBC World Markets plc</v>
          </cell>
          <cell r="B961" t="str">
            <v>UNITED KINGDOM</v>
          </cell>
          <cell r="C961" t="str">
            <v>Negative (multiple)</v>
          </cell>
          <cell r="D961" t="str">
            <v>Aa3</v>
          </cell>
          <cell r="E961" t="str">
            <v>BACKED LT Bank Deposits</v>
          </cell>
          <cell r="G961" t="str">
            <v>WR</v>
          </cell>
          <cell r="O961" t="str">
            <v>P-1</v>
          </cell>
          <cell r="P961" t="str">
            <v>Not on Watch</v>
          </cell>
        </row>
        <row r="962">
          <cell r="A962" t="str">
            <v>Compagnie Bancaire</v>
          </cell>
          <cell r="B962" t="str">
            <v>FRANCE</v>
          </cell>
          <cell r="C962" t="str">
            <v>Negative</v>
          </cell>
          <cell r="D962" t="str">
            <v>A1</v>
          </cell>
          <cell r="E962" t="str">
            <v>BACKED Senior Unsecured - Dom Curr</v>
          </cell>
          <cell r="G962" t="str">
            <v>WR</v>
          </cell>
          <cell r="P962" t="str">
            <v>Not on Watch</v>
          </cell>
        </row>
        <row r="963">
          <cell r="A963" t="str">
            <v>Creditanstalt AG</v>
          </cell>
          <cell r="B963" t="str">
            <v>AUSTRIA</v>
          </cell>
          <cell r="C963" t="str">
            <v>Stable</v>
          </cell>
          <cell r="D963" t="str">
            <v>Ba2</v>
          </cell>
          <cell r="E963" t="str">
            <v>BACKED Subordinate - Fgn Curr</v>
          </cell>
          <cell r="G963" t="str">
            <v>WR</v>
          </cell>
          <cell r="P963" t="str">
            <v>Not on Watch</v>
          </cell>
        </row>
        <row r="964">
          <cell r="A964" t="str">
            <v>Den norske Bank ASA</v>
          </cell>
          <cell r="B964" t="str">
            <v>NORWAY</v>
          </cell>
          <cell r="C964" t="str">
            <v>Negative (multiple)</v>
          </cell>
          <cell r="D964" t="str">
            <v>(P)A1</v>
          </cell>
          <cell r="E964" t="str">
            <v>Senior Unsecured MTN - Fgn Curr</v>
          </cell>
          <cell r="G964" t="str">
            <v>WR</v>
          </cell>
          <cell r="J964" t="str">
            <v>(P)A1</v>
          </cell>
          <cell r="K964" t="str">
            <v>(P)Baa2</v>
          </cell>
          <cell r="O964" t="str">
            <v>(P)P-1</v>
          </cell>
          <cell r="P964" t="str">
            <v>Not on Watch</v>
          </cell>
        </row>
        <row r="965">
          <cell r="A965" t="str">
            <v>DEPFA Deutsche Pfandbriefbank AG</v>
          </cell>
          <cell r="B965" t="str">
            <v>GERMANY</v>
          </cell>
          <cell r="C965" t="str">
            <v>No Outlook</v>
          </cell>
          <cell r="D965" t="str">
            <v>Baa2</v>
          </cell>
          <cell r="E965" t="str">
            <v>BACKED Senior Unsecured - Fgn Curr</v>
          </cell>
          <cell r="G965" t="str">
            <v>WR</v>
          </cell>
          <cell r="P965" t="str">
            <v>Not on Watch</v>
          </cell>
        </row>
        <row r="966">
          <cell r="A966" t="str">
            <v>Deutsche Siedlungs- und Landesrentenbank</v>
          </cell>
          <cell r="B966" t="str">
            <v>GERMANY</v>
          </cell>
          <cell r="C966" t="str">
            <v>No Outlook</v>
          </cell>
          <cell r="D966" t="str">
            <v>(P)Aaa</v>
          </cell>
          <cell r="E966" t="str">
            <v>Senior Unsecured MTN - Fgn Curr</v>
          </cell>
          <cell r="G966" t="str">
            <v>WR</v>
          </cell>
          <cell r="J966" t="str">
            <v>(P)Aaa</v>
          </cell>
          <cell r="K966" t="str">
            <v>(P)Aaa</v>
          </cell>
          <cell r="P966" t="str">
            <v>Not on Watch</v>
          </cell>
        </row>
        <row r="967">
          <cell r="A967" t="str">
            <v>Dresdner Bank AG</v>
          </cell>
          <cell r="B967" t="str">
            <v>GERMANY</v>
          </cell>
          <cell r="C967" t="str">
            <v>No Outlook</v>
          </cell>
          <cell r="D967" t="str">
            <v>Baa1</v>
          </cell>
          <cell r="E967" t="str">
            <v>BACKED Senior Unsecured - Fgn Curr</v>
          </cell>
          <cell r="G967" t="str">
            <v>WR</v>
          </cell>
          <cell r="J967" t="str">
            <v>Aa3</v>
          </cell>
          <cell r="K967" t="str">
            <v>A1</v>
          </cell>
          <cell r="P967" t="str">
            <v>Not on Watch</v>
          </cell>
        </row>
        <row r="968">
          <cell r="A968" t="str">
            <v>EAA Covered Bond Bank plc</v>
          </cell>
          <cell r="B968" t="str">
            <v>IRELAND</v>
          </cell>
          <cell r="C968" t="str">
            <v>Stable</v>
          </cell>
          <cell r="D968" t="str">
            <v>Aa2</v>
          </cell>
          <cell r="E968" t="str">
            <v>LT Bank Deposits - Fgn Curr</v>
          </cell>
          <cell r="F968" t="str">
            <v>Aa2</v>
          </cell>
          <cell r="G968" t="str">
            <v>WR</v>
          </cell>
          <cell r="O968" t="str">
            <v>P-1</v>
          </cell>
          <cell r="P968" t="str">
            <v>Not on Watch</v>
          </cell>
        </row>
        <row r="969">
          <cell r="A969" t="str">
            <v>Egg Banking Plc</v>
          </cell>
          <cell r="B969" t="str">
            <v>UNITED KINGDOM</v>
          </cell>
          <cell r="C969" t="str">
            <v>Stable</v>
          </cell>
          <cell r="D969" t="str">
            <v>Baa3</v>
          </cell>
          <cell r="E969" t="str">
            <v>BACKED Subordinate - Dom Curr</v>
          </cell>
          <cell r="G969" t="str">
            <v>WR</v>
          </cell>
          <cell r="P969" t="str">
            <v>Not on Watch</v>
          </cell>
        </row>
        <row r="970">
          <cell r="A970" t="str">
            <v>Emirates Bank International PJSC</v>
          </cell>
          <cell r="B970" t="str">
            <v>UNITED ARAB EMIRATES</v>
          </cell>
          <cell r="C970" t="str">
            <v>Stable</v>
          </cell>
          <cell r="D970" t="str">
            <v>Baa3</v>
          </cell>
          <cell r="E970" t="str">
            <v>BACKED Subordinate - Fgn Curr</v>
          </cell>
          <cell r="G970" t="str">
            <v>WR</v>
          </cell>
          <cell r="P970" t="str">
            <v>Not on Watch</v>
          </cell>
        </row>
        <row r="971">
          <cell r="A971" t="str">
            <v>Entenial</v>
          </cell>
          <cell r="B971" t="str">
            <v>FRANCE</v>
          </cell>
          <cell r="C971" t="str">
            <v>No Outlook</v>
          </cell>
          <cell r="D971" t="str">
            <v>Baa3</v>
          </cell>
          <cell r="E971" t="str">
            <v>BACKED Subordinate - Dom Curr</v>
          </cell>
          <cell r="G971" t="str">
            <v>WR</v>
          </cell>
          <cell r="P971" t="str">
            <v>Not on Watch</v>
          </cell>
        </row>
        <row r="972">
          <cell r="A972" t="str">
            <v>Eurohypo AG (Old)</v>
          </cell>
          <cell r="B972" t="str">
            <v>GERMANY</v>
          </cell>
          <cell r="C972" t="str">
            <v>No Outlook</v>
          </cell>
          <cell r="D972" t="str">
            <v>B1</v>
          </cell>
          <cell r="E972" t="str">
            <v>BACKED Subordinate - Dom Curr</v>
          </cell>
          <cell r="G972" t="str">
            <v>WR</v>
          </cell>
          <cell r="P972" t="str">
            <v>Not on Watch</v>
          </cell>
        </row>
        <row r="973">
          <cell r="A973" t="str">
            <v>First Union National Bank of Florida</v>
          </cell>
          <cell r="B973" t="str">
            <v>UNITED STATES</v>
          </cell>
          <cell r="C973" t="str">
            <v>Stable</v>
          </cell>
          <cell r="D973" t="str">
            <v>A1</v>
          </cell>
          <cell r="E973" t="str">
            <v>BACKED Subordinate - Dom Curr</v>
          </cell>
          <cell r="G973" t="str">
            <v>WR</v>
          </cell>
          <cell r="P973" t="str">
            <v>Not on Watch</v>
          </cell>
        </row>
        <row r="974">
          <cell r="A974" t="str">
            <v>Fortis Bank (Nederland) N.V.</v>
          </cell>
          <cell r="B974" t="str">
            <v>NETHERLANDS</v>
          </cell>
          <cell r="C974" t="str">
            <v>No Outlook</v>
          </cell>
          <cell r="D974" t="str">
            <v>A2</v>
          </cell>
          <cell r="E974" t="str">
            <v>BACKED Senior Unsecured - Dom Curr</v>
          </cell>
          <cell r="G974" t="str">
            <v>WR</v>
          </cell>
          <cell r="P974" t="str">
            <v>Not on Watch</v>
          </cell>
        </row>
        <row r="975">
          <cell r="A975" t="str">
            <v>Friesland Bank N.V.</v>
          </cell>
          <cell r="B975" t="str">
            <v>NETHERLANDS</v>
          </cell>
          <cell r="C975" t="str">
            <v>Negative</v>
          </cell>
          <cell r="D975" t="str">
            <v>Aa2</v>
          </cell>
          <cell r="E975" t="str">
            <v>LT Bank Deposits - Fgn Curr</v>
          </cell>
          <cell r="F975" t="str">
            <v>Aa2</v>
          </cell>
          <cell r="G975" t="str">
            <v>WR</v>
          </cell>
          <cell r="J975" t="str">
            <v>(P)Aa2</v>
          </cell>
          <cell r="K975" t="str">
            <v>(P)A2</v>
          </cell>
          <cell r="O975" t="str">
            <v>P-1</v>
          </cell>
          <cell r="P975" t="str">
            <v>Not on Watch</v>
          </cell>
        </row>
        <row r="976">
          <cell r="A976" t="str">
            <v>Halifax plc</v>
          </cell>
          <cell r="B976" t="str">
            <v>UNITED KINGDOM</v>
          </cell>
          <cell r="C976" t="str">
            <v>Stable</v>
          </cell>
          <cell r="D976" t="str">
            <v>Baa2</v>
          </cell>
          <cell r="E976" t="str">
            <v>BACKED Subordinate - Dom Curr</v>
          </cell>
          <cell r="G976" t="str">
            <v>WR</v>
          </cell>
          <cell r="P976" t="str">
            <v>Not on Watch</v>
          </cell>
        </row>
        <row r="977">
          <cell r="A977" t="str">
            <v>Hamburgische Landesbank Girozentrale</v>
          </cell>
          <cell r="B977" t="str">
            <v>GERMANY</v>
          </cell>
          <cell r="C977" t="str">
            <v>No Outlook</v>
          </cell>
          <cell r="D977" t="str">
            <v>Aa1</v>
          </cell>
          <cell r="E977" t="str">
            <v>BACKED Subordinate - Dom Curr</v>
          </cell>
          <cell r="G977" t="str">
            <v>WR</v>
          </cell>
          <cell r="J977" t="str">
            <v>Aa1</v>
          </cell>
          <cell r="K977" t="str">
            <v>Aa1</v>
          </cell>
          <cell r="P977" t="str">
            <v>Not on Watch</v>
          </cell>
        </row>
        <row r="978">
          <cell r="A978" t="str">
            <v>Hypo Alpe-Adria-Bank International AG</v>
          </cell>
          <cell r="B978" t="str">
            <v>AUSTRIA</v>
          </cell>
          <cell r="C978" t="str">
            <v>Negative</v>
          </cell>
          <cell r="D978" t="str">
            <v>Caa1</v>
          </cell>
          <cell r="E978" t="str">
            <v>BACKED Senior Unsecured - Fgn Curr</v>
          </cell>
          <cell r="G978" t="str">
            <v>WR</v>
          </cell>
          <cell r="P978" t="str">
            <v>Not on Watch</v>
          </cell>
        </row>
        <row r="979">
          <cell r="A979" t="str">
            <v>Hypo Public Finance Bank</v>
          </cell>
          <cell r="B979" t="str">
            <v>IRELAND</v>
          </cell>
          <cell r="C979" t="str">
            <v>Negative</v>
          </cell>
          <cell r="D979" t="str">
            <v>Baa3</v>
          </cell>
          <cell r="E979" t="str">
            <v>LT Bank Deposits - Fgn Curr</v>
          </cell>
          <cell r="F979" t="str">
            <v>Baa3</v>
          </cell>
          <cell r="G979" t="str">
            <v>WR</v>
          </cell>
          <cell r="J979" t="str">
            <v>Baa3</v>
          </cell>
          <cell r="O979" t="str">
            <v>P-3</v>
          </cell>
          <cell r="P979" t="str">
            <v>Not on Watch</v>
          </cell>
        </row>
        <row r="980">
          <cell r="A980" t="str">
            <v>Hypo Real Estate Bank International AG</v>
          </cell>
          <cell r="B980" t="str">
            <v>GERMANY</v>
          </cell>
          <cell r="C980" t="str">
            <v>No Outlook</v>
          </cell>
          <cell r="D980" t="str">
            <v>Baa2</v>
          </cell>
          <cell r="E980" t="str">
            <v>BACKED Senior Unsecured - Dom Curr</v>
          </cell>
          <cell r="G980" t="str">
            <v>WR</v>
          </cell>
          <cell r="J980" t="str">
            <v>(P)Baa2</v>
          </cell>
          <cell r="K980" t="str">
            <v>(P)Caa1</v>
          </cell>
          <cell r="P980" t="str">
            <v>Not on Watch</v>
          </cell>
        </row>
        <row r="981">
          <cell r="A981" t="str">
            <v>Hypothekenbank in Essen AG</v>
          </cell>
          <cell r="B981" t="str">
            <v>GERMANY</v>
          </cell>
          <cell r="C981" t="str">
            <v>No Outlook</v>
          </cell>
          <cell r="D981" t="str">
            <v>Baa3</v>
          </cell>
          <cell r="E981" t="str">
            <v>BACKED Senior Unsecured - Dom Curr</v>
          </cell>
          <cell r="G981" t="str">
            <v>WR</v>
          </cell>
          <cell r="P981" t="str">
            <v>Not on Watch</v>
          </cell>
        </row>
        <row r="982">
          <cell r="A982" t="str">
            <v>ING Bank (Australia) Ltd.</v>
          </cell>
          <cell r="B982" t="str">
            <v>AUSTRALIA</v>
          </cell>
          <cell r="C982" t="str">
            <v>Negative</v>
          </cell>
          <cell r="D982" t="str">
            <v>(P)A2</v>
          </cell>
          <cell r="E982" t="str">
            <v>BACKED Senior Unsecured MTN - Dom Curr</v>
          </cell>
          <cell r="G982" t="str">
            <v>WR</v>
          </cell>
          <cell r="P982" t="str">
            <v>Not on Watch</v>
          </cell>
        </row>
        <row r="983">
          <cell r="A983" t="str">
            <v>Investcorp S.A.</v>
          </cell>
          <cell r="B983" t="str">
            <v>CAYMAN ISLANDS</v>
          </cell>
          <cell r="C983" t="str">
            <v>Stable</v>
          </cell>
          <cell r="D983" t="str">
            <v>Ba2</v>
          </cell>
          <cell r="E983" t="str">
            <v>BACKED Senior Unsecured - Fgn Curr</v>
          </cell>
          <cell r="G983" t="str">
            <v>WR</v>
          </cell>
          <cell r="P983" t="str">
            <v>Not on Watch</v>
          </cell>
        </row>
        <row r="984">
          <cell r="A984" t="str">
            <v>Investkredit Bank AG</v>
          </cell>
          <cell r="B984" t="str">
            <v>AUSTRIA</v>
          </cell>
          <cell r="C984" t="str">
            <v>No Outlook</v>
          </cell>
          <cell r="D984" t="str">
            <v>Ba3</v>
          </cell>
          <cell r="E984" t="str">
            <v>BACKED Senior Unsecured - Dom Curr</v>
          </cell>
          <cell r="G984" t="str">
            <v>WR</v>
          </cell>
          <cell r="P984" t="str">
            <v>Not on Watch</v>
          </cell>
        </row>
        <row r="985">
          <cell r="A985" t="str">
            <v>IXIS Corporate and Investment Bank</v>
          </cell>
          <cell r="B985" t="str">
            <v>FRANCE</v>
          </cell>
          <cell r="C985" t="str">
            <v>No Outlook</v>
          </cell>
          <cell r="D985" t="str">
            <v>Aa1</v>
          </cell>
          <cell r="E985" t="str">
            <v>BACKED Senior Unsecured - Fgn Curr</v>
          </cell>
          <cell r="G985" t="str">
            <v>WR</v>
          </cell>
          <cell r="P985" t="str">
            <v>Not on Watch</v>
          </cell>
        </row>
        <row r="986">
          <cell r="A986" t="str">
            <v>LANDESBANK SACHSEN AG</v>
          </cell>
          <cell r="B986" t="str">
            <v>GERMANY</v>
          </cell>
          <cell r="C986" t="str">
            <v>No Outlook</v>
          </cell>
          <cell r="D986" t="str">
            <v>Aaa</v>
          </cell>
          <cell r="E986" t="str">
            <v>BACKED Senior Unsecured - Fgn Curr</v>
          </cell>
          <cell r="G986" t="str">
            <v>WR</v>
          </cell>
          <cell r="P986" t="str">
            <v>Not on Watch</v>
          </cell>
        </row>
        <row r="987">
          <cell r="A987" t="str">
            <v>Landesbank Schleswig-Holstein GZ</v>
          </cell>
          <cell r="B987" t="str">
            <v>GERMANY</v>
          </cell>
          <cell r="C987" t="str">
            <v>No Outlook</v>
          </cell>
          <cell r="D987" t="str">
            <v>Aa1</v>
          </cell>
          <cell r="E987" t="str">
            <v>BACKED Senior Unsecured - Fgn Curr</v>
          </cell>
          <cell r="G987" t="str">
            <v>WR</v>
          </cell>
          <cell r="P987" t="str">
            <v>Not on Watch</v>
          </cell>
        </row>
        <row r="988">
          <cell r="A988" t="str">
            <v>LaSalle Bank N.A.</v>
          </cell>
          <cell r="B988" t="str">
            <v>UNITED STATES</v>
          </cell>
          <cell r="C988" t="str">
            <v>No Outlook</v>
          </cell>
          <cell r="D988" t="str">
            <v>A2</v>
          </cell>
          <cell r="E988" t="str">
            <v>BACKED LT Deposit Note/CD Program - Dom Curr</v>
          </cell>
          <cell r="G988" t="str">
            <v>WR</v>
          </cell>
          <cell r="P988" t="str">
            <v>Not on Watch</v>
          </cell>
        </row>
        <row r="989">
          <cell r="A989" t="str">
            <v>Leonia Corporate Bank plc</v>
          </cell>
          <cell r="B989" t="str">
            <v>FINLAND</v>
          </cell>
          <cell r="C989" t="str">
            <v>Negative</v>
          </cell>
          <cell r="D989" t="str">
            <v>A2</v>
          </cell>
          <cell r="E989" t="str">
            <v>BACKED Senior Unsecured - Fgn Curr</v>
          </cell>
          <cell r="G989" t="str">
            <v>WR</v>
          </cell>
          <cell r="P989" t="str">
            <v>Not on Watch</v>
          </cell>
        </row>
        <row r="990">
          <cell r="A990" t="str">
            <v>LRP Landesbank Rheinland-Pfalz</v>
          </cell>
          <cell r="B990" t="str">
            <v>GERMANY</v>
          </cell>
          <cell r="C990" t="str">
            <v>No Outlook</v>
          </cell>
          <cell r="D990" t="str">
            <v>Aaa</v>
          </cell>
          <cell r="E990" t="str">
            <v>BACKED Senior Unsecured - Fgn Curr</v>
          </cell>
          <cell r="G990" t="str">
            <v>WR</v>
          </cell>
          <cell r="P990" t="str">
            <v>Not on Watch</v>
          </cell>
        </row>
        <row r="991">
          <cell r="A991" t="str">
            <v>M&amp;I Marshall &amp; Ilsley Bank</v>
          </cell>
          <cell r="B991" t="str">
            <v>UNITED STATES</v>
          </cell>
          <cell r="C991" t="str">
            <v>No Outlook</v>
          </cell>
          <cell r="D991" t="str">
            <v>A2</v>
          </cell>
          <cell r="E991" t="str">
            <v>BACKED LT Deposit Note/CD Program - Dom Curr</v>
          </cell>
          <cell r="G991" t="str">
            <v>WR</v>
          </cell>
          <cell r="O991" t="str">
            <v>P-1</v>
          </cell>
          <cell r="P991" t="str">
            <v>Not on Watch</v>
          </cell>
        </row>
        <row r="992">
          <cell r="A992" t="str">
            <v>Mizuho Bank, Ltd. (Old)</v>
          </cell>
          <cell r="B992" t="str">
            <v>JAPAN</v>
          </cell>
          <cell r="C992" t="str">
            <v>No Outlook</v>
          </cell>
          <cell r="D992" t="str">
            <v>(P)A2</v>
          </cell>
          <cell r="E992" t="str">
            <v>Subordinate MTN - Dom Curr</v>
          </cell>
          <cell r="G992" t="str">
            <v>WR</v>
          </cell>
          <cell r="K992" t="str">
            <v>(P)A2</v>
          </cell>
          <cell r="L992" t="str">
            <v>(P)A3</v>
          </cell>
          <cell r="P992" t="str">
            <v>Not on Watch</v>
          </cell>
        </row>
        <row r="993">
          <cell r="A993" t="str">
            <v>Morgan Guaranty Trust Company of New York</v>
          </cell>
          <cell r="B993" t="str">
            <v>UNITED STATES</v>
          </cell>
          <cell r="C993" t="str">
            <v>Stable</v>
          </cell>
          <cell r="D993" t="str">
            <v>Aa3</v>
          </cell>
          <cell r="E993" t="str">
            <v>BACKED Senior Unsecured - Fgn Curr</v>
          </cell>
          <cell r="G993" t="str">
            <v>WR</v>
          </cell>
          <cell r="P993" t="str">
            <v>Not on Watch</v>
          </cell>
        </row>
        <row r="994">
          <cell r="A994" t="str">
            <v>National Agricultural Cooperative Federation</v>
          </cell>
          <cell r="B994" t="str">
            <v>KOREA</v>
          </cell>
          <cell r="C994" t="str">
            <v>No Outlook</v>
          </cell>
          <cell r="D994" t="str">
            <v>A1</v>
          </cell>
          <cell r="E994" t="str">
            <v>BACKED Senior Unsecured - Fgn Curr</v>
          </cell>
          <cell r="G994" t="str">
            <v>WR</v>
          </cell>
          <cell r="P994" t="str">
            <v>Not on Watch</v>
          </cell>
        </row>
        <row r="995">
          <cell r="A995" t="str">
            <v>National City Bank</v>
          </cell>
          <cell r="B995" t="str">
            <v>UNITED STATES</v>
          </cell>
          <cell r="C995" t="str">
            <v>Stable</v>
          </cell>
          <cell r="D995" t="str">
            <v>A2</v>
          </cell>
          <cell r="E995" t="str">
            <v>Senior Unsecured - Dom Curr</v>
          </cell>
          <cell r="G995" t="str">
            <v>WR</v>
          </cell>
          <cell r="J995" t="str">
            <v>A2</v>
          </cell>
          <cell r="K995" t="str">
            <v>A3</v>
          </cell>
          <cell r="P995" t="str">
            <v>Not on Watch</v>
          </cell>
        </row>
        <row r="996">
          <cell r="A996" t="str">
            <v>National City Bank of Indiana</v>
          </cell>
          <cell r="B996" t="str">
            <v>UNITED STATES</v>
          </cell>
          <cell r="C996" t="str">
            <v>Stable</v>
          </cell>
          <cell r="D996" t="str">
            <v>A3</v>
          </cell>
          <cell r="E996" t="str">
            <v>Subordinate - Dom Curr</v>
          </cell>
          <cell r="G996" t="str">
            <v>WR</v>
          </cell>
          <cell r="K996" t="str">
            <v>A3</v>
          </cell>
          <cell r="P996" t="str">
            <v>Not on Watch</v>
          </cell>
        </row>
        <row r="997">
          <cell r="A997" t="str">
            <v>Norddeutsche Landesbank Luxembourg S.A.</v>
          </cell>
          <cell r="B997" t="str">
            <v>LUXEMBOURG</v>
          </cell>
          <cell r="C997" t="str">
            <v>Stable</v>
          </cell>
          <cell r="D997" t="str">
            <v>Aa1</v>
          </cell>
          <cell r="E997" t="str">
            <v>BACKED LT Bank Deposits</v>
          </cell>
          <cell r="G997" t="str">
            <v>WR</v>
          </cell>
          <cell r="O997" t="str">
            <v>P-1</v>
          </cell>
          <cell r="P997" t="str">
            <v>Not on Watch</v>
          </cell>
        </row>
        <row r="998">
          <cell r="A998" t="str">
            <v>NRAM PLC</v>
          </cell>
          <cell r="B998" t="str">
            <v>UNITED KINGDOM</v>
          </cell>
          <cell r="C998" t="str">
            <v>Stable</v>
          </cell>
          <cell r="D998" t="str">
            <v>C</v>
          </cell>
          <cell r="E998" t="str">
            <v>Junior Subordinate - Fgn Curr</v>
          </cell>
          <cell r="G998" t="str">
            <v>WR</v>
          </cell>
          <cell r="L998" t="str">
            <v>C</v>
          </cell>
          <cell r="M998" t="str">
            <v>Ca</v>
          </cell>
          <cell r="O998" t="str">
            <v>P-1</v>
          </cell>
          <cell r="P998" t="str">
            <v>Not on Watch</v>
          </cell>
        </row>
        <row r="999">
          <cell r="A999" t="str">
            <v>NRW.BANK</v>
          </cell>
          <cell r="B999" t="str">
            <v>GERMANY</v>
          </cell>
          <cell r="C999" t="str">
            <v>Stable</v>
          </cell>
          <cell r="D999" t="str">
            <v>Aa1</v>
          </cell>
          <cell r="E999" t="str">
            <v>LT Issuer Rating - Dom Curr</v>
          </cell>
          <cell r="G999" t="str">
            <v>WR</v>
          </cell>
          <cell r="J999" t="str">
            <v>Aa1</v>
          </cell>
          <cell r="K999" t="str">
            <v>Aa1</v>
          </cell>
          <cell r="O999" t="str">
            <v>P-1</v>
          </cell>
          <cell r="P999" t="str">
            <v>Not on Watch</v>
          </cell>
        </row>
        <row r="1000">
          <cell r="A1000" t="str">
            <v>Oesterreichische Postsparkasse AG</v>
          </cell>
          <cell r="B1000" t="str">
            <v>AUSTRIA</v>
          </cell>
          <cell r="C1000" t="str">
            <v>Stable</v>
          </cell>
          <cell r="D1000" t="str">
            <v>Aaa</v>
          </cell>
          <cell r="E1000" t="str">
            <v>BACKED Senior Unsecured - Fgn Curr</v>
          </cell>
          <cell r="G1000" t="str">
            <v>WR</v>
          </cell>
          <cell r="P1000" t="str">
            <v>Not on Watch</v>
          </cell>
        </row>
        <row r="1001">
          <cell r="A1001" t="str">
            <v>Portigon AG</v>
          </cell>
          <cell r="B1001" t="str">
            <v>GERMANY</v>
          </cell>
          <cell r="C1001" t="str">
            <v>Stable</v>
          </cell>
          <cell r="D1001" t="str">
            <v>Aa1</v>
          </cell>
          <cell r="E1001" t="str">
            <v>BACKED LT Bank Deposits - Fgn Curr</v>
          </cell>
          <cell r="G1001" t="str">
            <v>WR</v>
          </cell>
          <cell r="O1001" t="str">
            <v>P-1</v>
          </cell>
          <cell r="P1001" t="str">
            <v>Not on Watch</v>
          </cell>
        </row>
        <row r="1002">
          <cell r="A1002" t="str">
            <v>Raiffeisen Zentralbank Oesterreich AG</v>
          </cell>
          <cell r="B1002" t="str">
            <v>AUSTRIA</v>
          </cell>
          <cell r="C1002" t="str">
            <v>Negative</v>
          </cell>
          <cell r="D1002" t="str">
            <v>Baa1</v>
          </cell>
          <cell r="E1002" t="str">
            <v>LT Bank Deposits - Fgn Curr</v>
          </cell>
          <cell r="F1002" t="str">
            <v>Baa1</v>
          </cell>
          <cell r="G1002" t="str">
            <v>WR</v>
          </cell>
          <cell r="O1002" t="str">
            <v>P-2</v>
          </cell>
          <cell r="P1002" t="str">
            <v>Not on Watch</v>
          </cell>
        </row>
        <row r="1003">
          <cell r="A1003" t="str">
            <v>RHEINHYP Rheinische Hypothekenbank AG</v>
          </cell>
          <cell r="B1003" t="str">
            <v>GERMANY</v>
          </cell>
          <cell r="C1003" t="str">
            <v>No Outlook</v>
          </cell>
          <cell r="D1003" t="str">
            <v>Baa3</v>
          </cell>
          <cell r="E1003" t="str">
            <v>BACKED Senior Unsecured - Dom Curr</v>
          </cell>
          <cell r="G1003" t="str">
            <v>WR</v>
          </cell>
          <cell r="J1003" t="str">
            <v>Aa3</v>
          </cell>
          <cell r="K1003" t="str">
            <v>A1</v>
          </cell>
          <cell r="P1003" t="str">
            <v>Not on Watch</v>
          </cell>
        </row>
        <row r="1004">
          <cell r="A1004" t="str">
            <v>Sachsen LB Europe PLC</v>
          </cell>
          <cell r="B1004" t="str">
            <v>IRELAND</v>
          </cell>
          <cell r="C1004" t="str">
            <v>No Outlook</v>
          </cell>
          <cell r="D1004" t="str">
            <v>Aaa</v>
          </cell>
          <cell r="E1004" t="str">
            <v>BACKED LT Bank Deposits</v>
          </cell>
          <cell r="G1004" t="str">
            <v>WR</v>
          </cell>
          <cell r="P1004" t="str">
            <v>Not on Watch</v>
          </cell>
        </row>
        <row r="1005">
          <cell r="A1005" t="str">
            <v>Sanpaolo IMI S.p.A.</v>
          </cell>
          <cell r="B1005" t="str">
            <v>ITALY</v>
          </cell>
          <cell r="C1005" t="str">
            <v>Stable</v>
          </cell>
          <cell r="D1005" t="str">
            <v>Baa2</v>
          </cell>
          <cell r="E1005" t="str">
            <v>Senior Unsecured - Dom Curr</v>
          </cell>
          <cell r="G1005" t="str">
            <v>WR</v>
          </cell>
          <cell r="J1005" t="str">
            <v>A1</v>
          </cell>
          <cell r="P1005" t="str">
            <v>Not on Watch</v>
          </cell>
        </row>
        <row r="1006">
          <cell r="A1006" t="str">
            <v>Santander Consumer Bank S.p.A.</v>
          </cell>
          <cell r="B1006" t="str">
            <v>ITALY</v>
          </cell>
          <cell r="C1006" t="str">
            <v>Stable</v>
          </cell>
          <cell r="D1006" t="str">
            <v>(P)Baa1</v>
          </cell>
          <cell r="E1006" t="str">
            <v>BACKED Senior Unsecured MTN - Dom Curr</v>
          </cell>
          <cell r="G1006" t="str">
            <v>WR</v>
          </cell>
          <cell r="O1006" t="str">
            <v>(P)P-2</v>
          </cell>
          <cell r="P1006" t="str">
            <v>Not on Watch</v>
          </cell>
        </row>
        <row r="1007">
          <cell r="A1007" t="str">
            <v>SouthTrust Bank</v>
          </cell>
          <cell r="B1007" t="str">
            <v>UNITED STATES</v>
          </cell>
          <cell r="C1007" t="str">
            <v>Stable</v>
          </cell>
          <cell r="D1007" t="str">
            <v>A1</v>
          </cell>
          <cell r="E1007" t="str">
            <v>BACKED Subordinate - Dom Curr</v>
          </cell>
          <cell r="G1007" t="str">
            <v>WR</v>
          </cell>
          <cell r="K1007" t="str">
            <v>A1</v>
          </cell>
          <cell r="P1007" t="str">
            <v>Not on Watch</v>
          </cell>
        </row>
        <row r="1008">
          <cell r="A1008" t="str">
            <v>SouthTrust Bank of Georgia, N.A. (Old)</v>
          </cell>
          <cell r="B1008" t="str">
            <v>UNITED STATES</v>
          </cell>
          <cell r="C1008" t="str">
            <v>Stable</v>
          </cell>
          <cell r="D1008" t="str">
            <v>A1</v>
          </cell>
          <cell r="E1008" t="str">
            <v>BACKED Subordinate - Dom Curr</v>
          </cell>
          <cell r="G1008" t="str">
            <v>WR</v>
          </cell>
          <cell r="P1008" t="str">
            <v>Not on Watch</v>
          </cell>
        </row>
        <row r="1009">
          <cell r="A1009" t="str">
            <v>St.George Bank Limited</v>
          </cell>
          <cell r="B1009" t="str">
            <v>AUSTRALIA</v>
          </cell>
          <cell r="C1009" t="str">
            <v>Stable</v>
          </cell>
          <cell r="D1009" t="str">
            <v>Aa2</v>
          </cell>
          <cell r="E1009" t="str">
            <v>BACKED Senior Unsecured - Fgn Curr</v>
          </cell>
          <cell r="G1009" t="str">
            <v>WR</v>
          </cell>
          <cell r="P1009" t="str">
            <v>Not on Watch</v>
          </cell>
        </row>
        <row r="1010">
          <cell r="A1010" t="str">
            <v>Standard Bank Plc</v>
          </cell>
          <cell r="B1010" t="str">
            <v>UNITED KINGDOM</v>
          </cell>
          <cell r="C1010" t="str">
            <v>Ratings Under Review</v>
          </cell>
          <cell r="D1010" t="str">
            <v>Baa2</v>
          </cell>
          <cell r="E1010" t="str">
            <v>LT Bank Deposits - Fgn Curr</v>
          </cell>
          <cell r="G1010" t="str">
            <v>WR</v>
          </cell>
          <cell r="O1010" t="str">
            <v>P-2</v>
          </cell>
          <cell r="P1010" t="str">
            <v>Uncertain</v>
          </cell>
        </row>
        <row r="1011">
          <cell r="A1011" t="str">
            <v>Swiss Bank Corporation</v>
          </cell>
          <cell r="B1011" t="str">
            <v>SWITZERLAND</v>
          </cell>
          <cell r="C1011" t="str">
            <v>Stable</v>
          </cell>
          <cell r="D1011" t="str">
            <v>Baa3</v>
          </cell>
          <cell r="E1011" t="str">
            <v>BACKED Subordinate - Fgn Curr</v>
          </cell>
          <cell r="G1011" t="str">
            <v>WR</v>
          </cell>
          <cell r="P1011" t="str">
            <v>Not on Watch</v>
          </cell>
        </row>
        <row r="1012">
          <cell r="A1012" t="str">
            <v>Union Planters Bank, National Association</v>
          </cell>
          <cell r="B1012" t="str">
            <v>UNITED STATES</v>
          </cell>
          <cell r="C1012" t="str">
            <v>Stable</v>
          </cell>
          <cell r="D1012" t="str">
            <v>Ba1</v>
          </cell>
          <cell r="E1012" t="str">
            <v>Subordinate - Dom Curr</v>
          </cell>
          <cell r="G1012" t="str">
            <v>WR</v>
          </cell>
          <cell r="K1012" t="str">
            <v>Ba1</v>
          </cell>
          <cell r="P1012" t="str">
            <v>Not on Watch</v>
          </cell>
        </row>
        <row r="1013">
          <cell r="A1013" t="str">
            <v>Vnesheconombank</v>
          </cell>
          <cell r="B1013" t="str">
            <v>RUSSIA</v>
          </cell>
          <cell r="C1013" t="str">
            <v>Negative</v>
          </cell>
          <cell r="D1013" t="str">
            <v>Baa1</v>
          </cell>
          <cell r="E1013" t="str">
            <v>LT Issuer Rating - Fgn Curr</v>
          </cell>
          <cell r="G1013" t="str">
            <v>WR</v>
          </cell>
          <cell r="O1013" t="str">
            <v>P-2</v>
          </cell>
          <cell r="P1013" t="str">
            <v>Not on Watch</v>
          </cell>
        </row>
        <row r="1014">
          <cell r="A1014" t="str">
            <v>Wachovia Bank, N.A.</v>
          </cell>
          <cell r="B1014" t="str">
            <v>UNITED STATES</v>
          </cell>
          <cell r="C1014" t="str">
            <v>Stable</v>
          </cell>
          <cell r="D1014" t="str">
            <v>A1</v>
          </cell>
          <cell r="E1014" t="str">
            <v>BACKED Subordinate - Fgn Curr</v>
          </cell>
          <cell r="G1014" t="str">
            <v>WR</v>
          </cell>
          <cell r="P1014" t="str">
            <v>Not On Watch</v>
          </cell>
        </row>
        <row r="1015">
          <cell r="A1015" t="str">
            <v>Wachovia Bank, N.A. (Old)</v>
          </cell>
          <cell r="B1015" t="str">
            <v>UNITED STATES</v>
          </cell>
          <cell r="C1015" t="str">
            <v>Stable</v>
          </cell>
          <cell r="D1015" t="str">
            <v>Aa3</v>
          </cell>
          <cell r="E1015" t="str">
            <v>BACKED Senior Unsecured - Dom Curr</v>
          </cell>
          <cell r="G1015" t="str">
            <v>WR</v>
          </cell>
          <cell r="P1015" t="str">
            <v>Not on Watch</v>
          </cell>
        </row>
        <row r="1016">
          <cell r="A1016" t="str">
            <v>Westfaelische Hypothekenbank AG</v>
          </cell>
          <cell r="B1016" t="str">
            <v>GERMANY</v>
          </cell>
          <cell r="C1016" t="str">
            <v>No Outlook</v>
          </cell>
          <cell r="D1016" t="str">
            <v>Baa2</v>
          </cell>
          <cell r="E1016" t="str">
            <v>BACKED Senior Unsecured - Dom Curr</v>
          </cell>
          <cell r="G1016" t="str">
            <v>WR</v>
          </cell>
          <cell r="J1016" t="str">
            <v>(P)Baa2</v>
          </cell>
          <cell r="K1016" t="str">
            <v>(P)Caa1</v>
          </cell>
          <cell r="P1016" t="str">
            <v>Not on Watch</v>
          </cell>
        </row>
        <row r="1017">
          <cell r="A1017" t="str">
            <v>Whitney National Bank</v>
          </cell>
          <cell r="B1017" t="str">
            <v>UNITED STATES</v>
          </cell>
          <cell r="C1017" t="str">
            <v>No Outlook</v>
          </cell>
          <cell r="D1017" t="str">
            <v>Baa1</v>
          </cell>
          <cell r="E1017" t="str">
            <v>BACKED Subordinate - Dom Curr</v>
          </cell>
          <cell r="G1017" t="str">
            <v>WR</v>
          </cell>
          <cell r="P1017" t="str">
            <v>Not on Watch</v>
          </cell>
        </row>
        <row r="1018">
          <cell r="A1018" t="str">
            <v>Wilmington Trust Company</v>
          </cell>
          <cell r="B1018" t="str">
            <v>UNITED STATES</v>
          </cell>
          <cell r="C1018" t="str">
            <v>Negative</v>
          </cell>
          <cell r="D1018" t="str">
            <v>A2</v>
          </cell>
          <cell r="E1018" t="str">
            <v>LT Issuer Rating</v>
          </cell>
          <cell r="G1018" t="str">
            <v>WR</v>
          </cell>
          <cell r="P1018" t="str">
            <v>Not on Watch</v>
          </cell>
        </row>
        <row r="1019">
          <cell r="A1019" t="str">
            <v>Woolwich plc</v>
          </cell>
          <cell r="B1019" t="str">
            <v>UNITED KINGDOM</v>
          </cell>
          <cell r="C1019" t="str">
            <v>Negative (multiple)</v>
          </cell>
          <cell r="D1019" t="str">
            <v>(P)A2</v>
          </cell>
          <cell r="E1019" t="str">
            <v>Senior Unsecured MTN - Fgn Curr</v>
          </cell>
          <cell r="G1019" t="str">
            <v>WR</v>
          </cell>
          <cell r="J1019" t="str">
            <v>(P)A2</v>
          </cell>
          <cell r="K1019" t="str">
            <v>(P)Baa3</v>
          </cell>
          <cell r="P1019" t="str">
            <v>Not on Watch</v>
          </cell>
        </row>
        <row r="1020">
          <cell r="A1020" t="str">
            <v>Abbey National Capital LP I</v>
          </cell>
          <cell r="B1020" t="str">
            <v>UNITED KINGDOM</v>
          </cell>
          <cell r="C1020" t="str">
            <v>Stable</v>
          </cell>
          <cell r="D1020" t="str">
            <v>Ba1</v>
          </cell>
          <cell r="E1020" t="str">
            <v>BACKED Pref. Stock Non-cumulative - Fgn Curr</v>
          </cell>
          <cell r="P1020" t="str">
            <v>Not on Watch</v>
          </cell>
        </row>
        <row r="1021">
          <cell r="A1021" t="str">
            <v>Abbey National Capital LP II</v>
          </cell>
          <cell r="B1021" t="str">
            <v>UNITED KINGDOM</v>
          </cell>
          <cell r="C1021" t="str">
            <v>Stable</v>
          </cell>
          <cell r="D1021" t="str">
            <v>(P)Ba1</v>
          </cell>
          <cell r="E1021" t="str">
            <v>BACKED Pref. Shelf - Fgn Curr</v>
          </cell>
          <cell r="P1021" t="str">
            <v>Not on Watch</v>
          </cell>
        </row>
        <row r="1022">
          <cell r="A1022" t="str">
            <v>Abbey National Capital Trust I</v>
          </cell>
          <cell r="B1022" t="str">
            <v>UNITED KINGDOM</v>
          </cell>
          <cell r="C1022" t="str">
            <v>Stable</v>
          </cell>
          <cell r="D1022" t="str">
            <v>Ba1</v>
          </cell>
          <cell r="E1022" t="str">
            <v>BACKED Pref. Stock Non-cumulative - Fgn Curr</v>
          </cell>
          <cell r="P1022" t="str">
            <v>Not on Watch</v>
          </cell>
        </row>
        <row r="1023">
          <cell r="A1023" t="str">
            <v>Abbey National Capital Trust II</v>
          </cell>
          <cell r="B1023" t="str">
            <v>UNITED KINGDOM</v>
          </cell>
          <cell r="C1023" t="str">
            <v>Stable</v>
          </cell>
          <cell r="D1023" t="str">
            <v>(P)Ba1</v>
          </cell>
          <cell r="E1023" t="str">
            <v>BACKED Pref. Shelf - Fgn Curr</v>
          </cell>
          <cell r="P1023" t="str">
            <v>Not on Watch</v>
          </cell>
        </row>
        <row r="1024">
          <cell r="A1024" t="str">
            <v>Abbey National North America LLC</v>
          </cell>
          <cell r="B1024" t="str">
            <v>UNITED STATES</v>
          </cell>
          <cell r="C1024" t="str">
            <v>No Outlook</v>
          </cell>
          <cell r="O1024" t="str">
            <v>P-1</v>
          </cell>
          <cell r="P1024" t="str">
            <v>Not on Watch</v>
          </cell>
        </row>
        <row r="1025">
          <cell r="A1025" t="str">
            <v>Abbey National Treasury International Ltd.</v>
          </cell>
          <cell r="B1025" t="str">
            <v>UNITED KINGDOM</v>
          </cell>
          <cell r="C1025" t="str">
            <v>Negative</v>
          </cell>
          <cell r="D1025" t="str">
            <v>(P)A2</v>
          </cell>
          <cell r="E1025" t="str">
            <v>BACKED Senior Unsecured MTN - Fgn Curr</v>
          </cell>
          <cell r="O1025" t="str">
            <v>(P)P-1</v>
          </cell>
          <cell r="P1025" t="str">
            <v>Not on Watch</v>
          </cell>
        </row>
        <row r="1026">
          <cell r="A1026" t="str">
            <v>Abbey National Treasury Services plc</v>
          </cell>
          <cell r="B1026" t="str">
            <v>UNITED KINGDOM</v>
          </cell>
          <cell r="C1026" t="str">
            <v>Negative (multiple)</v>
          </cell>
          <cell r="D1026" t="str">
            <v>A2</v>
          </cell>
          <cell r="E1026" t="str">
            <v>LT Bank Deposits - Fgn Curr</v>
          </cell>
          <cell r="F1026" t="str">
            <v>A2</v>
          </cell>
          <cell r="J1026" t="str">
            <v>(P)A2</v>
          </cell>
          <cell r="O1026" t="str">
            <v>P-1</v>
          </cell>
          <cell r="P1026" t="str">
            <v>Not on Watch</v>
          </cell>
        </row>
        <row r="1027">
          <cell r="A1027" t="str">
            <v>Abbey National Treasury Services plc (Paris)</v>
          </cell>
          <cell r="B1027" t="str">
            <v>FRANCE</v>
          </cell>
          <cell r="C1027" t="str">
            <v>Negative</v>
          </cell>
          <cell r="D1027" t="str">
            <v>(P)A2</v>
          </cell>
          <cell r="E1027" t="str">
            <v>BACKED Senior Unsecured MTN - Dom Curr</v>
          </cell>
          <cell r="O1027" t="str">
            <v>(P)P-1</v>
          </cell>
          <cell r="P1027" t="str">
            <v>Not on Watch</v>
          </cell>
        </row>
        <row r="1028">
          <cell r="A1028" t="str">
            <v>ABN AMRO Funding USA LLC</v>
          </cell>
          <cell r="B1028" t="str">
            <v>UNITED STATES</v>
          </cell>
          <cell r="C1028" t="str">
            <v>No Outlook</v>
          </cell>
          <cell r="O1028" t="str">
            <v>P-1</v>
          </cell>
          <cell r="P1028" t="str">
            <v>Not on Watch</v>
          </cell>
        </row>
        <row r="1029">
          <cell r="A1029" t="str">
            <v>Achmea Bank N.V.</v>
          </cell>
          <cell r="B1029" t="str">
            <v>NETHERLANDS</v>
          </cell>
          <cell r="C1029" t="str">
            <v>Stable</v>
          </cell>
          <cell r="D1029" t="str">
            <v>Aaa</v>
          </cell>
          <cell r="E1029" t="str">
            <v>BACKED Senior Unsecured - Fgn Curr</v>
          </cell>
          <cell r="P1029" t="str">
            <v>Not on Watch</v>
          </cell>
        </row>
        <row r="1030">
          <cell r="A1030" t="str">
            <v>ADCB Finance (Cayman) Limited</v>
          </cell>
          <cell r="B1030" t="str">
            <v>CAYMAN ISLANDS</v>
          </cell>
          <cell r="C1030" t="str">
            <v>Stable</v>
          </cell>
          <cell r="D1030" t="str">
            <v>A1</v>
          </cell>
          <cell r="E1030" t="str">
            <v>BACKED Senior Unsecured - Fgn Curr</v>
          </cell>
          <cell r="P1030" t="str">
            <v>Not on Watch</v>
          </cell>
        </row>
        <row r="1031">
          <cell r="A1031" t="str">
            <v>ADCB ISLAMIC FINANCE (CAYMAN) LIMITED</v>
          </cell>
          <cell r="B1031" t="str">
            <v>CAYMAN ISLANDS</v>
          </cell>
          <cell r="C1031" t="str">
            <v>Stable</v>
          </cell>
          <cell r="D1031" t="str">
            <v>A1</v>
          </cell>
          <cell r="E1031" t="str">
            <v>BACKED Senior Unsecured - Fgn Curr</v>
          </cell>
          <cell r="P1031" t="str">
            <v>Not on Watch</v>
          </cell>
        </row>
        <row r="1032">
          <cell r="A1032" t="str">
            <v>ADIB Sukuk Company Ltd.</v>
          </cell>
          <cell r="B1032" t="str">
            <v>CAYMAN ISLANDS</v>
          </cell>
          <cell r="C1032" t="str">
            <v>Stable</v>
          </cell>
          <cell r="D1032" t="str">
            <v>A2</v>
          </cell>
          <cell r="E1032" t="str">
            <v>Senior Unsecured - Fgn Curr</v>
          </cell>
          <cell r="J1032" t="str">
            <v>A2</v>
          </cell>
          <cell r="P1032" t="str">
            <v>Not on Watch</v>
          </cell>
        </row>
        <row r="1033">
          <cell r="A1033" t="str">
            <v>Agencia de Fomento do Parana S.A.</v>
          </cell>
          <cell r="B1033" t="str">
            <v>BRAZIL</v>
          </cell>
          <cell r="C1033" t="str">
            <v>Stable</v>
          </cell>
          <cell r="D1033" t="str">
            <v>Baa3</v>
          </cell>
          <cell r="E1033" t="str">
            <v>LT Issuer Rating</v>
          </cell>
          <cell r="O1033" t="str">
            <v>P-3</v>
          </cell>
          <cell r="P1033" t="str">
            <v>Not on Watch</v>
          </cell>
        </row>
        <row r="1034">
          <cell r="A1034" t="str">
            <v>Agency for Housing Mortgage Lending OJSC</v>
          </cell>
          <cell r="B1034" t="str">
            <v>RUSSIA</v>
          </cell>
          <cell r="C1034" t="str">
            <v>Negative</v>
          </cell>
          <cell r="D1034" t="str">
            <v>Baa1</v>
          </cell>
          <cell r="E1034" t="str">
            <v>LT Issuer Rating - Fgn Curr</v>
          </cell>
          <cell r="J1034" t="str">
            <v>Baa1</v>
          </cell>
          <cell r="O1034" t="str">
            <v>P-2</v>
          </cell>
          <cell r="P1034" t="str">
            <v>Not on Watch</v>
          </cell>
        </row>
        <row r="1035">
          <cell r="A1035" t="str">
            <v>Agricultural Bank of China Limited, NY Branch</v>
          </cell>
          <cell r="B1035" t="str">
            <v>UNITED STATES</v>
          </cell>
          <cell r="C1035" t="str">
            <v>No Outlook</v>
          </cell>
          <cell r="O1035" t="str">
            <v>P-1</v>
          </cell>
          <cell r="P1035" t="str">
            <v>Not on Watch</v>
          </cell>
        </row>
        <row r="1036">
          <cell r="A1036" t="str">
            <v>Agricultural Bank of China Ltd, Dubai Branch</v>
          </cell>
          <cell r="B1036" t="str">
            <v>UNITED ARAB EMIRATES</v>
          </cell>
          <cell r="C1036" t="str">
            <v>Stable</v>
          </cell>
          <cell r="D1036" t="str">
            <v>A1</v>
          </cell>
          <cell r="E1036" t="str">
            <v>Senior Unsecured - Fgn Curr</v>
          </cell>
          <cell r="J1036" t="str">
            <v>A1</v>
          </cell>
          <cell r="O1036" t="str">
            <v>(P)P-1</v>
          </cell>
          <cell r="P1036" t="str">
            <v>Not on Watch</v>
          </cell>
        </row>
        <row r="1037">
          <cell r="A1037" t="str">
            <v>Agricultural Bank of China Ltd., HK Branch</v>
          </cell>
          <cell r="B1037" t="str">
            <v>HONG KONG</v>
          </cell>
          <cell r="C1037" t="str">
            <v>Stable</v>
          </cell>
          <cell r="D1037" t="str">
            <v>A1</v>
          </cell>
          <cell r="E1037" t="str">
            <v>Senior Unsecured - Fgn Curr</v>
          </cell>
          <cell r="J1037" t="str">
            <v>A1</v>
          </cell>
          <cell r="O1037" t="str">
            <v>(P)P-1</v>
          </cell>
          <cell r="P1037" t="str">
            <v>Not On Watch</v>
          </cell>
        </row>
        <row r="1038">
          <cell r="A1038" t="str">
            <v>Agricultural Development Bank of China</v>
          </cell>
          <cell r="B1038" t="str">
            <v>CHINA</v>
          </cell>
          <cell r="C1038" t="str">
            <v>Stable</v>
          </cell>
          <cell r="D1038" t="str">
            <v>Aa3</v>
          </cell>
          <cell r="E1038" t="str">
            <v>LT Issuer Rating - Fgn Curr</v>
          </cell>
          <cell r="J1038" t="str">
            <v>Aa3</v>
          </cell>
          <cell r="O1038" t="str">
            <v>P-1</v>
          </cell>
          <cell r="P1038" t="str">
            <v>Not on Watch</v>
          </cell>
        </row>
        <row r="1039">
          <cell r="A1039" t="str">
            <v>AHB Sukuk Company Ltd.</v>
          </cell>
          <cell r="B1039" t="str">
            <v>CAYMAN ISLANDS</v>
          </cell>
          <cell r="C1039" t="str">
            <v>Stable</v>
          </cell>
          <cell r="D1039" t="str">
            <v>A1</v>
          </cell>
          <cell r="E1039" t="str">
            <v>Senior Unsecured - Fgn Curr</v>
          </cell>
          <cell r="J1039" t="str">
            <v>A1</v>
          </cell>
          <cell r="P1039" t="str">
            <v>Not on Watch</v>
          </cell>
        </row>
        <row r="1040">
          <cell r="A1040" t="str">
            <v>AIB North America, Inc.</v>
          </cell>
          <cell r="B1040" t="str">
            <v>UNITED STATES</v>
          </cell>
          <cell r="C1040" t="str">
            <v>Negative</v>
          </cell>
          <cell r="D1040" t="str">
            <v>Ba3</v>
          </cell>
          <cell r="E1040" t="str">
            <v>LT Bank Deposits - Dom Curr</v>
          </cell>
          <cell r="F1040" t="str">
            <v>Ba3</v>
          </cell>
          <cell r="P1040" t="str">
            <v>Not on Watch</v>
          </cell>
        </row>
        <row r="1041">
          <cell r="A1041" t="str">
            <v>Alfa MTN Invest Ltd</v>
          </cell>
          <cell r="B1041" t="str">
            <v>CYPRUS</v>
          </cell>
          <cell r="C1041" t="str">
            <v>Stable</v>
          </cell>
          <cell r="D1041" t="str">
            <v>(P)Ba1</v>
          </cell>
          <cell r="E1041" t="str">
            <v>BACKED Senior Unsecured MTN - Fgn Curr</v>
          </cell>
          <cell r="P1041" t="str">
            <v>Not on Watch</v>
          </cell>
        </row>
        <row r="1042">
          <cell r="A1042" t="str">
            <v>Alfa MTN Issuance Limited</v>
          </cell>
          <cell r="B1042" t="str">
            <v>CYPRUS</v>
          </cell>
          <cell r="C1042" t="str">
            <v>Stable</v>
          </cell>
          <cell r="D1042" t="str">
            <v>Ba1</v>
          </cell>
          <cell r="E1042" t="str">
            <v>BACKED Senior Unsecured - Fgn Curr</v>
          </cell>
          <cell r="O1042" t="str">
            <v>(P)NP</v>
          </cell>
          <cell r="P1042" t="str">
            <v>Not on Watch</v>
          </cell>
        </row>
        <row r="1043">
          <cell r="A1043" t="str">
            <v>Alfa MTN Markets Limited</v>
          </cell>
          <cell r="B1043" t="str">
            <v>CYPRUS</v>
          </cell>
          <cell r="C1043" t="str">
            <v>Stable</v>
          </cell>
          <cell r="D1043" t="str">
            <v>(P)Ba1</v>
          </cell>
          <cell r="E1043" t="str">
            <v>BACKED Senior Unsecured MTN - Fgn Curr</v>
          </cell>
          <cell r="O1043" t="str">
            <v>(P)NP</v>
          </cell>
          <cell r="P1043" t="str">
            <v>Not on Watch</v>
          </cell>
        </row>
        <row r="1044">
          <cell r="A1044" t="str">
            <v>Alfa MTN Projects Limited</v>
          </cell>
          <cell r="B1044" t="str">
            <v>CYPRUS</v>
          </cell>
          <cell r="C1044" t="str">
            <v>Stable</v>
          </cell>
          <cell r="D1044" t="str">
            <v>(P)Ba1</v>
          </cell>
          <cell r="E1044" t="str">
            <v>BACKED Senior Unsecured MTN - Fgn Curr</v>
          </cell>
          <cell r="P1044" t="str">
            <v>Not on Watch</v>
          </cell>
        </row>
        <row r="1045">
          <cell r="A1045" t="str">
            <v>Allfirst Preferred Asset Trust</v>
          </cell>
          <cell r="B1045" t="str">
            <v>UNITED STATES</v>
          </cell>
          <cell r="C1045" t="str">
            <v>Negative</v>
          </cell>
          <cell r="D1045" t="str">
            <v>Baa2</v>
          </cell>
          <cell r="E1045" t="str">
            <v>BACKED Pref. Stock Non-cumulative - Dom Curr</v>
          </cell>
          <cell r="P1045" t="str">
            <v>Not on Watch</v>
          </cell>
        </row>
        <row r="1046">
          <cell r="A1046" t="str">
            <v>Allfirst Preferred Capital Trust</v>
          </cell>
          <cell r="B1046" t="str">
            <v>UNITED STATES</v>
          </cell>
          <cell r="C1046" t="str">
            <v>Negative</v>
          </cell>
          <cell r="D1046" t="str">
            <v>Baa2</v>
          </cell>
          <cell r="E1046" t="str">
            <v>BACKED Pref. Stock Non-cumulative - Dom Curr</v>
          </cell>
          <cell r="P1046" t="str">
            <v>Not on Watch</v>
          </cell>
        </row>
        <row r="1047">
          <cell r="A1047" t="str">
            <v>Alliance &amp; Leicester Group Treasury plc</v>
          </cell>
          <cell r="B1047" t="str">
            <v>UNITED KINGDOM</v>
          </cell>
          <cell r="C1047" t="str">
            <v>Negative</v>
          </cell>
          <cell r="D1047" t="str">
            <v>A2</v>
          </cell>
          <cell r="E1047" t="str">
            <v>BACKED Senior Unsecured - Dom Curr</v>
          </cell>
          <cell r="P1047" t="str">
            <v>Not on Watch</v>
          </cell>
        </row>
        <row r="1048">
          <cell r="A1048" t="str">
            <v>Allied Irish Banks, NY</v>
          </cell>
          <cell r="B1048" t="str">
            <v>UNITED STATES</v>
          </cell>
          <cell r="C1048" t="str">
            <v>No Outlook</v>
          </cell>
          <cell r="O1048" t="str">
            <v>NP</v>
          </cell>
          <cell r="P1048" t="str">
            <v>Not on Watch</v>
          </cell>
        </row>
        <row r="1049">
          <cell r="A1049" t="str">
            <v>Alpha Credit Group plc</v>
          </cell>
          <cell r="B1049" t="str">
            <v>UNITED KINGDOM</v>
          </cell>
          <cell r="C1049" t="str">
            <v>Stable</v>
          </cell>
          <cell r="D1049" t="str">
            <v>Caa1</v>
          </cell>
          <cell r="E1049" t="str">
            <v>BACKED Senior Unsecured - Fgn Curr</v>
          </cell>
          <cell r="O1049" t="str">
            <v>NP</v>
          </cell>
          <cell r="P1049" t="str">
            <v>Not on Watch</v>
          </cell>
        </row>
        <row r="1050">
          <cell r="A1050" t="str">
            <v>Alpha Group Jersey Limited</v>
          </cell>
          <cell r="B1050" t="str">
            <v>JERSEY</v>
          </cell>
          <cell r="C1050" t="str">
            <v>Stable</v>
          </cell>
          <cell r="D1050" t="str">
            <v>(P)Caa1</v>
          </cell>
          <cell r="E1050" t="str">
            <v>BACKED Senior Unsecured MTN - Fgn Curr</v>
          </cell>
          <cell r="P1050" t="str">
            <v>Not on Watch</v>
          </cell>
        </row>
        <row r="1051">
          <cell r="A1051" t="str">
            <v>AMBB Capital (L) Ltd</v>
          </cell>
          <cell r="B1051" t="str">
            <v>MALAYSIA</v>
          </cell>
          <cell r="C1051" t="str">
            <v>Stable</v>
          </cell>
          <cell r="D1051" t="str">
            <v>B1</v>
          </cell>
          <cell r="E1051" t="str">
            <v>BACKED Pref. Stock Non-cumulative - Fgn Curr</v>
          </cell>
          <cell r="P1051" t="str">
            <v>Not on Watch</v>
          </cell>
        </row>
        <row r="1052">
          <cell r="A1052" t="str">
            <v>Amegy Corporation</v>
          </cell>
          <cell r="B1052" t="str">
            <v>UNITED STATES</v>
          </cell>
          <cell r="C1052" t="str">
            <v>Stable</v>
          </cell>
          <cell r="D1052" t="str">
            <v>Ba1</v>
          </cell>
          <cell r="E1052" t="str">
            <v>LT Issuer Rating - Dom Curr</v>
          </cell>
          <cell r="P1052" t="str">
            <v>Not on Watch</v>
          </cell>
        </row>
        <row r="1053">
          <cell r="A1053" t="str">
            <v>American Express Company</v>
          </cell>
          <cell r="B1053" t="str">
            <v>UNITED STATES</v>
          </cell>
          <cell r="C1053" t="str">
            <v>Stable</v>
          </cell>
          <cell r="D1053" t="str">
            <v>A3</v>
          </cell>
          <cell r="E1053" t="str">
            <v>LT Issuer Rating</v>
          </cell>
          <cell r="J1053" t="str">
            <v>A3</v>
          </cell>
          <cell r="K1053" t="str">
            <v>Baa2</v>
          </cell>
          <cell r="O1053" t="str">
            <v>P-2</v>
          </cell>
          <cell r="P1053" t="str">
            <v>Not on Watch</v>
          </cell>
        </row>
        <row r="1054">
          <cell r="A1054" t="str">
            <v>Amipeace Limited</v>
          </cell>
          <cell r="B1054" t="str">
            <v>BRITISH VIRGIN ISLANDS</v>
          </cell>
          <cell r="C1054" t="str">
            <v>Stable</v>
          </cell>
          <cell r="D1054" t="str">
            <v>A1</v>
          </cell>
          <cell r="E1054" t="str">
            <v>BACKED Senior Unsecured - Dom Curr</v>
          </cell>
          <cell r="P1054" t="str">
            <v>Not on Watch</v>
          </cell>
        </row>
        <row r="1055">
          <cell r="A1055" t="str">
            <v>AmSouth Bancorporation</v>
          </cell>
          <cell r="B1055" t="str">
            <v>UNITED STATES</v>
          </cell>
          <cell r="C1055" t="str">
            <v>Ratings Under Review</v>
          </cell>
          <cell r="D1055" t="str">
            <v>Ba2</v>
          </cell>
          <cell r="E1055" t="str">
            <v>BACKED Subordinate - Dom Curr</v>
          </cell>
          <cell r="P1055" t="str">
            <v>Not on Watch</v>
          </cell>
        </row>
        <row r="1056">
          <cell r="A1056" t="str">
            <v>AN Structured Issues Limited</v>
          </cell>
          <cell r="B1056" t="str">
            <v>JERSEY</v>
          </cell>
          <cell r="C1056" t="str">
            <v>Negative</v>
          </cell>
          <cell r="D1056" t="str">
            <v>(P)A2</v>
          </cell>
          <cell r="E1056" t="str">
            <v>BACKED Senior Unsecured MTN - Fgn Curr</v>
          </cell>
          <cell r="O1056" t="str">
            <v>(P)P-1</v>
          </cell>
          <cell r="P1056" t="str">
            <v>Not on Watch</v>
          </cell>
        </row>
        <row r="1057">
          <cell r="A1057" t="str">
            <v>ANZ Capital Trust III</v>
          </cell>
          <cell r="B1057" t="str">
            <v>UNITED STATES</v>
          </cell>
          <cell r="C1057" t="str">
            <v>Stable</v>
          </cell>
          <cell r="D1057" t="str">
            <v>Baa1</v>
          </cell>
          <cell r="E1057" t="str">
            <v>Pref. Stock Non-cumulative - Fgn Curr</v>
          </cell>
          <cell r="P1057" t="str">
            <v>Not on Watch</v>
          </cell>
        </row>
        <row r="1058">
          <cell r="A1058" t="str">
            <v>ANZ NEW ZEALAND (INT'L) LIMITED</v>
          </cell>
          <cell r="B1058" t="str">
            <v>NEW ZEALAND</v>
          </cell>
          <cell r="C1058" t="str">
            <v>Stable</v>
          </cell>
          <cell r="D1058" t="str">
            <v>Aa3</v>
          </cell>
          <cell r="E1058" t="str">
            <v>BACKED Senior Unsecured - Fgn Curr</v>
          </cell>
          <cell r="O1058" t="str">
            <v>P-1</v>
          </cell>
          <cell r="P1058" t="str">
            <v>Not on Watch</v>
          </cell>
        </row>
        <row r="1059">
          <cell r="A1059" t="str">
            <v>ANZ NEW ZEALAND (INT'L) Ltd, LONDON BRANCH</v>
          </cell>
          <cell r="B1059" t="str">
            <v>UNITED KINGDOM</v>
          </cell>
          <cell r="C1059" t="str">
            <v>Stable</v>
          </cell>
          <cell r="D1059" t="str">
            <v>Aa3</v>
          </cell>
          <cell r="E1059" t="str">
            <v>Senior Unsecured - Fgn Curr</v>
          </cell>
          <cell r="J1059" t="str">
            <v>Aa3</v>
          </cell>
          <cell r="O1059" t="str">
            <v>(P)P-1</v>
          </cell>
          <cell r="P1059" t="str">
            <v>Not on Watch</v>
          </cell>
        </row>
        <row r="1060">
          <cell r="A1060" t="str">
            <v>Arab Bank Plc (Dubai Branch)</v>
          </cell>
          <cell r="B1060" t="str">
            <v>UNITED ARAB EMIRATES</v>
          </cell>
          <cell r="C1060" t="str">
            <v>Stable</v>
          </cell>
          <cell r="D1060" t="str">
            <v>Ba2</v>
          </cell>
          <cell r="E1060" t="str">
            <v>LT Bank Deposits - Fgn Curr</v>
          </cell>
          <cell r="F1060" t="str">
            <v>Ba2</v>
          </cell>
          <cell r="O1060" t="str">
            <v>NP</v>
          </cell>
          <cell r="P1060" t="str">
            <v>Not on Watch</v>
          </cell>
        </row>
        <row r="1061">
          <cell r="A1061" t="str">
            <v>ASB Capital Limited</v>
          </cell>
          <cell r="B1061" t="str">
            <v>NEW ZEALAND</v>
          </cell>
          <cell r="C1061" t="str">
            <v>Stable</v>
          </cell>
          <cell r="D1061" t="str">
            <v>Baa1</v>
          </cell>
          <cell r="E1061" t="str">
            <v>Pref. Stock Non-cumulative - Dom Curr</v>
          </cell>
          <cell r="P1061" t="str">
            <v>Not on Watch</v>
          </cell>
        </row>
        <row r="1062">
          <cell r="A1062" t="str">
            <v>ASB Finance Limited, London Branch</v>
          </cell>
          <cell r="B1062" t="str">
            <v>UNITED KINGDOM</v>
          </cell>
          <cell r="C1062" t="str">
            <v>Stable</v>
          </cell>
          <cell r="D1062" t="str">
            <v>Aa3</v>
          </cell>
          <cell r="E1062" t="str">
            <v>BACKED Senior Unsecured - Fgn Curr</v>
          </cell>
          <cell r="O1062" t="str">
            <v>P-1</v>
          </cell>
          <cell r="P1062" t="str">
            <v>Not on Watch</v>
          </cell>
        </row>
        <row r="1063">
          <cell r="A1063" t="str">
            <v>ASB Finance Ltd</v>
          </cell>
          <cell r="B1063" t="str">
            <v>NEW ZEALAND</v>
          </cell>
          <cell r="C1063" t="str">
            <v>Stable</v>
          </cell>
          <cell r="D1063" t="str">
            <v>Aa3</v>
          </cell>
          <cell r="E1063" t="str">
            <v>BACKED Senior Unsecured - Fgn Curr</v>
          </cell>
          <cell r="O1063" t="str">
            <v>P-1</v>
          </cell>
          <cell r="P1063" t="str">
            <v>Not on Watch</v>
          </cell>
        </row>
        <row r="1064">
          <cell r="A1064" t="str">
            <v>Associated Banc-Corp</v>
          </cell>
          <cell r="B1064" t="str">
            <v>UNITED STATES</v>
          </cell>
          <cell r="C1064" t="str">
            <v>Stable</v>
          </cell>
          <cell r="D1064" t="str">
            <v>Baa1</v>
          </cell>
          <cell r="E1064" t="str">
            <v>Senior Unsecured - Dom Curr</v>
          </cell>
          <cell r="J1064" t="str">
            <v>Baa1</v>
          </cell>
          <cell r="K1064" t="str">
            <v>(P)Baa2</v>
          </cell>
          <cell r="M1064" t="str">
            <v>Ba1</v>
          </cell>
          <cell r="O1064" t="str">
            <v>P-2</v>
          </cell>
          <cell r="P1064" t="str">
            <v>Not on Watch</v>
          </cell>
        </row>
        <row r="1065">
          <cell r="A1065" t="str">
            <v>Astoria Financial Corporation</v>
          </cell>
          <cell r="B1065" t="str">
            <v>UNITED STATES</v>
          </cell>
          <cell r="C1065" t="str">
            <v>Stable</v>
          </cell>
          <cell r="D1065" t="str">
            <v>Baa2</v>
          </cell>
          <cell r="E1065" t="str">
            <v>LT Issuer Rating</v>
          </cell>
          <cell r="J1065" t="str">
            <v>Baa2</v>
          </cell>
          <cell r="M1065" t="str">
            <v>(P)Ba1</v>
          </cell>
          <cell r="P1065" t="str">
            <v>Not on Watch</v>
          </cell>
        </row>
        <row r="1066">
          <cell r="A1066" t="str">
            <v>Asya Sukuk Company Limited</v>
          </cell>
          <cell r="B1066" t="str">
            <v>TURKEY</v>
          </cell>
          <cell r="C1066" t="str">
            <v>Ratings Under Review</v>
          </cell>
          <cell r="D1066" t="str">
            <v>Ca</v>
          </cell>
          <cell r="E1066" t="str">
            <v>BACKED Subordinate - Fgn Curr</v>
          </cell>
          <cell r="P1066" t="str">
            <v>Possible Downgrade</v>
          </cell>
        </row>
        <row r="1067">
          <cell r="A1067" t="str">
            <v>Attica Funds plc</v>
          </cell>
          <cell r="B1067" t="str">
            <v>UNITED KINGDOM</v>
          </cell>
          <cell r="C1067" t="str">
            <v>Stable</v>
          </cell>
          <cell r="D1067" t="str">
            <v>Ca</v>
          </cell>
          <cell r="E1067" t="str">
            <v>BACKED Subordinate - Fgn Curr</v>
          </cell>
          <cell r="P1067" t="str">
            <v>Not on Watch</v>
          </cell>
        </row>
        <row r="1068">
          <cell r="A1068" t="str">
            <v>Australia and New Zealand Bnkg Grp Ltd, HK Br</v>
          </cell>
          <cell r="B1068" t="str">
            <v>HONG KONG</v>
          </cell>
          <cell r="C1068" t="str">
            <v>No Outlook</v>
          </cell>
          <cell r="O1068" t="str">
            <v>P-1</v>
          </cell>
          <cell r="P1068" t="str">
            <v>Not on Watch</v>
          </cell>
        </row>
        <row r="1069">
          <cell r="A1069" t="str">
            <v>Australia and New Zealand Bnkg Grp Ltd, NY Br</v>
          </cell>
          <cell r="B1069" t="str">
            <v>UNITED STATES</v>
          </cell>
          <cell r="C1069" t="str">
            <v>Stable</v>
          </cell>
          <cell r="D1069" t="str">
            <v>Aa2</v>
          </cell>
          <cell r="E1069" t="str">
            <v>LT Deposit Note/CD Program - Dom Curr</v>
          </cell>
          <cell r="F1069" t="str">
            <v>Aa2</v>
          </cell>
          <cell r="J1069" t="str">
            <v>Aa2</v>
          </cell>
          <cell r="P1069" t="str">
            <v>Not on Watch</v>
          </cell>
        </row>
        <row r="1070">
          <cell r="A1070" t="str">
            <v>Australia and New Zealand Bnkg Grp Ltd, SG Br</v>
          </cell>
          <cell r="B1070" t="str">
            <v>SINGAPORE</v>
          </cell>
          <cell r="C1070" t="str">
            <v>No Outlook</v>
          </cell>
          <cell r="O1070" t="str">
            <v>P-1</v>
          </cell>
          <cell r="P1070" t="str">
            <v>Not on Watch</v>
          </cell>
        </row>
        <row r="1071">
          <cell r="A1071" t="str">
            <v>Axis Bank Limited, DIFC Branch</v>
          </cell>
          <cell r="B1071" t="str">
            <v>UNITED ARAB EMIRATES</v>
          </cell>
          <cell r="C1071" t="str">
            <v>Stable</v>
          </cell>
          <cell r="D1071" t="str">
            <v>Baa2</v>
          </cell>
          <cell r="E1071" t="str">
            <v>Senior Unsecured - Fgn Curr</v>
          </cell>
          <cell r="J1071" t="str">
            <v>Baa2</v>
          </cell>
          <cell r="K1071" t="str">
            <v>(P)Ba1</v>
          </cell>
          <cell r="L1071" t="str">
            <v>(P)Ba2</v>
          </cell>
          <cell r="O1071" t="str">
            <v>(P)P-2</v>
          </cell>
          <cell r="P1071" t="str">
            <v>Not on Watch</v>
          </cell>
        </row>
        <row r="1072">
          <cell r="A1072" t="str">
            <v>Axis Bank Limited, Hong Kong Branch</v>
          </cell>
          <cell r="B1072" t="str">
            <v>HONG KONG</v>
          </cell>
          <cell r="C1072" t="str">
            <v>Stable</v>
          </cell>
          <cell r="D1072" t="str">
            <v>(P)Baa2</v>
          </cell>
          <cell r="E1072" t="str">
            <v>Senior Unsecured MTN - Fgn Curr</v>
          </cell>
          <cell r="J1072" t="str">
            <v>(P)Baa2</v>
          </cell>
          <cell r="K1072" t="str">
            <v>(P)Ba1</v>
          </cell>
          <cell r="L1072" t="str">
            <v>(P)Ba2</v>
          </cell>
          <cell r="O1072" t="str">
            <v>(P)P-2</v>
          </cell>
          <cell r="P1072" t="str">
            <v>Not on Watch</v>
          </cell>
        </row>
        <row r="1073">
          <cell r="A1073" t="str">
            <v>Axis Bank Ltd, Singapore Branch</v>
          </cell>
          <cell r="B1073" t="str">
            <v>SINGAPORE</v>
          </cell>
          <cell r="C1073" t="str">
            <v>Stable</v>
          </cell>
          <cell r="D1073" t="str">
            <v>(P)Baa2</v>
          </cell>
          <cell r="E1073" t="str">
            <v>Senior Unsecured MTN - Fgn Curr</v>
          </cell>
          <cell r="J1073" t="str">
            <v>(P)Baa2</v>
          </cell>
          <cell r="K1073" t="str">
            <v>(P)Ba1</v>
          </cell>
          <cell r="L1073" t="str">
            <v>Ba2</v>
          </cell>
          <cell r="P1073" t="str">
            <v>Not on Watch</v>
          </cell>
        </row>
        <row r="1074">
          <cell r="A1074" t="str">
            <v>B of A Issuance B.V.</v>
          </cell>
          <cell r="B1074" t="str">
            <v>NETHERLANDS</v>
          </cell>
          <cell r="C1074" t="str">
            <v>Stable</v>
          </cell>
          <cell r="D1074" t="str">
            <v>Baa2</v>
          </cell>
          <cell r="E1074" t="str">
            <v>BACKED Senior Unsecured - Dom Curr</v>
          </cell>
          <cell r="O1074" t="str">
            <v>(P)P-2</v>
          </cell>
          <cell r="P1074" t="str">
            <v>Not on Watch</v>
          </cell>
        </row>
        <row r="1075">
          <cell r="A1075" t="str">
            <v>BA Australia Limited</v>
          </cell>
          <cell r="B1075" t="str">
            <v>AUSTRALIA</v>
          </cell>
          <cell r="C1075" t="str">
            <v>Stable</v>
          </cell>
          <cell r="D1075" t="str">
            <v>(P)A2</v>
          </cell>
          <cell r="E1075" t="str">
            <v>BACKED Senior Unsecured MTN - Fgn Curr</v>
          </cell>
          <cell r="O1075" t="str">
            <v>(P)P-1</v>
          </cell>
          <cell r="P1075" t="str">
            <v>Not on Watch</v>
          </cell>
        </row>
        <row r="1076">
          <cell r="A1076" t="str">
            <v>BA-CA Finance (Cayman Island) 2 Ltd</v>
          </cell>
          <cell r="B1076" t="str">
            <v>CAYMAN ISLANDS</v>
          </cell>
          <cell r="C1076" t="str">
            <v>Stable</v>
          </cell>
          <cell r="D1076" t="str">
            <v>B1</v>
          </cell>
          <cell r="E1076" t="str">
            <v>BACKED Pref. Stock Non-cumulative - Fgn Curr</v>
          </cell>
          <cell r="P1076" t="str">
            <v>Not on Watch</v>
          </cell>
        </row>
        <row r="1077">
          <cell r="A1077" t="str">
            <v>BA-CA Finance (Cayman Island) Ltd</v>
          </cell>
          <cell r="B1077" t="str">
            <v>CAYMAN ISLANDS</v>
          </cell>
          <cell r="C1077" t="str">
            <v>Stable</v>
          </cell>
          <cell r="D1077" t="str">
            <v>B1</v>
          </cell>
          <cell r="E1077" t="str">
            <v>BACKED Pref. Stock Non-cumulative - Fgn Curr</v>
          </cell>
          <cell r="P1077" t="str">
            <v>Not on Watch</v>
          </cell>
        </row>
        <row r="1078">
          <cell r="A1078" t="str">
            <v>BAC AAH Capital Funding LLC I</v>
          </cell>
          <cell r="B1078" t="str">
            <v>UNITED STATES</v>
          </cell>
          <cell r="C1078" t="str">
            <v>Stable</v>
          </cell>
          <cell r="D1078" t="str">
            <v>Ba3</v>
          </cell>
          <cell r="E1078" t="str">
            <v>BACKED Pref. Stock Non-cumulative - Dom Curr</v>
          </cell>
          <cell r="P1078" t="str">
            <v>Not on Watch</v>
          </cell>
        </row>
        <row r="1079">
          <cell r="A1079" t="str">
            <v>BAC AAH Capital Funding LLC II</v>
          </cell>
          <cell r="B1079" t="str">
            <v>UNITED STATES</v>
          </cell>
          <cell r="C1079" t="str">
            <v>Stable</v>
          </cell>
          <cell r="D1079" t="str">
            <v>Ba3</v>
          </cell>
          <cell r="E1079" t="str">
            <v>BACKED Pref. Stock Non-cumulative - Dom Curr</v>
          </cell>
          <cell r="P1079" t="str">
            <v>Not on Watch</v>
          </cell>
        </row>
        <row r="1080">
          <cell r="A1080" t="str">
            <v>BAC AAH Capital Funding LLC III</v>
          </cell>
          <cell r="B1080" t="str">
            <v>UNITED STATES</v>
          </cell>
          <cell r="C1080" t="str">
            <v>Stable</v>
          </cell>
          <cell r="D1080" t="str">
            <v>Ba3</v>
          </cell>
          <cell r="E1080" t="str">
            <v>BACKED Pref. Stock Non-cumulative - Dom Curr</v>
          </cell>
          <cell r="P1080" t="str">
            <v>Not on Watch</v>
          </cell>
        </row>
        <row r="1081">
          <cell r="A1081" t="str">
            <v>BAC AAH Capital Funding LLC IV</v>
          </cell>
          <cell r="B1081" t="str">
            <v>UNITED STATES</v>
          </cell>
          <cell r="C1081" t="str">
            <v>Stable</v>
          </cell>
          <cell r="D1081" t="str">
            <v>Ba3</v>
          </cell>
          <cell r="E1081" t="str">
            <v>BACKED Pref. Stock Non-cumulative - Dom Curr</v>
          </cell>
          <cell r="P1081" t="str">
            <v>Not on Watch</v>
          </cell>
        </row>
        <row r="1082">
          <cell r="A1082" t="str">
            <v>BAC AAH Capital Funding LLC IX</v>
          </cell>
          <cell r="B1082" t="str">
            <v>UNITED STATES</v>
          </cell>
          <cell r="C1082" t="str">
            <v>Stable</v>
          </cell>
          <cell r="D1082" t="str">
            <v>Ba3</v>
          </cell>
          <cell r="E1082" t="str">
            <v>BACKED Pref. Stock Non-cumulative - Dom Curr</v>
          </cell>
          <cell r="P1082" t="str">
            <v>Not on Watch</v>
          </cell>
        </row>
        <row r="1083">
          <cell r="A1083" t="str">
            <v>BAC AAH Capital Funding LLC V</v>
          </cell>
          <cell r="B1083" t="str">
            <v>UNITED STATES</v>
          </cell>
          <cell r="C1083" t="str">
            <v>Stable</v>
          </cell>
          <cell r="D1083" t="str">
            <v>Ba3</v>
          </cell>
          <cell r="E1083" t="str">
            <v>BACKED Pref. Stock Non-cumulative - Dom Curr</v>
          </cell>
          <cell r="P1083" t="str">
            <v>Not on Watch</v>
          </cell>
        </row>
        <row r="1084">
          <cell r="A1084" t="str">
            <v>BAC AAH Capital Funding LLC VI</v>
          </cell>
          <cell r="B1084" t="str">
            <v>UNITED STATES</v>
          </cell>
          <cell r="C1084" t="str">
            <v>Stable</v>
          </cell>
          <cell r="D1084" t="str">
            <v>Ba3</v>
          </cell>
          <cell r="E1084" t="str">
            <v>BACKED Pref. Stock Non-cumulative - Dom Curr</v>
          </cell>
          <cell r="P1084" t="str">
            <v>Not on Watch</v>
          </cell>
        </row>
        <row r="1085">
          <cell r="A1085" t="str">
            <v>BAC AAH Capital Funding LLC VII</v>
          </cell>
          <cell r="B1085" t="str">
            <v>UNITED STATES</v>
          </cell>
          <cell r="C1085" t="str">
            <v>Stable</v>
          </cell>
          <cell r="D1085" t="str">
            <v>Ba3</v>
          </cell>
          <cell r="E1085" t="str">
            <v>BACKED Pref. Stock Non-cumulative - Dom Curr</v>
          </cell>
          <cell r="P1085" t="str">
            <v>Not on Watch</v>
          </cell>
        </row>
        <row r="1086">
          <cell r="A1086" t="str">
            <v>BAC AAH Capital Funding LLC X</v>
          </cell>
          <cell r="B1086" t="str">
            <v>UNITED STATES</v>
          </cell>
          <cell r="C1086" t="str">
            <v>Stable</v>
          </cell>
          <cell r="D1086" t="str">
            <v>Ba3</v>
          </cell>
          <cell r="E1086" t="str">
            <v>BACKED Pref. Stock Non-cumulative - Dom Curr</v>
          </cell>
          <cell r="P1086" t="str">
            <v>Not on Watch</v>
          </cell>
        </row>
        <row r="1087">
          <cell r="A1087" t="str">
            <v>BAC AAH Capital Funding LLC XI</v>
          </cell>
          <cell r="B1087" t="str">
            <v>UNITED STATES</v>
          </cell>
          <cell r="C1087" t="str">
            <v>Stable</v>
          </cell>
          <cell r="D1087" t="str">
            <v>Ba3</v>
          </cell>
          <cell r="E1087" t="str">
            <v>BACKED Pref. Stock Non-cumulative - Dom Curr</v>
          </cell>
          <cell r="P1087" t="str">
            <v>Not on Watch</v>
          </cell>
        </row>
        <row r="1088">
          <cell r="A1088" t="str">
            <v>BAC AAH Capital Funding LLC XII</v>
          </cell>
          <cell r="B1088" t="str">
            <v>UNITED STATES</v>
          </cell>
          <cell r="C1088" t="str">
            <v>Stable</v>
          </cell>
          <cell r="D1088" t="str">
            <v>Ba3</v>
          </cell>
          <cell r="E1088" t="str">
            <v>BACKED Pref. Stock Non-cumulative - Dom Curr</v>
          </cell>
          <cell r="P1088" t="str">
            <v>Not on Watch</v>
          </cell>
        </row>
        <row r="1089">
          <cell r="A1089" t="str">
            <v>BAC AAH Capital Funding LLC XIII</v>
          </cell>
          <cell r="B1089" t="str">
            <v>UNITED STATES</v>
          </cell>
          <cell r="C1089" t="str">
            <v>Stable</v>
          </cell>
          <cell r="D1089" t="str">
            <v>Ba3</v>
          </cell>
          <cell r="E1089" t="str">
            <v>BACKED Pref. Stock Non-cumulative - Dom Curr</v>
          </cell>
          <cell r="P1089" t="str">
            <v>Not on Watch</v>
          </cell>
        </row>
        <row r="1090">
          <cell r="A1090" t="str">
            <v>BAC Capital Trust IV</v>
          </cell>
          <cell r="B1090" t="str">
            <v>UNITED STATES</v>
          </cell>
          <cell r="C1090" t="str">
            <v>Stable</v>
          </cell>
          <cell r="D1090" t="str">
            <v>(P)Ba1</v>
          </cell>
          <cell r="E1090" t="str">
            <v>BACKED Pref. Shelf - Dom Curr</v>
          </cell>
          <cell r="P1090" t="str">
            <v>Not on Watch</v>
          </cell>
        </row>
        <row r="1091">
          <cell r="A1091" t="str">
            <v>BAC Capital Trust IX</v>
          </cell>
          <cell r="B1091" t="str">
            <v>UNITED STATES</v>
          </cell>
          <cell r="C1091" t="str">
            <v>Stable</v>
          </cell>
          <cell r="D1091" t="str">
            <v>(P)Ba1</v>
          </cell>
          <cell r="E1091" t="str">
            <v>BACKED Pref. Shelf - Dom Curr</v>
          </cell>
          <cell r="P1091" t="str">
            <v>Not on Watch</v>
          </cell>
        </row>
        <row r="1092">
          <cell r="A1092" t="str">
            <v>BAC Capital Trust V</v>
          </cell>
          <cell r="B1092" t="str">
            <v>UNITED STATES</v>
          </cell>
          <cell r="C1092" t="str">
            <v>Stable</v>
          </cell>
          <cell r="D1092" t="str">
            <v>(P)Ba1</v>
          </cell>
          <cell r="E1092" t="str">
            <v>BACKED Pref. Shelf - Dom Curr</v>
          </cell>
          <cell r="P1092" t="str">
            <v>Not on Watch</v>
          </cell>
        </row>
        <row r="1093">
          <cell r="A1093" t="str">
            <v>BAC Capital Trust VI</v>
          </cell>
          <cell r="B1093" t="str">
            <v>UNITED STATES</v>
          </cell>
          <cell r="C1093" t="str">
            <v>Stable</v>
          </cell>
          <cell r="D1093" t="str">
            <v>Ba1</v>
          </cell>
          <cell r="E1093" t="str">
            <v>BACKED Pref. Stock - Dom Curr</v>
          </cell>
          <cell r="P1093" t="str">
            <v>Not on Watch</v>
          </cell>
        </row>
        <row r="1094">
          <cell r="A1094" t="str">
            <v>BAC Capital Trust VII</v>
          </cell>
          <cell r="B1094" t="str">
            <v>UNITED STATES</v>
          </cell>
          <cell r="C1094" t="str">
            <v>Stable</v>
          </cell>
          <cell r="D1094" t="str">
            <v>Ba1</v>
          </cell>
          <cell r="E1094" t="str">
            <v>BACKED Pref. Stock - Fgn Curr</v>
          </cell>
          <cell r="P1094" t="str">
            <v>Not on Watch</v>
          </cell>
        </row>
        <row r="1095">
          <cell r="A1095" t="str">
            <v>BAC Capital Trust VIII</v>
          </cell>
          <cell r="B1095" t="str">
            <v>UNITED STATES</v>
          </cell>
          <cell r="C1095" t="str">
            <v>Stable</v>
          </cell>
          <cell r="D1095" t="str">
            <v>Ba1</v>
          </cell>
          <cell r="E1095" t="str">
            <v>BACKED Pref. Stock - Dom Curr</v>
          </cell>
          <cell r="P1095" t="str">
            <v>Not on Watch</v>
          </cell>
        </row>
        <row r="1096">
          <cell r="A1096" t="str">
            <v>BAC Capital Trust X</v>
          </cell>
          <cell r="B1096" t="str">
            <v>UNITED STATES</v>
          </cell>
          <cell r="C1096" t="str">
            <v>Stable</v>
          </cell>
          <cell r="D1096" t="str">
            <v>(P)Ba1</v>
          </cell>
          <cell r="E1096" t="str">
            <v>BACKED Pref. Shelf - Dom Curr</v>
          </cell>
          <cell r="P1096" t="str">
            <v>Not on Watch</v>
          </cell>
        </row>
        <row r="1097">
          <cell r="A1097" t="str">
            <v>BAC Capital Trust XI</v>
          </cell>
          <cell r="B1097" t="str">
            <v>UNITED STATES</v>
          </cell>
          <cell r="C1097" t="str">
            <v>Stable</v>
          </cell>
          <cell r="D1097" t="str">
            <v>Ba1</v>
          </cell>
          <cell r="E1097" t="str">
            <v>Pref. Stock - Dom Curr</v>
          </cell>
          <cell r="M1097" t="str">
            <v>Ba1</v>
          </cell>
          <cell r="P1097" t="str">
            <v>Not on Watch</v>
          </cell>
        </row>
        <row r="1098">
          <cell r="A1098" t="str">
            <v>BAC Capital Trust XII</v>
          </cell>
          <cell r="B1098" t="str">
            <v>UNITED STATES</v>
          </cell>
          <cell r="C1098" t="str">
            <v>Stable</v>
          </cell>
          <cell r="D1098" t="str">
            <v>(P)Ba1</v>
          </cell>
          <cell r="E1098" t="str">
            <v>BACKED Pref. Shelf - Dom Curr</v>
          </cell>
          <cell r="P1098" t="str">
            <v>Not on Watch</v>
          </cell>
        </row>
        <row r="1099">
          <cell r="A1099" t="str">
            <v>BAC Capital Trust XIII</v>
          </cell>
          <cell r="B1099" t="str">
            <v>UNITED STATES</v>
          </cell>
          <cell r="C1099" t="str">
            <v>Stable</v>
          </cell>
          <cell r="D1099" t="str">
            <v>Ba3</v>
          </cell>
          <cell r="E1099" t="str">
            <v>BACKED Pref. Stock - Dom Curr</v>
          </cell>
          <cell r="P1099" t="str">
            <v>Not on Watch</v>
          </cell>
        </row>
        <row r="1100">
          <cell r="A1100" t="str">
            <v>BAC Capital Trust XIV</v>
          </cell>
          <cell r="B1100" t="str">
            <v>UNITED STATES</v>
          </cell>
          <cell r="C1100" t="str">
            <v>Stable</v>
          </cell>
          <cell r="D1100" t="str">
            <v>Ba3</v>
          </cell>
          <cell r="E1100" t="str">
            <v>BACKED Pref. Stock - Dom Curr</v>
          </cell>
          <cell r="P1100" t="str">
            <v>Not on Watch</v>
          </cell>
        </row>
        <row r="1101">
          <cell r="A1101" t="str">
            <v>BAC Capital Trust XV</v>
          </cell>
          <cell r="B1101" t="str">
            <v>UNITED STATES</v>
          </cell>
          <cell r="C1101" t="str">
            <v>Stable</v>
          </cell>
          <cell r="D1101" t="str">
            <v>Ba1</v>
          </cell>
          <cell r="E1101" t="str">
            <v>Pref. Stock - Dom Curr</v>
          </cell>
          <cell r="M1101" t="str">
            <v>Ba1</v>
          </cell>
          <cell r="P1101" t="str">
            <v>Not on Watch</v>
          </cell>
        </row>
        <row r="1102">
          <cell r="A1102" t="str">
            <v>BAC North America Holding Company</v>
          </cell>
          <cell r="B1102" t="str">
            <v>UNITED STATES</v>
          </cell>
          <cell r="C1102" t="str">
            <v>Stable</v>
          </cell>
          <cell r="D1102" t="str">
            <v>Ba3</v>
          </cell>
          <cell r="E1102" t="str">
            <v>Pref. Stock - Dom Curr</v>
          </cell>
          <cell r="M1102" t="str">
            <v>Ba3</v>
          </cell>
          <cell r="P1102" t="str">
            <v>Not on Watch</v>
          </cell>
        </row>
        <row r="1103">
          <cell r="A1103" t="str">
            <v>Banca Italease Capital Trust</v>
          </cell>
          <cell r="B1103" t="str">
            <v>UNITED STATES</v>
          </cell>
          <cell r="C1103" t="str">
            <v>Positive</v>
          </cell>
          <cell r="D1103" t="str">
            <v>Caa3</v>
          </cell>
          <cell r="E1103" t="str">
            <v>BACKED Pref. Stock Non-cumulative - Fgn Curr</v>
          </cell>
          <cell r="P1103" t="str">
            <v>Not on Watch</v>
          </cell>
        </row>
        <row r="1104">
          <cell r="A1104" t="str">
            <v>Banca Monte dei Paschi di Siena, London</v>
          </cell>
          <cell r="B1104" t="str">
            <v>UNITED KINGDOM</v>
          </cell>
          <cell r="C1104" t="str">
            <v>No Outlook</v>
          </cell>
          <cell r="O1104" t="str">
            <v>NP</v>
          </cell>
          <cell r="P1104" t="str">
            <v>Not on Watch</v>
          </cell>
        </row>
        <row r="1105">
          <cell r="A1105" t="str">
            <v>Banca Popolare Di Bergamo Capital Trust</v>
          </cell>
          <cell r="B1105" t="str">
            <v>UNITED STATES</v>
          </cell>
          <cell r="C1105" t="str">
            <v>Negative</v>
          </cell>
          <cell r="P1105" t="str">
            <v>Not on Watch</v>
          </cell>
        </row>
        <row r="1106">
          <cell r="A1106" t="str">
            <v>Banca Popolare di Lodi Investor Trust III</v>
          </cell>
          <cell r="B1106" t="str">
            <v>UNITED STATES</v>
          </cell>
          <cell r="C1106" t="str">
            <v>Positive</v>
          </cell>
          <cell r="D1106" t="str">
            <v>Caa3</v>
          </cell>
          <cell r="E1106" t="str">
            <v>BACKED Pref. Stock Non-cumulative - Fgn Curr</v>
          </cell>
          <cell r="P1106" t="str">
            <v>Not on Watch</v>
          </cell>
        </row>
        <row r="1107">
          <cell r="A1107" t="str">
            <v>Bancaja Emisiones, S.A. Unipersonal</v>
          </cell>
          <cell r="B1107" t="str">
            <v>SPAIN</v>
          </cell>
          <cell r="C1107" t="str">
            <v>Negative</v>
          </cell>
          <cell r="D1107" t="str">
            <v>B1</v>
          </cell>
          <cell r="E1107" t="str">
            <v>BACKED Senior Unsecured - Fgn Curr</v>
          </cell>
          <cell r="P1107" t="str">
            <v>Not on Watch</v>
          </cell>
        </row>
        <row r="1108">
          <cell r="A1108" t="str">
            <v>Bancaja International Finance</v>
          </cell>
          <cell r="B1108" t="str">
            <v>CAYMAN ISLANDS</v>
          </cell>
          <cell r="C1108" t="str">
            <v>Negative</v>
          </cell>
          <cell r="D1108" t="str">
            <v>B1</v>
          </cell>
          <cell r="E1108" t="str">
            <v>BACKED Senior Unsecured - Fgn Curr</v>
          </cell>
          <cell r="P1108" t="str">
            <v>Not on Watch</v>
          </cell>
        </row>
        <row r="1109">
          <cell r="A1109" t="str">
            <v>Banco Bilbao Vizcaya Argentaria, SA London Br</v>
          </cell>
          <cell r="B1109" t="str">
            <v>UNITED KINGDOM</v>
          </cell>
          <cell r="C1109" t="str">
            <v>Positive</v>
          </cell>
          <cell r="D1109" t="str">
            <v>Baa2</v>
          </cell>
          <cell r="E1109" t="str">
            <v>LT Bank Deposits</v>
          </cell>
          <cell r="F1109" t="str">
            <v>Baa2</v>
          </cell>
          <cell r="O1109" t="str">
            <v>P-2</v>
          </cell>
          <cell r="P1109" t="str">
            <v>Not on Watch</v>
          </cell>
        </row>
        <row r="1110">
          <cell r="A1110" t="str">
            <v>Banco Bilbao Vizcaya Argentaria, SA Paris Br</v>
          </cell>
          <cell r="B1110" t="str">
            <v>FRANCE</v>
          </cell>
          <cell r="C1110" t="str">
            <v>Positive</v>
          </cell>
          <cell r="D1110" t="str">
            <v>Baa2</v>
          </cell>
          <cell r="E1110" t="str">
            <v>LT Bank Deposits - Dom Curr</v>
          </cell>
          <cell r="F1110" t="str">
            <v>Baa2</v>
          </cell>
          <cell r="O1110" t="str">
            <v>P-2</v>
          </cell>
          <cell r="P1110" t="str">
            <v>Not on Watch</v>
          </cell>
        </row>
        <row r="1111">
          <cell r="A1111" t="str">
            <v>Banco Bilbao Vizcaya Argentaria,SA, New York</v>
          </cell>
          <cell r="B1111" t="str">
            <v>UNITED STATES</v>
          </cell>
          <cell r="C1111" t="str">
            <v>Positive</v>
          </cell>
          <cell r="D1111" t="str">
            <v>Baa2</v>
          </cell>
          <cell r="E1111" t="str">
            <v>LT Bank Deposits - Fgn Curr</v>
          </cell>
          <cell r="F1111" t="str">
            <v>Baa2</v>
          </cell>
          <cell r="O1111" t="str">
            <v>P-2</v>
          </cell>
          <cell r="P1111" t="str">
            <v>Not on Watch</v>
          </cell>
        </row>
        <row r="1112">
          <cell r="A1112" t="str">
            <v>Banco BPI Cayman Ltd</v>
          </cell>
          <cell r="B1112" t="str">
            <v>CAYMAN ISLANDS</v>
          </cell>
          <cell r="C1112" t="str">
            <v>Negative (multiple)</v>
          </cell>
          <cell r="D1112" t="str">
            <v>(P)Ba3</v>
          </cell>
          <cell r="E1112" t="str">
            <v>BACKED Senior Unsecured MTN - Fgn Curr</v>
          </cell>
          <cell r="O1112" t="str">
            <v>NP</v>
          </cell>
          <cell r="P1112" t="str">
            <v>Not on Watch</v>
          </cell>
        </row>
        <row r="1113">
          <cell r="A1113" t="str">
            <v>Banco BPI S.A. (Cayman)</v>
          </cell>
          <cell r="B1113" t="str">
            <v>CAYMAN ISLANDS</v>
          </cell>
          <cell r="C1113" t="str">
            <v>Negative (multiple)</v>
          </cell>
          <cell r="D1113" t="str">
            <v>Ba3</v>
          </cell>
          <cell r="E1113" t="str">
            <v>Senior Unsecured - Fgn Curr</v>
          </cell>
          <cell r="J1113" t="str">
            <v>Ba3</v>
          </cell>
          <cell r="K1113" t="str">
            <v>B2</v>
          </cell>
          <cell r="L1113" t="str">
            <v>(P)B3</v>
          </cell>
          <cell r="O1113" t="str">
            <v>(P)NP</v>
          </cell>
          <cell r="P1113" t="str">
            <v>Not on Watch</v>
          </cell>
        </row>
        <row r="1114">
          <cell r="A1114" t="str">
            <v>Banco BPI S.A. (Madeira)</v>
          </cell>
          <cell r="B1114" t="str">
            <v>PORTUGAL</v>
          </cell>
          <cell r="C1114" t="str">
            <v>Negative (multiple)</v>
          </cell>
          <cell r="D1114" t="str">
            <v>(P)Ba3</v>
          </cell>
          <cell r="E1114" t="str">
            <v>Senior Unsecured MTN - Dom Curr</v>
          </cell>
          <cell r="J1114" t="str">
            <v>(P)Ba3</v>
          </cell>
          <cell r="K1114" t="str">
            <v>(P)B2</v>
          </cell>
          <cell r="L1114" t="str">
            <v>(P)B3</v>
          </cell>
          <cell r="O1114" t="str">
            <v>(P)NP</v>
          </cell>
          <cell r="P1114" t="str">
            <v>Not on Watch</v>
          </cell>
        </row>
        <row r="1115">
          <cell r="A1115" t="str">
            <v>Banco BPI S.A. (Santa Maria)</v>
          </cell>
          <cell r="B1115" t="str">
            <v>PORTUGAL</v>
          </cell>
          <cell r="C1115" t="str">
            <v>Negative (multiple)</v>
          </cell>
          <cell r="D1115" t="str">
            <v>(P)Ba3</v>
          </cell>
          <cell r="E1115" t="str">
            <v>Senior Unsecured MTN - Dom Curr</v>
          </cell>
          <cell r="J1115" t="str">
            <v>(P)Ba3</v>
          </cell>
          <cell r="K1115" t="str">
            <v>(P)B2</v>
          </cell>
          <cell r="L1115" t="str">
            <v>(P)B3</v>
          </cell>
          <cell r="O1115" t="str">
            <v>(P)NP</v>
          </cell>
          <cell r="P1115" t="str">
            <v>Not on Watch</v>
          </cell>
        </row>
        <row r="1116">
          <cell r="A1116" t="str">
            <v>Banco Bradesco Europa S.A.</v>
          </cell>
          <cell r="B1116" t="str">
            <v>LUXEMBOURG</v>
          </cell>
          <cell r="C1116" t="str">
            <v>Stable</v>
          </cell>
          <cell r="D1116" t="str">
            <v>Baa2</v>
          </cell>
          <cell r="E1116" t="str">
            <v>LT Bank Deposits - Dom Curr</v>
          </cell>
          <cell r="F1116" t="str">
            <v>Baa2</v>
          </cell>
          <cell r="O1116" t="str">
            <v>P-2</v>
          </cell>
          <cell r="P1116" t="str">
            <v>Not on Watch</v>
          </cell>
        </row>
        <row r="1117">
          <cell r="A1117" t="str">
            <v>Banco Bradesco S.A., Grand Cayman Branch</v>
          </cell>
          <cell r="B1117" t="str">
            <v>CAYMAN ISLANDS - OFF SHORE</v>
          </cell>
          <cell r="C1117" t="str">
            <v>Negative</v>
          </cell>
          <cell r="D1117" t="str">
            <v>Baa1</v>
          </cell>
          <cell r="E1117" t="str">
            <v>Senior Unsecured - Fgn Curr</v>
          </cell>
          <cell r="J1117" t="str">
            <v>Baa1</v>
          </cell>
          <cell r="K1117" t="str">
            <v>Baa2</v>
          </cell>
          <cell r="P1117" t="str">
            <v>Not on Watch</v>
          </cell>
        </row>
        <row r="1118">
          <cell r="A1118" t="str">
            <v>Banco BTG Pactual S.A., Grand Cayman Branch</v>
          </cell>
          <cell r="B1118" t="str">
            <v>CAYMAN ISLANDS</v>
          </cell>
          <cell r="C1118" t="str">
            <v>Stable</v>
          </cell>
          <cell r="D1118" t="str">
            <v>Baa3</v>
          </cell>
          <cell r="E1118" t="str">
            <v>Senior Unsecured - Fgn Curr</v>
          </cell>
          <cell r="J1118" t="str">
            <v>Baa3</v>
          </cell>
          <cell r="K1118" t="str">
            <v>Ba1</v>
          </cell>
          <cell r="O1118" t="str">
            <v>(P)P-3</v>
          </cell>
          <cell r="P1118" t="str">
            <v>Not on Watch</v>
          </cell>
        </row>
        <row r="1119">
          <cell r="A1119" t="str">
            <v>Banco BTG Pactual S.A., Luxembourg Branch</v>
          </cell>
          <cell r="B1119" t="str">
            <v>LUXEMBOURG</v>
          </cell>
          <cell r="C1119" t="str">
            <v>Stable</v>
          </cell>
          <cell r="D1119" t="str">
            <v>Ba3</v>
          </cell>
          <cell r="E1119" t="str">
            <v>Pref. Stock Non-cumulative - Fgn Curr</v>
          </cell>
          <cell r="N1119" t="str">
            <v>Ba3</v>
          </cell>
          <cell r="P1119" t="str">
            <v>Not on Watch</v>
          </cell>
        </row>
        <row r="1120">
          <cell r="A1120" t="str">
            <v>Banco Comercial Portugues, SA, Macao Br</v>
          </cell>
          <cell r="B1120" t="str">
            <v>HONG KONG</v>
          </cell>
          <cell r="C1120" t="str">
            <v>Negative</v>
          </cell>
          <cell r="D1120" t="str">
            <v>B1</v>
          </cell>
          <cell r="E1120" t="str">
            <v>LT Bank Deposits - Dom Curr</v>
          </cell>
          <cell r="F1120" t="str">
            <v>B1</v>
          </cell>
          <cell r="J1120" t="str">
            <v>(P)B1</v>
          </cell>
          <cell r="K1120" t="str">
            <v>(P)Caa3</v>
          </cell>
          <cell r="O1120" t="str">
            <v>NP</v>
          </cell>
          <cell r="P1120" t="str">
            <v>Not on Watch</v>
          </cell>
        </row>
        <row r="1121">
          <cell r="A1121" t="str">
            <v>Banco Comercial Portugues, SA, Madeira</v>
          </cell>
          <cell r="B1121" t="str">
            <v>PORTUGAL</v>
          </cell>
          <cell r="C1121" t="str">
            <v>No Outlook</v>
          </cell>
          <cell r="O1121" t="str">
            <v>NP</v>
          </cell>
          <cell r="P1121" t="str">
            <v>Not on Watch</v>
          </cell>
        </row>
        <row r="1122">
          <cell r="A1122" t="str">
            <v>Banco de Credito del Peru, Panama Branch</v>
          </cell>
          <cell r="B1122" t="str">
            <v>PANAMA</v>
          </cell>
          <cell r="C1122" t="str">
            <v>Stable</v>
          </cell>
          <cell r="D1122" t="str">
            <v>Baa1</v>
          </cell>
          <cell r="E1122" t="str">
            <v>Senior Unsecured - Fgn Curr</v>
          </cell>
          <cell r="J1122" t="str">
            <v>Baa1</v>
          </cell>
          <cell r="K1122" t="str">
            <v>Baa3</v>
          </cell>
          <cell r="P1122" t="str">
            <v>Not on Watch</v>
          </cell>
        </row>
        <row r="1123">
          <cell r="A1123" t="str">
            <v>Banco de Credito e Inversiones (Miami Branch)</v>
          </cell>
          <cell r="B1123" t="str">
            <v>UNITED STATES</v>
          </cell>
          <cell r="C1123" t="str">
            <v>Stable</v>
          </cell>
          <cell r="O1123" t="str">
            <v>P-1</v>
          </cell>
          <cell r="P1123" t="str">
            <v>Not on Watch</v>
          </cell>
        </row>
        <row r="1124">
          <cell r="A1124" t="str">
            <v>Banco de Desarrollo de El Salvador</v>
          </cell>
          <cell r="B1124" t="str">
            <v>EL SALVADOR</v>
          </cell>
          <cell r="C1124" t="str">
            <v>Stable</v>
          </cell>
          <cell r="D1124" t="str">
            <v>Ba3</v>
          </cell>
          <cell r="E1124" t="str">
            <v>LT Issuer Rating - Fgn Curr</v>
          </cell>
          <cell r="P1124" t="str">
            <v>Not on Watch</v>
          </cell>
        </row>
        <row r="1125">
          <cell r="A1125" t="str">
            <v>Banco de Desarrollo Productivo S.A.M.</v>
          </cell>
          <cell r="B1125" t="str">
            <v>BOLIVIA</v>
          </cell>
          <cell r="C1125" t="str">
            <v>Stable</v>
          </cell>
          <cell r="D1125" t="str">
            <v>Ba3</v>
          </cell>
          <cell r="E1125" t="str">
            <v>LT Issuer Rating - Dom Curr</v>
          </cell>
          <cell r="J1125" t="str">
            <v>Ba3</v>
          </cell>
          <cell r="O1125" t="str">
            <v>NP</v>
          </cell>
          <cell r="P1125" t="str">
            <v>Not on Watch</v>
          </cell>
        </row>
        <row r="1126">
          <cell r="A1126" t="str">
            <v>Banco de Desenvolvimento de Minas Gerais S.A.</v>
          </cell>
          <cell r="B1126" t="str">
            <v>BRAZIL</v>
          </cell>
          <cell r="C1126" t="str">
            <v>Stable</v>
          </cell>
          <cell r="D1126" t="str">
            <v>Baa3</v>
          </cell>
          <cell r="E1126" t="str">
            <v>LT Issuer Rating - Dom Curr</v>
          </cell>
          <cell r="O1126" t="str">
            <v>P-3</v>
          </cell>
          <cell r="P1126" t="str">
            <v>Not on Watch</v>
          </cell>
        </row>
        <row r="1127">
          <cell r="A1127" t="str">
            <v>Banco de la Nacion Argentina (Bolivia)</v>
          </cell>
          <cell r="B1127" t="str">
            <v>BOLIVIA</v>
          </cell>
          <cell r="C1127" t="str">
            <v>Negative</v>
          </cell>
          <cell r="D1127" t="str">
            <v>Caa1</v>
          </cell>
          <cell r="E1127" t="str">
            <v>LT Bank Deposits - Fgn Curr</v>
          </cell>
          <cell r="F1127" t="str">
            <v>Caa1</v>
          </cell>
          <cell r="O1127" t="str">
            <v>NP</v>
          </cell>
          <cell r="P1127" t="str">
            <v>Not on Watch</v>
          </cell>
        </row>
        <row r="1128">
          <cell r="A1128" t="str">
            <v>Banco do Brasil S.A. (Bolivia)</v>
          </cell>
          <cell r="B1128" t="str">
            <v>BOLIVIA</v>
          </cell>
          <cell r="C1128" t="str">
            <v>Stable</v>
          </cell>
          <cell r="D1128" t="str">
            <v>B1</v>
          </cell>
          <cell r="E1128" t="str">
            <v>LT Bank Deposits - Fgn Curr</v>
          </cell>
          <cell r="F1128" t="str">
            <v>B1</v>
          </cell>
          <cell r="O1128" t="str">
            <v>NP</v>
          </cell>
          <cell r="P1128" t="str">
            <v>Not on Watch</v>
          </cell>
        </row>
        <row r="1129">
          <cell r="A1129" t="str">
            <v>Banco Do Brasil S.A. (Cayman)</v>
          </cell>
          <cell r="B1129" t="str">
            <v>CAYMAN ISLANDS</v>
          </cell>
          <cell r="C1129" t="str">
            <v>Negative</v>
          </cell>
          <cell r="D1129" t="str">
            <v>Baa2</v>
          </cell>
          <cell r="E1129" t="str">
            <v>Senior Unsecured - Fgn Curr</v>
          </cell>
          <cell r="J1129" t="str">
            <v>Baa2</v>
          </cell>
          <cell r="K1129" t="str">
            <v>Baa3</v>
          </cell>
          <cell r="L1129" t="str">
            <v>Ba1</v>
          </cell>
          <cell r="N1129" t="str">
            <v>Ba2</v>
          </cell>
          <cell r="O1129" t="str">
            <v>(P)P-2</v>
          </cell>
          <cell r="P1129" t="str">
            <v>Not on Watch</v>
          </cell>
        </row>
        <row r="1130">
          <cell r="A1130" t="str">
            <v>Banco Espirito Santo N. A. Capital, LLC</v>
          </cell>
          <cell r="B1130" t="str">
            <v>UNITED STATES</v>
          </cell>
          <cell r="C1130" t="str">
            <v>No Outlook</v>
          </cell>
          <cell r="O1130" t="str">
            <v>NP</v>
          </cell>
          <cell r="P1130" t="str">
            <v>Not on Watch</v>
          </cell>
        </row>
        <row r="1131">
          <cell r="A1131" t="str">
            <v>Banco Estado, New York Branch</v>
          </cell>
          <cell r="B1131" t="str">
            <v>UNITED STATES</v>
          </cell>
          <cell r="C1131" t="str">
            <v>Stable</v>
          </cell>
          <cell r="D1131" t="str">
            <v>Aa3</v>
          </cell>
          <cell r="E1131" t="str">
            <v>LT Bank Deposits - Fgn Curr</v>
          </cell>
          <cell r="F1131" t="str">
            <v>Aa3</v>
          </cell>
          <cell r="J1131" t="str">
            <v>(P)Aa3</v>
          </cell>
          <cell r="O1131" t="str">
            <v>P-1</v>
          </cell>
          <cell r="P1131" t="str">
            <v>Not on Watch</v>
          </cell>
        </row>
        <row r="1132">
          <cell r="A1132" t="str">
            <v>Banco Financiero y de Ahorros</v>
          </cell>
          <cell r="B1132" t="str">
            <v>SPAIN</v>
          </cell>
          <cell r="C1132" t="str">
            <v>No Outlook</v>
          </cell>
          <cell r="D1132" t="str">
            <v>Baa2</v>
          </cell>
          <cell r="E1132" t="str">
            <v>BACKED Senior Unsecured - Dom Curr</v>
          </cell>
          <cell r="P1132" t="str">
            <v>Not on Watch</v>
          </cell>
        </row>
        <row r="1133">
          <cell r="A1133" t="str">
            <v>Banco Industrial e Comercial S.A., Cayman</v>
          </cell>
          <cell r="B1133" t="str">
            <v>CAYMAN ISLANDS</v>
          </cell>
          <cell r="C1133" t="str">
            <v>Developing</v>
          </cell>
          <cell r="D1133" t="str">
            <v>Ba1</v>
          </cell>
          <cell r="E1133" t="str">
            <v>Senior Unsecured - Fgn Curr</v>
          </cell>
          <cell r="J1133" t="str">
            <v>Ba1</v>
          </cell>
          <cell r="P1133" t="str">
            <v>Not on Watch</v>
          </cell>
        </row>
        <row r="1134">
          <cell r="A1134" t="str">
            <v>Banco Internacional del Peru (Panama Branch)</v>
          </cell>
          <cell r="B1134" t="str">
            <v>PANAMA</v>
          </cell>
          <cell r="C1134" t="str">
            <v>Stable</v>
          </cell>
          <cell r="D1134" t="str">
            <v>Baa2</v>
          </cell>
          <cell r="E1134" t="str">
            <v>Senior Unsecured - Fgn Curr</v>
          </cell>
          <cell r="J1134" t="str">
            <v>Baa2</v>
          </cell>
          <cell r="P1134" t="str">
            <v>Not on Watch</v>
          </cell>
        </row>
        <row r="1135">
          <cell r="A1135" t="str">
            <v>Banco Itau BBA (Nassau Branch)</v>
          </cell>
          <cell r="B1135" t="str">
            <v>BAHAMAS</v>
          </cell>
          <cell r="C1135" t="str">
            <v>Negative</v>
          </cell>
          <cell r="D1135" t="str">
            <v>Baa1</v>
          </cell>
          <cell r="E1135" t="str">
            <v>Senior Unsecured - Fgn Curr</v>
          </cell>
          <cell r="J1135" t="str">
            <v>Baa1</v>
          </cell>
          <cell r="P1135" t="str">
            <v>Not on Watch</v>
          </cell>
        </row>
        <row r="1136">
          <cell r="A1136" t="str">
            <v>Banco Mercantil del Norte, S.A.(Cayman I)</v>
          </cell>
          <cell r="B1136" t="str">
            <v>CAYMAN ISLANDS</v>
          </cell>
          <cell r="C1136" t="str">
            <v>Stable</v>
          </cell>
          <cell r="D1136" t="str">
            <v>A2</v>
          </cell>
          <cell r="E1136" t="str">
            <v>Senior Unsecured - Fgn Curr</v>
          </cell>
          <cell r="J1136" t="str">
            <v>A2</v>
          </cell>
          <cell r="P1136" t="str">
            <v>Not on Watch</v>
          </cell>
        </row>
        <row r="1137">
          <cell r="A1137" t="str">
            <v>Banco Nac. Desenv. Economico e Social - BNDES</v>
          </cell>
          <cell r="B1137" t="str">
            <v>BRAZIL</v>
          </cell>
          <cell r="C1137" t="str">
            <v>Negative (multiple)</v>
          </cell>
          <cell r="D1137" t="str">
            <v>Baa2</v>
          </cell>
          <cell r="E1137" t="str">
            <v>LT Bank Deposits - Fgn Curr</v>
          </cell>
          <cell r="F1137" t="str">
            <v>Baa2</v>
          </cell>
          <cell r="J1137" t="str">
            <v>Baa2</v>
          </cell>
          <cell r="O1137" t="str">
            <v>P-2</v>
          </cell>
          <cell r="P1137" t="str">
            <v>Not on Watch</v>
          </cell>
        </row>
        <row r="1138">
          <cell r="A1138" t="str">
            <v>Banco Popolare Luxembourg S.A.</v>
          </cell>
          <cell r="B1138" t="str">
            <v>LUXEMBOURG</v>
          </cell>
          <cell r="C1138" t="str">
            <v>Negative</v>
          </cell>
          <cell r="D1138" t="str">
            <v>(P)Ba3</v>
          </cell>
          <cell r="E1138" t="str">
            <v>BACKED Senior Unsecured MTN - Dom Curr</v>
          </cell>
          <cell r="P1138" t="str">
            <v>Not on Watch</v>
          </cell>
        </row>
        <row r="1139">
          <cell r="A1139" t="str">
            <v>Banco Popolare Societa Cooperativa, London Br</v>
          </cell>
          <cell r="B1139" t="str">
            <v>UNITED KINGDOM</v>
          </cell>
          <cell r="C1139" t="str">
            <v>No Outlook</v>
          </cell>
          <cell r="O1139" t="str">
            <v>NP</v>
          </cell>
          <cell r="P1139" t="str">
            <v>Not on Watch</v>
          </cell>
        </row>
        <row r="1140">
          <cell r="A1140" t="str">
            <v>Banco Sabadell S.A., London Branch</v>
          </cell>
          <cell r="B1140" t="str">
            <v>UNITED KINGDOM</v>
          </cell>
          <cell r="C1140" t="str">
            <v>Negative</v>
          </cell>
          <cell r="D1140" t="str">
            <v>Ba2</v>
          </cell>
          <cell r="E1140" t="str">
            <v>LT Bank Deposits - Dom Curr</v>
          </cell>
          <cell r="F1140" t="str">
            <v>Ba2</v>
          </cell>
          <cell r="O1140" t="str">
            <v>NP</v>
          </cell>
          <cell r="P1140" t="str">
            <v>Not on Watch</v>
          </cell>
        </row>
        <row r="1141">
          <cell r="A1141" t="str">
            <v>Banco Safra S.A. (Cayman Branch)</v>
          </cell>
          <cell r="B1141" t="str">
            <v>CAYMAN ISLANDS</v>
          </cell>
          <cell r="C1141" t="str">
            <v>Negative</v>
          </cell>
          <cell r="D1141" t="str">
            <v>Baa2</v>
          </cell>
          <cell r="E1141" t="str">
            <v>Senior Unsecured - Fgn Curr</v>
          </cell>
          <cell r="J1141" t="str">
            <v>Baa2</v>
          </cell>
          <cell r="K1141" t="str">
            <v>Baa3</v>
          </cell>
          <cell r="P1141" t="str">
            <v>Not on Watch</v>
          </cell>
        </row>
        <row r="1142">
          <cell r="A1142" t="str">
            <v>Banco Santander (Brasil) S.A. - Cayman Br</v>
          </cell>
          <cell r="B1142" t="str">
            <v>CAYMAN ISLANDS - OFF SHORE</v>
          </cell>
          <cell r="C1142" t="str">
            <v>Negative</v>
          </cell>
          <cell r="D1142" t="str">
            <v>Baa2</v>
          </cell>
          <cell r="E1142" t="str">
            <v>Senior Unsecured - Fgn Curr</v>
          </cell>
          <cell r="J1142" t="str">
            <v>Baa2</v>
          </cell>
          <cell r="O1142" t="str">
            <v>(P)P-2</v>
          </cell>
          <cell r="P1142" t="str">
            <v>Not on Watch</v>
          </cell>
        </row>
        <row r="1143">
          <cell r="A1143" t="str">
            <v>Banco Santander Totta S.A., London</v>
          </cell>
          <cell r="B1143" t="str">
            <v>UNITED KINGDOM</v>
          </cell>
          <cell r="C1143" t="str">
            <v>Stable</v>
          </cell>
          <cell r="D1143" t="str">
            <v>(P)Ba1</v>
          </cell>
          <cell r="E1143" t="str">
            <v>Senior Unsecured MTN - Fgn Curr</v>
          </cell>
          <cell r="J1143" t="str">
            <v>(P)Ba1</v>
          </cell>
          <cell r="K1143" t="str">
            <v>(P)Ba2</v>
          </cell>
          <cell r="L1143" t="str">
            <v>(P)Ba3</v>
          </cell>
          <cell r="O1143" t="str">
            <v>(P)NP</v>
          </cell>
          <cell r="P1143" t="str">
            <v>Not on Watch</v>
          </cell>
        </row>
        <row r="1144">
          <cell r="A1144" t="str">
            <v>Banco Santander, S.A., London Branch</v>
          </cell>
          <cell r="B1144" t="str">
            <v>UNITED KINGDOM</v>
          </cell>
          <cell r="C1144" t="str">
            <v>Stable</v>
          </cell>
          <cell r="D1144" t="str">
            <v>(P)Baa1</v>
          </cell>
          <cell r="E1144" t="str">
            <v>LT Deposit Note/CD Program - Fgn Curr</v>
          </cell>
          <cell r="F1144" t="str">
            <v>(P)Baa1</v>
          </cell>
          <cell r="O1144" t="str">
            <v>(P)P-2</v>
          </cell>
          <cell r="P1144" t="str">
            <v>Not on Watch</v>
          </cell>
        </row>
        <row r="1145">
          <cell r="A1145" t="str">
            <v>Banco Votorantim S.A. (Nassau Branch)</v>
          </cell>
          <cell r="B1145" t="str">
            <v>BAHAMAS</v>
          </cell>
          <cell r="C1145" t="str">
            <v>Negative</v>
          </cell>
          <cell r="D1145" t="str">
            <v>Baa2</v>
          </cell>
          <cell r="E1145" t="str">
            <v>Senior Unsecured - Fgn Curr</v>
          </cell>
          <cell r="J1145" t="str">
            <v>Baa2</v>
          </cell>
          <cell r="O1145" t="str">
            <v>(P)P-2</v>
          </cell>
          <cell r="P1145" t="str">
            <v>Not on Watch</v>
          </cell>
        </row>
        <row r="1146">
          <cell r="A1146" t="str">
            <v>Banesto Banco de Emisiones, S.A.</v>
          </cell>
          <cell r="B1146" t="str">
            <v>SPAIN</v>
          </cell>
          <cell r="C1146" t="str">
            <v>Stable</v>
          </cell>
          <cell r="D1146" t="str">
            <v>Baa2</v>
          </cell>
          <cell r="E1146" t="str">
            <v>BACKED Subordinate - Dom Curr</v>
          </cell>
          <cell r="P1146" t="str">
            <v>Not on Watch</v>
          </cell>
        </row>
        <row r="1147">
          <cell r="A1147" t="str">
            <v>Banesto Holdings, Ltd.</v>
          </cell>
          <cell r="B1147" t="str">
            <v>UNITED KINGDOM</v>
          </cell>
          <cell r="C1147" t="str">
            <v>Stable</v>
          </cell>
          <cell r="D1147" t="str">
            <v>Ba2</v>
          </cell>
          <cell r="E1147" t="str">
            <v>BACKED Pref. Stock Non-cumulative - Fgn Curr</v>
          </cell>
          <cell r="P1147" t="str">
            <v>Not on Watch</v>
          </cell>
        </row>
        <row r="1148">
          <cell r="A1148" t="str">
            <v>Bangkok Bank Public Company Ltd. (Hong Kong)</v>
          </cell>
          <cell r="B1148" t="str">
            <v>HONG KONG</v>
          </cell>
          <cell r="C1148" t="str">
            <v>Stable</v>
          </cell>
          <cell r="D1148" t="str">
            <v>A3</v>
          </cell>
          <cell r="E1148" t="str">
            <v>Senior Unsecured - Fgn Curr</v>
          </cell>
          <cell r="J1148" t="str">
            <v>A3</v>
          </cell>
          <cell r="K1148" t="str">
            <v>Baa3</v>
          </cell>
          <cell r="O1148" t="str">
            <v>(P)P-2</v>
          </cell>
          <cell r="P1148" t="str">
            <v>Not on Watch</v>
          </cell>
        </row>
        <row r="1149">
          <cell r="A1149" t="str">
            <v>Banif Finance, Limited</v>
          </cell>
          <cell r="B1149" t="str">
            <v>CAYMAN ISLANDS</v>
          </cell>
          <cell r="C1149" t="str">
            <v>Negative</v>
          </cell>
          <cell r="D1149" t="str">
            <v>C</v>
          </cell>
          <cell r="E1149" t="str">
            <v>BACKED Subordinate - Fgn Curr</v>
          </cell>
          <cell r="P1149" t="str">
            <v>Not on Watch</v>
          </cell>
        </row>
        <row r="1150">
          <cell r="A1150" t="str">
            <v>Bank Hapoalim BM, New York Branch (uninsured)</v>
          </cell>
          <cell r="B1150" t="str">
            <v>UNITED STATES</v>
          </cell>
          <cell r="C1150" t="str">
            <v>Stable</v>
          </cell>
          <cell r="D1150" t="str">
            <v>A2</v>
          </cell>
          <cell r="E1150" t="str">
            <v>LT Bank Deposits - Dom Curr</v>
          </cell>
          <cell r="F1150" t="str">
            <v>A2</v>
          </cell>
          <cell r="O1150" t="str">
            <v>P-1</v>
          </cell>
          <cell r="P1150" t="str">
            <v>Not on Watch</v>
          </cell>
        </row>
        <row r="1151">
          <cell r="A1151" t="str">
            <v>Bank Julius Baer &amp; Co. Ltd., Guernsey Branch</v>
          </cell>
          <cell r="B1151" t="str">
            <v>GUERNSEY</v>
          </cell>
          <cell r="C1151" t="str">
            <v>Negative</v>
          </cell>
          <cell r="D1151" t="str">
            <v>A1</v>
          </cell>
          <cell r="E1151" t="str">
            <v>LT Issuer Rating - Fgn Curr</v>
          </cell>
          <cell r="P1151" t="str">
            <v>Not on Watch</v>
          </cell>
        </row>
        <row r="1152">
          <cell r="A1152" t="str">
            <v>Bank of America Corporation</v>
          </cell>
          <cell r="B1152" t="str">
            <v>UNITED STATES</v>
          </cell>
          <cell r="C1152" t="str">
            <v>Stable</v>
          </cell>
          <cell r="D1152" t="str">
            <v>Baa2</v>
          </cell>
          <cell r="E1152" t="str">
            <v>LT Issuer Rating</v>
          </cell>
          <cell r="J1152" t="str">
            <v>Baa2</v>
          </cell>
          <cell r="K1152" t="str">
            <v>Baa3</v>
          </cell>
          <cell r="L1152" t="str">
            <v>(P)Ba1</v>
          </cell>
          <cell r="M1152" t="str">
            <v>Ba3</v>
          </cell>
          <cell r="N1152" t="str">
            <v>Ba3</v>
          </cell>
          <cell r="O1152" t="str">
            <v>P-2</v>
          </cell>
          <cell r="P1152" t="str">
            <v>Not On Watch</v>
          </cell>
        </row>
        <row r="1153">
          <cell r="A1153" t="str">
            <v>Bank of America, N.A. (Sydney Branch)</v>
          </cell>
          <cell r="B1153" t="str">
            <v>AUSTRALIA</v>
          </cell>
          <cell r="C1153" t="str">
            <v>Stable</v>
          </cell>
          <cell r="D1153" t="str">
            <v>(P)A2</v>
          </cell>
          <cell r="E1153" t="str">
            <v>Senior Unsecured MTN - Fgn Curr</v>
          </cell>
          <cell r="J1153" t="str">
            <v>(P)A2</v>
          </cell>
          <cell r="K1153" t="str">
            <v>(P)Baa1</v>
          </cell>
          <cell r="O1153" t="str">
            <v>P-1</v>
          </cell>
          <cell r="P1153" t="str">
            <v>Not on Watch</v>
          </cell>
        </row>
        <row r="1154">
          <cell r="A1154" t="str">
            <v>Bank of America, N.A., London Branch</v>
          </cell>
          <cell r="B1154" t="str">
            <v>UNITED KINGDOM</v>
          </cell>
          <cell r="C1154" t="str">
            <v>Stable</v>
          </cell>
          <cell r="D1154" t="str">
            <v>(P)A2</v>
          </cell>
          <cell r="E1154" t="str">
            <v>LT Deposit Note/CD Program</v>
          </cell>
          <cell r="F1154" t="str">
            <v>(P)A2</v>
          </cell>
          <cell r="O1154" t="str">
            <v>P-1</v>
          </cell>
          <cell r="P1154" t="str">
            <v>Not on Watch</v>
          </cell>
        </row>
        <row r="1155">
          <cell r="A1155" t="str">
            <v>Bank of Baroda (London)</v>
          </cell>
          <cell r="B1155" t="str">
            <v>UNITED KINGDOM</v>
          </cell>
          <cell r="C1155" t="str">
            <v>Stable (multiple)</v>
          </cell>
          <cell r="D1155" t="str">
            <v>Baa3</v>
          </cell>
          <cell r="E1155" t="str">
            <v>Senior Unsecured - Fgn Curr</v>
          </cell>
          <cell r="J1155" t="str">
            <v>Baa3</v>
          </cell>
          <cell r="K1155" t="str">
            <v>Ba2</v>
          </cell>
          <cell r="L1155" t="str">
            <v>(P)Ba3</v>
          </cell>
          <cell r="P1155" t="str">
            <v>Not on Watch</v>
          </cell>
        </row>
        <row r="1156">
          <cell r="A1156" t="str">
            <v>Bank of China Limited, Frankfurt Branch</v>
          </cell>
          <cell r="B1156" t="str">
            <v>GERMANY</v>
          </cell>
          <cell r="C1156" t="str">
            <v>No Outlook</v>
          </cell>
          <cell r="O1156" t="str">
            <v>P-1</v>
          </cell>
          <cell r="P1156" t="str">
            <v>Not on Watch</v>
          </cell>
        </row>
        <row r="1157">
          <cell r="A1157" t="str">
            <v>Bank of China Limited, Hong Kong Branch</v>
          </cell>
          <cell r="B1157" t="str">
            <v>HONG KONG</v>
          </cell>
          <cell r="C1157" t="str">
            <v>Stable</v>
          </cell>
          <cell r="D1157" t="str">
            <v>(P)A1</v>
          </cell>
          <cell r="E1157" t="str">
            <v>LT Deposit Note/CD Program - Dom Curr</v>
          </cell>
          <cell r="F1157" t="str">
            <v>(P)A1</v>
          </cell>
          <cell r="J1157" t="str">
            <v>A1</v>
          </cell>
          <cell r="O1157" t="str">
            <v>P-1</v>
          </cell>
          <cell r="P1157" t="str">
            <v>Not on Watch</v>
          </cell>
        </row>
        <row r="1158">
          <cell r="A1158" t="str">
            <v>Bank of China Limited, London Branch</v>
          </cell>
          <cell r="B1158" t="str">
            <v>UNITED KINGDOM</v>
          </cell>
          <cell r="C1158" t="str">
            <v>Stable</v>
          </cell>
          <cell r="D1158" t="str">
            <v>(P)A1</v>
          </cell>
          <cell r="E1158" t="str">
            <v>LT Deposit Note/CD Program - Fgn Curr</v>
          </cell>
          <cell r="F1158" t="str">
            <v>(P)A1</v>
          </cell>
          <cell r="J1158" t="str">
            <v>A1</v>
          </cell>
          <cell r="O1158" t="str">
            <v>P-1</v>
          </cell>
          <cell r="P1158" t="str">
            <v>Not On Watch</v>
          </cell>
        </row>
        <row r="1159">
          <cell r="A1159" t="str">
            <v>Bank of China Limited, Luxembourg Branch</v>
          </cell>
          <cell r="B1159" t="str">
            <v>LUXEMBOURG</v>
          </cell>
          <cell r="C1159" t="str">
            <v>Stable</v>
          </cell>
          <cell r="D1159" t="str">
            <v>A1</v>
          </cell>
          <cell r="E1159" t="str">
            <v>Senior Unsecured - Fgn Curr</v>
          </cell>
          <cell r="J1159" t="str">
            <v>A1</v>
          </cell>
          <cell r="P1159" t="str">
            <v>Not on Watch</v>
          </cell>
        </row>
        <row r="1160">
          <cell r="A1160" t="str">
            <v>Bank of China Limited, Paris Branch</v>
          </cell>
          <cell r="B1160" t="str">
            <v>FRANCE</v>
          </cell>
          <cell r="C1160" t="str">
            <v>Stable</v>
          </cell>
          <cell r="D1160" t="str">
            <v>A1</v>
          </cell>
          <cell r="E1160" t="str">
            <v>Senior Unsecured - Fgn Curr</v>
          </cell>
          <cell r="J1160" t="str">
            <v>A1</v>
          </cell>
          <cell r="O1160" t="str">
            <v>P-1</v>
          </cell>
          <cell r="P1160" t="str">
            <v>Not on Watch</v>
          </cell>
        </row>
        <row r="1161">
          <cell r="A1161" t="str">
            <v>Bank of China Limited, Singapore Branch</v>
          </cell>
          <cell r="B1161" t="str">
            <v>SINGAPORE</v>
          </cell>
          <cell r="C1161" t="str">
            <v>Stable</v>
          </cell>
          <cell r="D1161" t="str">
            <v>A1</v>
          </cell>
          <cell r="E1161" t="str">
            <v>Senior Unsecured - Fgn Curr</v>
          </cell>
          <cell r="J1161" t="str">
            <v>A1</v>
          </cell>
          <cell r="O1161" t="str">
            <v>P-1</v>
          </cell>
          <cell r="P1161" t="str">
            <v>Not on Watch</v>
          </cell>
        </row>
        <row r="1162">
          <cell r="A1162" t="str">
            <v>Bank of China Limited, Sydney Branch</v>
          </cell>
          <cell r="B1162" t="str">
            <v>AUSTRALIA</v>
          </cell>
          <cell r="C1162" t="str">
            <v>Stable</v>
          </cell>
          <cell r="D1162" t="str">
            <v>A1</v>
          </cell>
          <cell r="E1162" t="str">
            <v>Senior Unsecured - Fgn Curr</v>
          </cell>
          <cell r="J1162" t="str">
            <v>A1</v>
          </cell>
          <cell r="O1162" t="str">
            <v>P-1</v>
          </cell>
          <cell r="P1162" t="str">
            <v>Not on Watch</v>
          </cell>
        </row>
        <row r="1163">
          <cell r="A1163" t="str">
            <v>Bank of China Limited, Taipei Branch</v>
          </cell>
          <cell r="B1163" t="str">
            <v>TAIWAN</v>
          </cell>
          <cell r="C1163" t="str">
            <v>Stable</v>
          </cell>
          <cell r="D1163" t="str">
            <v>A1</v>
          </cell>
          <cell r="E1163" t="str">
            <v>Senior Unsecured - Fgn Curr</v>
          </cell>
          <cell r="J1163" t="str">
            <v>A1</v>
          </cell>
          <cell r="P1163" t="str">
            <v>Not on Watch</v>
          </cell>
        </row>
        <row r="1164">
          <cell r="A1164" t="str">
            <v>Bank of China Limited, Tokyo Branch</v>
          </cell>
          <cell r="B1164" t="str">
            <v>JAPAN</v>
          </cell>
          <cell r="C1164" t="str">
            <v>Stable</v>
          </cell>
          <cell r="O1164" t="str">
            <v>P-1</v>
          </cell>
          <cell r="P1164" t="str">
            <v>Not on Watch</v>
          </cell>
        </row>
        <row r="1165">
          <cell r="A1165" t="str">
            <v>Bank of Communications Co., Ltd. HK Branch</v>
          </cell>
          <cell r="B1165" t="str">
            <v>CHINA</v>
          </cell>
          <cell r="C1165" t="str">
            <v>Stable</v>
          </cell>
          <cell r="D1165" t="str">
            <v>A2</v>
          </cell>
          <cell r="E1165" t="str">
            <v>Senior Unsecured - Fgn Curr</v>
          </cell>
          <cell r="J1165" t="str">
            <v>A2</v>
          </cell>
          <cell r="O1165" t="str">
            <v>(P)P-1</v>
          </cell>
          <cell r="P1165" t="str">
            <v>Not on Watch</v>
          </cell>
        </row>
        <row r="1166">
          <cell r="A1166" t="str">
            <v>Bank of East Asia Ltd, Singapore Branch</v>
          </cell>
          <cell r="B1166" t="str">
            <v>SINGAPORE</v>
          </cell>
          <cell r="C1166" t="str">
            <v>Negative</v>
          </cell>
          <cell r="D1166" t="str">
            <v>A2</v>
          </cell>
          <cell r="E1166" t="str">
            <v>Senior Unsecured - Fgn Curr</v>
          </cell>
          <cell r="J1166" t="str">
            <v>A2</v>
          </cell>
          <cell r="P1166" t="str">
            <v>Not on Watch</v>
          </cell>
        </row>
        <row r="1167">
          <cell r="A1167" t="str">
            <v>Bank of Hawaii Corporation</v>
          </cell>
          <cell r="B1167" t="str">
            <v>UNITED STATES</v>
          </cell>
          <cell r="C1167" t="str">
            <v>Stable</v>
          </cell>
          <cell r="D1167" t="str">
            <v>(P)A1</v>
          </cell>
          <cell r="E1167" t="str">
            <v>Senior Unsecured MTN - Dom Curr</v>
          </cell>
          <cell r="J1167" t="str">
            <v>(P)A1</v>
          </cell>
          <cell r="P1167" t="str">
            <v>Not on Watch</v>
          </cell>
        </row>
        <row r="1168">
          <cell r="A1168" t="str">
            <v>Bank of India (London)</v>
          </cell>
          <cell r="B1168" t="str">
            <v>UNITED KINGDOM</v>
          </cell>
          <cell r="C1168" t="str">
            <v>Stable (multiple)</v>
          </cell>
          <cell r="D1168" t="str">
            <v>Baa3</v>
          </cell>
          <cell r="E1168" t="str">
            <v>Senior Unsecured - Fgn Curr</v>
          </cell>
          <cell r="J1168" t="str">
            <v>Baa3</v>
          </cell>
          <cell r="K1168" t="str">
            <v>Ba2</v>
          </cell>
          <cell r="P1168" t="str">
            <v>Not on Watch</v>
          </cell>
        </row>
        <row r="1169">
          <cell r="A1169" t="str">
            <v>Bank of India, Jersey Branch</v>
          </cell>
          <cell r="B1169" t="str">
            <v>JERSEY</v>
          </cell>
          <cell r="C1169" t="str">
            <v>Stable (multiple)</v>
          </cell>
          <cell r="D1169" t="str">
            <v>(P)Baa3</v>
          </cell>
          <cell r="E1169" t="str">
            <v>Senior Unsecured MTN - Fgn Curr</v>
          </cell>
          <cell r="J1169" t="str">
            <v>(P)Baa3</v>
          </cell>
          <cell r="K1169" t="str">
            <v>(P)Ba2</v>
          </cell>
          <cell r="L1169" t="str">
            <v>(P)Ba3</v>
          </cell>
          <cell r="P1169" t="str">
            <v>Not on Watch</v>
          </cell>
        </row>
        <row r="1170">
          <cell r="A1170" t="str">
            <v>Bank of Ireland UK Holdings Plc</v>
          </cell>
          <cell r="B1170" t="str">
            <v>IRELAND</v>
          </cell>
          <cell r="C1170" t="str">
            <v>Negative</v>
          </cell>
          <cell r="D1170" t="str">
            <v>Caa2</v>
          </cell>
          <cell r="E1170" t="str">
            <v>BACKED Pref. Stock - Dom Curr</v>
          </cell>
          <cell r="P1170" t="str">
            <v>Not on Watch</v>
          </cell>
        </row>
        <row r="1171">
          <cell r="A1171" t="str">
            <v>Bank of Montreal, Chicago Branch</v>
          </cell>
          <cell r="B1171" t="str">
            <v>UNITED STATES</v>
          </cell>
          <cell r="C1171" t="str">
            <v>Negative</v>
          </cell>
          <cell r="D1171" t="str">
            <v>Aa3</v>
          </cell>
          <cell r="E1171" t="str">
            <v>LT Deposit Note/CD Program - Dom Curr</v>
          </cell>
          <cell r="F1171" t="str">
            <v>Aa3</v>
          </cell>
          <cell r="J1171" t="str">
            <v>Aa3</v>
          </cell>
          <cell r="P1171" t="str">
            <v>Not on Watch</v>
          </cell>
        </row>
        <row r="1172">
          <cell r="A1172" t="str">
            <v>Bank of New York (Lux.) SA, Italian Br.</v>
          </cell>
          <cell r="B1172" t="str">
            <v>ITALY</v>
          </cell>
          <cell r="C1172" t="str">
            <v>Stable</v>
          </cell>
          <cell r="D1172" t="str">
            <v>A2</v>
          </cell>
          <cell r="E1172" t="str">
            <v>LT Bank Deposits - Fgn Curr</v>
          </cell>
          <cell r="F1172" t="str">
            <v>A2</v>
          </cell>
          <cell r="O1172" t="str">
            <v>P-1</v>
          </cell>
          <cell r="P1172" t="str">
            <v>Not on Watch</v>
          </cell>
        </row>
        <row r="1173">
          <cell r="A1173" t="str">
            <v>Bank of New York Mellon Corporation (The)</v>
          </cell>
          <cell r="B1173" t="str">
            <v>UNITED STATES</v>
          </cell>
          <cell r="C1173" t="str">
            <v>Stable</v>
          </cell>
          <cell r="D1173" t="str">
            <v>A1</v>
          </cell>
          <cell r="E1173" t="str">
            <v>LT Issuer Rating</v>
          </cell>
          <cell r="J1173" t="str">
            <v>A1</v>
          </cell>
          <cell r="K1173" t="str">
            <v>A2</v>
          </cell>
          <cell r="N1173" t="str">
            <v>Baa2</v>
          </cell>
          <cell r="O1173" t="str">
            <v>P-1</v>
          </cell>
          <cell r="P1173" t="str">
            <v>Not On Watch</v>
          </cell>
        </row>
        <row r="1174">
          <cell r="A1174" t="str">
            <v>Bank of Nova Scotia, Houston Branch</v>
          </cell>
          <cell r="B1174" t="str">
            <v>UNITED STATES</v>
          </cell>
          <cell r="C1174" t="str">
            <v>Negative</v>
          </cell>
          <cell r="D1174" t="str">
            <v>Aa2</v>
          </cell>
          <cell r="E1174" t="str">
            <v>LT Deposit Note/CD Program - Dom Curr</v>
          </cell>
          <cell r="F1174" t="str">
            <v>Aa2</v>
          </cell>
          <cell r="P1174" t="str">
            <v>Not on Watch</v>
          </cell>
        </row>
        <row r="1175">
          <cell r="A1175" t="str">
            <v>Bank of Nova Scotia, New York Agency</v>
          </cell>
          <cell r="B1175" t="str">
            <v>UNITED STATES</v>
          </cell>
          <cell r="C1175" t="str">
            <v>Negative</v>
          </cell>
          <cell r="D1175" t="str">
            <v>Aa2</v>
          </cell>
          <cell r="E1175" t="str">
            <v>LT Issuer Rating</v>
          </cell>
          <cell r="P1175" t="str">
            <v>Not on Watch</v>
          </cell>
        </row>
        <row r="1176">
          <cell r="A1176" t="str">
            <v>Bank of Scotland Capital Funding L.P.</v>
          </cell>
          <cell r="B1176" t="str">
            <v>UNITED KINGDOM</v>
          </cell>
          <cell r="C1176" t="str">
            <v>Stable</v>
          </cell>
          <cell r="D1176" t="str">
            <v>Ba1</v>
          </cell>
          <cell r="E1176" t="str">
            <v>BACKED Pref. Stock Non-cumulative - Dom Curr</v>
          </cell>
          <cell r="P1176" t="str">
            <v>Not on Watch</v>
          </cell>
        </row>
        <row r="1177">
          <cell r="A1177" t="str">
            <v>Bank of Scotland plc, Australia Branch</v>
          </cell>
          <cell r="B1177" t="str">
            <v>AUSTRALIA</v>
          </cell>
          <cell r="C1177" t="str">
            <v>Negative</v>
          </cell>
          <cell r="D1177" t="str">
            <v>(P)A1</v>
          </cell>
          <cell r="E1177" t="str">
            <v>Senior Unsecured MTN - Dom Curr</v>
          </cell>
          <cell r="J1177" t="str">
            <v>(P)A1</v>
          </cell>
          <cell r="O1177" t="str">
            <v>(P)P-1</v>
          </cell>
          <cell r="P1177" t="str">
            <v>Not on Watch</v>
          </cell>
        </row>
        <row r="1178">
          <cell r="A1178" t="str">
            <v>Bank of Tokyo-Mitsubishi UFJ Ltd. (H.K. Br.)</v>
          </cell>
          <cell r="B1178" t="str">
            <v>HONG KONG</v>
          </cell>
          <cell r="C1178" t="str">
            <v>Stable</v>
          </cell>
          <cell r="D1178" t="str">
            <v>(P)Aa3</v>
          </cell>
          <cell r="E1178" t="str">
            <v>LT Deposit Note/CD Program - Fgn Curr</v>
          </cell>
          <cell r="F1178" t="str">
            <v>(P)Aa3</v>
          </cell>
          <cell r="P1178" t="str">
            <v>Not on Watch</v>
          </cell>
        </row>
        <row r="1179">
          <cell r="A1179" t="str">
            <v>Bank of Tokyo-Mitsubishi UFJ, Ltd. (NY) (The)</v>
          </cell>
          <cell r="B1179" t="str">
            <v>UNITED STATES</v>
          </cell>
          <cell r="C1179" t="str">
            <v>No Outlook</v>
          </cell>
          <cell r="O1179" t="str">
            <v>P-1</v>
          </cell>
          <cell r="P1179" t="str">
            <v>Not on Watch</v>
          </cell>
        </row>
        <row r="1180">
          <cell r="A1180" t="str">
            <v>Bank of Tokyo-Mitsubishi UFJ, Ltd., Sydney Br</v>
          </cell>
          <cell r="B1180" t="str">
            <v>AUSTRALIA</v>
          </cell>
          <cell r="C1180" t="str">
            <v>Stable</v>
          </cell>
          <cell r="D1180" t="str">
            <v>(P)Aa3</v>
          </cell>
          <cell r="E1180" t="str">
            <v>LT Deposit Note/CD Program - Fgn Curr</v>
          </cell>
          <cell r="F1180" t="str">
            <v>(P)Aa3</v>
          </cell>
          <cell r="J1180" t="str">
            <v>Aa3</v>
          </cell>
          <cell r="O1180" t="str">
            <v>(P)P-1</v>
          </cell>
          <cell r="P1180" t="str">
            <v>Not On Watch</v>
          </cell>
        </row>
        <row r="1181">
          <cell r="A1181" t="str">
            <v>BANK ONE Capital III</v>
          </cell>
          <cell r="B1181" t="str">
            <v>UNITED STATES</v>
          </cell>
          <cell r="C1181" t="str">
            <v>Stable</v>
          </cell>
          <cell r="D1181" t="str">
            <v>Baa2</v>
          </cell>
          <cell r="E1181" t="str">
            <v>BACKED Pref. Stock - Dom Curr</v>
          </cell>
          <cell r="P1181" t="str">
            <v>Not on Watch</v>
          </cell>
        </row>
        <row r="1182">
          <cell r="A1182" t="str">
            <v>BANK ONE CORPORATION</v>
          </cell>
          <cell r="B1182" t="str">
            <v>UNITED STATES</v>
          </cell>
          <cell r="C1182" t="str">
            <v>Stable</v>
          </cell>
          <cell r="D1182" t="str">
            <v>Baa1</v>
          </cell>
          <cell r="E1182" t="str">
            <v>BACKED Subordinate - Dom Curr</v>
          </cell>
          <cell r="P1182" t="str">
            <v>Not on Watch</v>
          </cell>
        </row>
        <row r="1183">
          <cell r="A1183" t="str">
            <v>BankAmerica Capital III</v>
          </cell>
          <cell r="B1183" t="str">
            <v>UNITED STATES</v>
          </cell>
          <cell r="C1183" t="str">
            <v>Stable</v>
          </cell>
          <cell r="D1183" t="str">
            <v>Ba1</v>
          </cell>
          <cell r="E1183" t="str">
            <v>BACKED Pref. Stock - Dom Curr</v>
          </cell>
          <cell r="P1183" t="str">
            <v>Not on Watch</v>
          </cell>
        </row>
        <row r="1184">
          <cell r="A1184" t="str">
            <v>BankBoston Capital Trust III</v>
          </cell>
          <cell r="B1184" t="str">
            <v>UNITED STATES</v>
          </cell>
          <cell r="C1184" t="str">
            <v>Stable</v>
          </cell>
          <cell r="D1184" t="str">
            <v>Ba1</v>
          </cell>
          <cell r="E1184" t="str">
            <v>BACKED Pref. Stock - Dom Curr</v>
          </cell>
          <cell r="P1184" t="str">
            <v>Not on Watch</v>
          </cell>
        </row>
        <row r="1185">
          <cell r="A1185" t="str">
            <v>BankBoston Capital Trust IV</v>
          </cell>
          <cell r="B1185" t="str">
            <v>UNITED STATES</v>
          </cell>
          <cell r="C1185" t="str">
            <v>Stable</v>
          </cell>
          <cell r="D1185" t="str">
            <v>Ba1</v>
          </cell>
          <cell r="E1185" t="str">
            <v>BACKED Pref. Stock - Dom Curr</v>
          </cell>
          <cell r="P1185" t="str">
            <v>Not on Watch</v>
          </cell>
        </row>
        <row r="1186">
          <cell r="A1186" t="str">
            <v>Bankinter Emisiones, S.A. Unipersonal</v>
          </cell>
          <cell r="B1186" t="str">
            <v>SPAIN</v>
          </cell>
          <cell r="C1186" t="str">
            <v>Stable</v>
          </cell>
          <cell r="D1186" t="str">
            <v>B2</v>
          </cell>
          <cell r="E1186" t="str">
            <v>BACKED Pref. Stock Non-cumulative - Dom Curr</v>
          </cell>
          <cell r="O1186" t="str">
            <v>P-3</v>
          </cell>
          <cell r="P1186" t="str">
            <v>Not on Watch</v>
          </cell>
        </row>
        <row r="1187">
          <cell r="A1187" t="str">
            <v>BanPonce Trust I</v>
          </cell>
          <cell r="B1187" t="str">
            <v>UNITED STATES</v>
          </cell>
          <cell r="C1187" t="str">
            <v>Negative</v>
          </cell>
          <cell r="D1187" t="str">
            <v>Caa1</v>
          </cell>
          <cell r="E1187" t="str">
            <v>BACKED Pref. Stock - Dom Curr</v>
          </cell>
          <cell r="P1187" t="str">
            <v>Not on Watch</v>
          </cell>
        </row>
        <row r="1188">
          <cell r="A1188" t="str">
            <v>Banque Edel SNC</v>
          </cell>
          <cell r="B1188" t="str">
            <v>FRANCE</v>
          </cell>
          <cell r="C1188" t="str">
            <v>Negative</v>
          </cell>
          <cell r="D1188" t="str">
            <v>A2</v>
          </cell>
          <cell r="E1188" t="str">
            <v>LT Bank Deposits - Fgn Curr</v>
          </cell>
          <cell r="F1188" t="str">
            <v>A2</v>
          </cell>
          <cell r="O1188" t="str">
            <v>P-1</v>
          </cell>
          <cell r="P1188" t="str">
            <v>Not on Watch</v>
          </cell>
        </row>
        <row r="1189">
          <cell r="A1189" t="str">
            <v>Banque Monetaire et Financiere</v>
          </cell>
          <cell r="B1189" t="str">
            <v>FRANCE</v>
          </cell>
          <cell r="C1189" t="str">
            <v>Negative</v>
          </cell>
          <cell r="D1189" t="str">
            <v>A2</v>
          </cell>
          <cell r="E1189" t="str">
            <v>BACKED LT Bank Deposits - Fgn Curr</v>
          </cell>
          <cell r="O1189" t="str">
            <v>P-1</v>
          </cell>
          <cell r="P1189" t="str">
            <v>Not on Watch</v>
          </cell>
        </row>
        <row r="1190">
          <cell r="A1190" t="str">
            <v>Banque Populaire Aquitaine Centre Atlantique</v>
          </cell>
          <cell r="B1190" t="str">
            <v>FRANCE</v>
          </cell>
          <cell r="C1190" t="str">
            <v>Negative</v>
          </cell>
          <cell r="D1190" t="str">
            <v>A2</v>
          </cell>
          <cell r="E1190" t="str">
            <v>LT Bank Deposits - Fgn Curr</v>
          </cell>
          <cell r="F1190" t="str">
            <v>A2</v>
          </cell>
          <cell r="J1190" t="str">
            <v>(P)A2</v>
          </cell>
          <cell r="O1190" t="str">
            <v>P-1</v>
          </cell>
          <cell r="P1190" t="str">
            <v>Not on Watch</v>
          </cell>
        </row>
        <row r="1191">
          <cell r="A1191" t="str">
            <v>Banque Populaire Atlantique</v>
          </cell>
          <cell r="B1191" t="str">
            <v>FRANCE</v>
          </cell>
          <cell r="C1191" t="str">
            <v>Negative</v>
          </cell>
          <cell r="D1191" t="str">
            <v>A2</v>
          </cell>
          <cell r="E1191" t="str">
            <v>LT Bank Deposits - Fgn Curr</v>
          </cell>
          <cell r="F1191" t="str">
            <v>A2</v>
          </cell>
          <cell r="J1191" t="str">
            <v>(P)A2</v>
          </cell>
          <cell r="O1191" t="str">
            <v>P-1</v>
          </cell>
          <cell r="P1191" t="str">
            <v>Not on Watch</v>
          </cell>
        </row>
        <row r="1192">
          <cell r="A1192" t="str">
            <v>Banque Populaire Bourgogne Franche-Comte</v>
          </cell>
          <cell r="B1192" t="str">
            <v>FRANCE</v>
          </cell>
          <cell r="C1192" t="str">
            <v>Negative</v>
          </cell>
          <cell r="D1192" t="str">
            <v>A2</v>
          </cell>
          <cell r="E1192" t="str">
            <v>LT Bank Deposits - Fgn Curr</v>
          </cell>
          <cell r="F1192" t="str">
            <v>A2</v>
          </cell>
          <cell r="O1192" t="str">
            <v>P-1</v>
          </cell>
          <cell r="P1192" t="str">
            <v>Not on Watch</v>
          </cell>
        </row>
        <row r="1193">
          <cell r="A1193" t="str">
            <v>Banque Populaire d'Alsace</v>
          </cell>
          <cell r="B1193" t="str">
            <v>FRANCE</v>
          </cell>
          <cell r="C1193" t="str">
            <v>Negative</v>
          </cell>
          <cell r="D1193" t="str">
            <v>A2</v>
          </cell>
          <cell r="E1193" t="str">
            <v>LT Bank Deposits - Fgn Curr</v>
          </cell>
          <cell r="F1193" t="str">
            <v>A2</v>
          </cell>
          <cell r="O1193" t="str">
            <v>P-1</v>
          </cell>
          <cell r="P1193" t="str">
            <v>Not on Watch</v>
          </cell>
        </row>
        <row r="1194">
          <cell r="A1194" t="str">
            <v>Banque Populaire de l'Ouest</v>
          </cell>
          <cell r="B1194" t="str">
            <v>FRANCE</v>
          </cell>
          <cell r="C1194" t="str">
            <v>Negative</v>
          </cell>
          <cell r="D1194" t="str">
            <v>A2</v>
          </cell>
          <cell r="E1194" t="str">
            <v>LT Bank Deposits - Fgn Curr</v>
          </cell>
          <cell r="F1194" t="str">
            <v>A2</v>
          </cell>
          <cell r="J1194" t="str">
            <v>(P)A2</v>
          </cell>
          <cell r="O1194" t="str">
            <v>P-1</v>
          </cell>
          <cell r="P1194" t="str">
            <v>Not on Watch</v>
          </cell>
        </row>
        <row r="1195">
          <cell r="A1195" t="str">
            <v>Banque Populaire de la Cote d'Azur</v>
          </cell>
          <cell r="B1195" t="str">
            <v>FRANCE</v>
          </cell>
          <cell r="C1195" t="str">
            <v>Negative</v>
          </cell>
          <cell r="D1195" t="str">
            <v>A2</v>
          </cell>
          <cell r="E1195" t="str">
            <v>LT Bank Deposits - Fgn Curr</v>
          </cell>
          <cell r="F1195" t="str">
            <v>A2</v>
          </cell>
          <cell r="O1195" t="str">
            <v>P-1</v>
          </cell>
          <cell r="P1195" t="str">
            <v>Not on Watch</v>
          </cell>
        </row>
        <row r="1196">
          <cell r="A1196" t="str">
            <v>Banque Populaire des Alpes</v>
          </cell>
          <cell r="B1196" t="str">
            <v>FRANCE</v>
          </cell>
          <cell r="C1196" t="str">
            <v>Negative</v>
          </cell>
          <cell r="D1196" t="str">
            <v>A2</v>
          </cell>
          <cell r="E1196" t="str">
            <v>LT Bank Deposits - Fgn Curr</v>
          </cell>
          <cell r="F1196" t="str">
            <v>A2</v>
          </cell>
          <cell r="J1196" t="str">
            <v>(P)A2</v>
          </cell>
          <cell r="O1196" t="str">
            <v>P-1</v>
          </cell>
          <cell r="P1196" t="str">
            <v>Not on Watch</v>
          </cell>
        </row>
        <row r="1197">
          <cell r="A1197" t="str">
            <v>Banque Populaire du Massif Central</v>
          </cell>
          <cell r="B1197" t="str">
            <v>FRANCE</v>
          </cell>
          <cell r="C1197" t="str">
            <v>Negative</v>
          </cell>
          <cell r="D1197" t="str">
            <v>A2</v>
          </cell>
          <cell r="E1197" t="str">
            <v>LT Bank Deposits - Fgn Curr</v>
          </cell>
          <cell r="F1197" t="str">
            <v>A2</v>
          </cell>
          <cell r="J1197" t="str">
            <v>(P)A2</v>
          </cell>
          <cell r="O1197" t="str">
            <v>P-1</v>
          </cell>
          <cell r="P1197" t="str">
            <v>Not on Watch</v>
          </cell>
        </row>
        <row r="1198">
          <cell r="A1198" t="str">
            <v>Banque Populaire du Nord</v>
          </cell>
          <cell r="B1198" t="str">
            <v>FRANCE</v>
          </cell>
          <cell r="C1198" t="str">
            <v>Negative</v>
          </cell>
          <cell r="D1198" t="str">
            <v>A2</v>
          </cell>
          <cell r="E1198" t="str">
            <v>LT Bank Deposits - Fgn Curr</v>
          </cell>
          <cell r="F1198" t="str">
            <v>A2</v>
          </cell>
          <cell r="J1198" t="str">
            <v>(P)A2</v>
          </cell>
          <cell r="O1198" t="str">
            <v>P-1</v>
          </cell>
          <cell r="P1198" t="str">
            <v>Not on Watch</v>
          </cell>
        </row>
        <row r="1199">
          <cell r="A1199" t="str">
            <v>Banque Populaire Lorraine Champagne</v>
          </cell>
          <cell r="B1199" t="str">
            <v>FRANCE</v>
          </cell>
          <cell r="C1199" t="str">
            <v>Negative</v>
          </cell>
          <cell r="D1199" t="str">
            <v>A2</v>
          </cell>
          <cell r="E1199" t="str">
            <v>LT Bank Deposits - Fgn Curr</v>
          </cell>
          <cell r="F1199" t="str">
            <v>A2</v>
          </cell>
          <cell r="J1199" t="str">
            <v>(P)A2</v>
          </cell>
          <cell r="O1199" t="str">
            <v>P-1</v>
          </cell>
          <cell r="P1199" t="str">
            <v>Not on Watch</v>
          </cell>
        </row>
        <row r="1200">
          <cell r="A1200" t="str">
            <v>Banque Populaire Occitane</v>
          </cell>
          <cell r="B1200" t="str">
            <v>FRANCE</v>
          </cell>
          <cell r="C1200" t="str">
            <v>Negative</v>
          </cell>
          <cell r="D1200" t="str">
            <v>A2</v>
          </cell>
          <cell r="E1200" t="str">
            <v>LT Bank Deposits - Fgn Curr</v>
          </cell>
          <cell r="F1200" t="str">
            <v>A2</v>
          </cell>
          <cell r="O1200" t="str">
            <v>P-1</v>
          </cell>
          <cell r="P1200" t="str">
            <v>Not on Watch</v>
          </cell>
        </row>
        <row r="1201">
          <cell r="A1201" t="str">
            <v>Banque Populaire Rives de Paris</v>
          </cell>
          <cell r="B1201" t="str">
            <v>FRANCE</v>
          </cell>
          <cell r="C1201" t="str">
            <v>Negative</v>
          </cell>
          <cell r="D1201" t="str">
            <v>A2</v>
          </cell>
          <cell r="E1201" t="str">
            <v>LT Bank Deposits - Fgn Curr</v>
          </cell>
          <cell r="F1201" t="str">
            <v>A2</v>
          </cell>
          <cell r="J1201" t="str">
            <v>(P)A2</v>
          </cell>
          <cell r="O1201" t="str">
            <v>P-1</v>
          </cell>
          <cell r="P1201" t="str">
            <v>Not on Watch</v>
          </cell>
        </row>
        <row r="1202">
          <cell r="A1202" t="str">
            <v>Banque Populaire Val de France</v>
          </cell>
          <cell r="B1202" t="str">
            <v>FRANCE</v>
          </cell>
          <cell r="C1202" t="str">
            <v>Negative</v>
          </cell>
          <cell r="D1202" t="str">
            <v>A2</v>
          </cell>
          <cell r="E1202" t="str">
            <v>LT Bank Deposits - Fgn Curr</v>
          </cell>
          <cell r="F1202" t="str">
            <v>A2</v>
          </cell>
          <cell r="J1202" t="str">
            <v>(P)A2</v>
          </cell>
          <cell r="O1202" t="str">
            <v>P-1</v>
          </cell>
          <cell r="P1202" t="str">
            <v>Not on Watch</v>
          </cell>
        </row>
        <row r="1203">
          <cell r="A1203" t="str">
            <v>Bantrab Senior Trust</v>
          </cell>
          <cell r="B1203" t="str">
            <v>CAYMAN ISLANDS</v>
          </cell>
          <cell r="C1203" t="str">
            <v>Stable</v>
          </cell>
          <cell r="D1203" t="str">
            <v>Ba3</v>
          </cell>
          <cell r="E1203" t="str">
            <v>BACKED Senior Unsecured - Fgn Curr</v>
          </cell>
          <cell r="P1203" t="str">
            <v>Not on Watch</v>
          </cell>
        </row>
        <row r="1204">
          <cell r="A1204" t="str">
            <v>Barclays Bank of Canada</v>
          </cell>
          <cell r="B1204" t="str">
            <v>CANADA</v>
          </cell>
          <cell r="C1204" t="str">
            <v>No Outlook</v>
          </cell>
          <cell r="O1204" t="str">
            <v>P-1</v>
          </cell>
          <cell r="P1204" t="str">
            <v>Not on Watch</v>
          </cell>
        </row>
        <row r="1205">
          <cell r="A1205" t="str">
            <v>Barclays Bank plc Hong Kong</v>
          </cell>
          <cell r="B1205" t="str">
            <v>HONG KONG</v>
          </cell>
          <cell r="C1205" t="str">
            <v>Negative</v>
          </cell>
          <cell r="O1205" t="str">
            <v>P-1</v>
          </cell>
          <cell r="P1205" t="str">
            <v>Not on Watch</v>
          </cell>
        </row>
        <row r="1206">
          <cell r="A1206" t="str">
            <v>Barclays Bank PLC, Australia Branch</v>
          </cell>
          <cell r="B1206" t="str">
            <v>AUSTRALIA</v>
          </cell>
          <cell r="C1206" t="str">
            <v>Negative</v>
          </cell>
          <cell r="D1206" t="str">
            <v>A2</v>
          </cell>
          <cell r="E1206" t="str">
            <v>Senior Unsecured - Dom Curr</v>
          </cell>
          <cell r="J1206" t="str">
            <v>A2</v>
          </cell>
          <cell r="O1206" t="str">
            <v>P-1</v>
          </cell>
          <cell r="P1206" t="str">
            <v>Not on Watch</v>
          </cell>
        </row>
        <row r="1207">
          <cell r="A1207" t="str">
            <v>Barclays Bank PLC, Paris</v>
          </cell>
          <cell r="B1207" t="str">
            <v>FRANCE</v>
          </cell>
          <cell r="C1207" t="str">
            <v>Negative</v>
          </cell>
          <cell r="D1207" t="str">
            <v>A2</v>
          </cell>
          <cell r="E1207" t="str">
            <v>LT Bank Deposits - Fgn Curr</v>
          </cell>
          <cell r="F1207" t="str">
            <v>A2</v>
          </cell>
          <cell r="J1207" t="str">
            <v>(P)A2</v>
          </cell>
          <cell r="O1207" t="str">
            <v>P-1</v>
          </cell>
          <cell r="P1207" t="str">
            <v>Not on Watch</v>
          </cell>
        </row>
        <row r="1208">
          <cell r="A1208" t="str">
            <v>Barclays Bank PLC, Singapore</v>
          </cell>
          <cell r="B1208" t="str">
            <v>SINGAPORE</v>
          </cell>
          <cell r="C1208" t="str">
            <v>No Outlook</v>
          </cell>
          <cell r="O1208" t="str">
            <v>P-1</v>
          </cell>
          <cell r="P1208" t="str">
            <v>Not on Watch</v>
          </cell>
        </row>
        <row r="1209">
          <cell r="A1209" t="str">
            <v>Barclays Bank PLC, Tokyo</v>
          </cell>
          <cell r="B1209" t="str">
            <v>JAPAN</v>
          </cell>
          <cell r="C1209" t="str">
            <v>No Outlook</v>
          </cell>
          <cell r="O1209" t="str">
            <v>P-1</v>
          </cell>
          <cell r="P1209" t="str">
            <v>Not on Watch</v>
          </cell>
        </row>
        <row r="1210">
          <cell r="A1210" t="str">
            <v>Barclays Capital (Cayman), Ltd.</v>
          </cell>
          <cell r="B1210" t="str">
            <v>CAYMAN ISLANDS</v>
          </cell>
          <cell r="C1210" t="str">
            <v>Negative (multiple)</v>
          </cell>
          <cell r="D1210" t="str">
            <v>(P)A2</v>
          </cell>
          <cell r="E1210" t="str">
            <v>BACKED Senior Unsecured MTN - Fgn Curr</v>
          </cell>
          <cell r="O1210" t="str">
            <v>(P)P-1</v>
          </cell>
          <cell r="P1210" t="str">
            <v>Not on Watch</v>
          </cell>
        </row>
        <row r="1211">
          <cell r="A1211" t="str">
            <v>Barclays Financial LLC</v>
          </cell>
          <cell r="B1211" t="str">
            <v>UNITED KINGDOM</v>
          </cell>
          <cell r="C1211" t="str">
            <v>Negative</v>
          </cell>
          <cell r="D1211" t="str">
            <v>A2</v>
          </cell>
          <cell r="E1211" t="str">
            <v>BACKED Senior Unsecured - Fgn Curr</v>
          </cell>
          <cell r="O1211" t="str">
            <v>(P)P-1</v>
          </cell>
          <cell r="P1211" t="str">
            <v>Not on Watch</v>
          </cell>
        </row>
        <row r="1212">
          <cell r="A1212" t="str">
            <v>Barclays Overseas Capital Corp. B.V.</v>
          </cell>
          <cell r="B1212" t="str">
            <v>NETHERLANDS</v>
          </cell>
          <cell r="C1212" t="str">
            <v>Negative (multiple)</v>
          </cell>
          <cell r="D1212" t="str">
            <v>(P)A2</v>
          </cell>
          <cell r="E1212" t="str">
            <v>BACKED Senior Unsecured MTN - Fgn Curr</v>
          </cell>
          <cell r="O1212" t="str">
            <v>(P)P-1</v>
          </cell>
          <cell r="P1212" t="str">
            <v>Not on Watch</v>
          </cell>
        </row>
        <row r="1213">
          <cell r="A1213" t="str">
            <v>Barclays Overseas Investment Company B.V.</v>
          </cell>
          <cell r="B1213" t="str">
            <v>NETHERLANDS</v>
          </cell>
          <cell r="C1213" t="str">
            <v>Negative (multiple)</v>
          </cell>
          <cell r="D1213" t="str">
            <v>(P)A2</v>
          </cell>
          <cell r="E1213" t="str">
            <v>BACKED Senior Unsecured MTN - Fgn Curr</v>
          </cell>
          <cell r="O1213" t="str">
            <v>(P)P-1</v>
          </cell>
          <cell r="P1213" t="str">
            <v>Not on Watch</v>
          </cell>
        </row>
        <row r="1214">
          <cell r="A1214" t="str">
            <v>Barclays Plc</v>
          </cell>
          <cell r="B1214" t="str">
            <v>UNITED KINGDOM</v>
          </cell>
          <cell r="C1214" t="str">
            <v>Negative (multiple)</v>
          </cell>
          <cell r="D1214" t="str">
            <v>A3</v>
          </cell>
          <cell r="E1214" t="str">
            <v>LT Issuer Rating - Dom Curr</v>
          </cell>
          <cell r="J1214" t="str">
            <v>(P)A3</v>
          </cell>
          <cell r="K1214" t="str">
            <v>Ba1</v>
          </cell>
          <cell r="O1214" t="str">
            <v>P-2</v>
          </cell>
          <cell r="P1214" t="str">
            <v>Not on Watch</v>
          </cell>
        </row>
        <row r="1215">
          <cell r="A1215" t="str">
            <v>Barclays SLCSM Funding BV</v>
          </cell>
          <cell r="B1215" t="str">
            <v>NETHERLANDS</v>
          </cell>
          <cell r="C1215" t="str">
            <v>Negative (multiple)</v>
          </cell>
          <cell r="D1215" t="str">
            <v>A2</v>
          </cell>
          <cell r="E1215" t="str">
            <v>BACKED Senior Unsecured - Fgn Curr</v>
          </cell>
          <cell r="P1215" t="str">
            <v>Not on Watch</v>
          </cell>
        </row>
        <row r="1216">
          <cell r="A1216" t="str">
            <v>Barclays US CCP Funding LLC</v>
          </cell>
          <cell r="B1216" t="str">
            <v>UNITED STATES</v>
          </cell>
          <cell r="C1216" t="str">
            <v>No Outlook</v>
          </cell>
          <cell r="O1216" t="str">
            <v>P-1</v>
          </cell>
          <cell r="P1216" t="str">
            <v>Not on Watch</v>
          </cell>
        </row>
        <row r="1217">
          <cell r="A1217" t="str">
            <v>Barclays US Funding LLC</v>
          </cell>
          <cell r="B1217" t="str">
            <v>UNITED STATES</v>
          </cell>
          <cell r="C1217" t="str">
            <v>No Outlook</v>
          </cell>
          <cell r="O1217" t="str">
            <v>P-1</v>
          </cell>
          <cell r="P1217" t="str">
            <v>Not on Watch</v>
          </cell>
        </row>
        <row r="1218">
          <cell r="A1218" t="str">
            <v>Barnett Capital Trust III</v>
          </cell>
          <cell r="B1218" t="str">
            <v>UNITED STATES</v>
          </cell>
          <cell r="C1218" t="str">
            <v>Stable</v>
          </cell>
          <cell r="D1218" t="str">
            <v>Ba1</v>
          </cell>
          <cell r="E1218" t="str">
            <v>BACKED Pref. Stock - Dom Curr</v>
          </cell>
          <cell r="P1218" t="str">
            <v>Not on Watch</v>
          </cell>
        </row>
        <row r="1219">
          <cell r="A1219" t="str">
            <v>BAWAG Capital Finance (Jersey) II Limited</v>
          </cell>
          <cell r="B1219" t="str">
            <v>JERSEY</v>
          </cell>
          <cell r="C1219" t="str">
            <v>Positive</v>
          </cell>
          <cell r="D1219" t="str">
            <v>B1</v>
          </cell>
          <cell r="E1219" t="str">
            <v>Pref. Stock Non-cumulative - Fgn Curr</v>
          </cell>
          <cell r="P1219" t="str">
            <v>Not on Watch</v>
          </cell>
        </row>
        <row r="1220">
          <cell r="A1220" t="str">
            <v>Bayerische Hypo-Und Vereinsbk AG, Paris Br.</v>
          </cell>
          <cell r="B1220" t="str">
            <v>FRANCE</v>
          </cell>
          <cell r="C1220" t="str">
            <v>No Outlook</v>
          </cell>
          <cell r="O1220" t="str">
            <v>P-2</v>
          </cell>
          <cell r="P1220" t="str">
            <v>Not on Watch</v>
          </cell>
        </row>
        <row r="1221">
          <cell r="A1221" t="str">
            <v>Bayerische Landesbank, (London Branch)</v>
          </cell>
          <cell r="B1221" t="str">
            <v>UNITED KINGDOM</v>
          </cell>
          <cell r="C1221" t="str">
            <v>Negative (multiple)</v>
          </cell>
          <cell r="D1221" t="str">
            <v>A3</v>
          </cell>
          <cell r="E1221" t="str">
            <v>LT Bank Deposits - Fgn Curr</v>
          </cell>
          <cell r="F1221" t="str">
            <v>A3</v>
          </cell>
          <cell r="J1221" t="str">
            <v>Aaa</v>
          </cell>
          <cell r="K1221" t="str">
            <v>(P)Ba1</v>
          </cell>
          <cell r="L1221" t="str">
            <v>(P)Caa1</v>
          </cell>
          <cell r="P1221" t="str">
            <v>Not on Watch</v>
          </cell>
        </row>
        <row r="1222">
          <cell r="A1222" t="str">
            <v>Bayerische Landesbank, (New York Branch)</v>
          </cell>
          <cell r="B1222" t="str">
            <v>UNITED STATES</v>
          </cell>
          <cell r="C1222" t="str">
            <v>Negative (multiple)</v>
          </cell>
          <cell r="D1222" t="str">
            <v>A3</v>
          </cell>
          <cell r="E1222" t="str">
            <v>LT Bank Deposits - Dom Curr</v>
          </cell>
          <cell r="F1222" t="str">
            <v>A3</v>
          </cell>
          <cell r="J1222" t="str">
            <v>A3</v>
          </cell>
          <cell r="K1222" t="str">
            <v>(P)Ba1</v>
          </cell>
          <cell r="O1222" t="str">
            <v>P-1</v>
          </cell>
          <cell r="P1222" t="str">
            <v>Not on Watch</v>
          </cell>
        </row>
        <row r="1223">
          <cell r="A1223" t="str">
            <v>Bayerische Landesbank, (Paris Branch)</v>
          </cell>
          <cell r="B1223" t="str">
            <v>FRANCE</v>
          </cell>
          <cell r="C1223" t="str">
            <v>Negative (multiple)</v>
          </cell>
          <cell r="D1223" t="str">
            <v>A3</v>
          </cell>
          <cell r="E1223" t="str">
            <v>LT Bank Deposits - Fgn Curr</v>
          </cell>
          <cell r="F1223" t="str">
            <v>A3</v>
          </cell>
          <cell r="J1223" t="str">
            <v>(P)A3</v>
          </cell>
          <cell r="K1223" t="str">
            <v>(P)Ba1</v>
          </cell>
          <cell r="L1223" t="str">
            <v>(P)Caa1</v>
          </cell>
          <cell r="O1223" t="str">
            <v>P-1</v>
          </cell>
          <cell r="P1223" t="str">
            <v>Not on Watch</v>
          </cell>
        </row>
        <row r="1224">
          <cell r="A1224" t="str">
            <v>Bayerische Vereinsbank A.G., Paris Branch</v>
          </cell>
          <cell r="B1224" t="str">
            <v>FRANCE</v>
          </cell>
          <cell r="C1224" t="str">
            <v>Negative</v>
          </cell>
          <cell r="D1224" t="str">
            <v>Baa1</v>
          </cell>
          <cell r="E1224" t="str">
            <v>LT Bank Deposits - Dom Curr</v>
          </cell>
          <cell r="F1224" t="str">
            <v>Aa2</v>
          </cell>
          <cell r="J1224" t="str">
            <v>Aa2</v>
          </cell>
          <cell r="O1224" t="str">
            <v>P-2</v>
          </cell>
          <cell r="P1224" t="str">
            <v>Not on Watch</v>
          </cell>
        </row>
        <row r="1225">
          <cell r="A1225" t="str">
            <v>BayernLB Capital Trust I</v>
          </cell>
          <cell r="B1225" t="str">
            <v>UNITED STATES</v>
          </cell>
          <cell r="C1225" t="str">
            <v>Stable</v>
          </cell>
          <cell r="D1225" t="str">
            <v>Ca</v>
          </cell>
          <cell r="E1225" t="str">
            <v>Pref. Stock Non-cumulative - Dom Curr</v>
          </cell>
          <cell r="P1225" t="str">
            <v>Not on Watch</v>
          </cell>
        </row>
        <row r="1226">
          <cell r="A1226" t="str">
            <v>BB&amp;T Corporation</v>
          </cell>
          <cell r="B1226" t="str">
            <v>UNITED STATES</v>
          </cell>
          <cell r="C1226" t="str">
            <v>Stable</v>
          </cell>
          <cell r="D1226" t="str">
            <v>A2</v>
          </cell>
          <cell r="E1226" t="str">
            <v>LT Issuer Rating</v>
          </cell>
          <cell r="J1226" t="str">
            <v>A2</v>
          </cell>
          <cell r="K1226" t="str">
            <v>A3</v>
          </cell>
          <cell r="M1226" t="str">
            <v>(P)Baa1</v>
          </cell>
          <cell r="N1226" t="str">
            <v>Baa2</v>
          </cell>
          <cell r="O1226" t="str">
            <v>P-1</v>
          </cell>
          <cell r="P1226" t="str">
            <v>Not on Watch</v>
          </cell>
        </row>
        <row r="1227">
          <cell r="A1227" t="str">
            <v>BBVA Bancomer, S.A. Texas Agency</v>
          </cell>
          <cell r="B1227" t="str">
            <v>UNITED STATES</v>
          </cell>
          <cell r="C1227" t="str">
            <v>Stable (multiple)</v>
          </cell>
          <cell r="D1227" t="str">
            <v>A2</v>
          </cell>
          <cell r="E1227" t="str">
            <v>Senior Unsecured - Dom Curr</v>
          </cell>
          <cell r="J1227" t="str">
            <v>A2</v>
          </cell>
          <cell r="K1227" t="str">
            <v>Baa2</v>
          </cell>
          <cell r="L1227" t="str">
            <v>Baa3</v>
          </cell>
          <cell r="P1227" t="str">
            <v>Not on Watch</v>
          </cell>
        </row>
        <row r="1228">
          <cell r="A1228" t="str">
            <v>BBVA Bancomer, S.A., Grand Cayman Branch</v>
          </cell>
          <cell r="B1228" t="str">
            <v>CAYMAN ISLANDS</v>
          </cell>
          <cell r="C1228" t="str">
            <v>Stable</v>
          </cell>
          <cell r="D1228" t="str">
            <v>Baa3</v>
          </cell>
          <cell r="E1228" t="str">
            <v>BACKED Junior Subordinate - Fgn Curr</v>
          </cell>
          <cell r="P1228" t="str">
            <v>Not on Watch</v>
          </cell>
        </row>
        <row r="1229">
          <cell r="A1229" t="str">
            <v>BBVA Capital Finance, S.A Unipersonal</v>
          </cell>
          <cell r="B1229" t="str">
            <v>SPAIN</v>
          </cell>
          <cell r="C1229" t="str">
            <v>Stable</v>
          </cell>
          <cell r="D1229" t="str">
            <v>Ba3</v>
          </cell>
          <cell r="E1229" t="str">
            <v>BACKED Pref. Stock Non-cumulative - Dom Curr</v>
          </cell>
          <cell r="P1229" t="str">
            <v>Not on Watch</v>
          </cell>
        </row>
        <row r="1230">
          <cell r="A1230" t="str">
            <v>BBVA Capital Funding Limited</v>
          </cell>
          <cell r="B1230" t="str">
            <v>CAYMAN ISLANDS</v>
          </cell>
          <cell r="C1230" t="str">
            <v>Stable</v>
          </cell>
          <cell r="D1230" t="str">
            <v>Baa3</v>
          </cell>
          <cell r="E1230" t="str">
            <v>BACKED Subordinate - Fgn Curr</v>
          </cell>
          <cell r="P1230" t="str">
            <v>Not on Watch</v>
          </cell>
        </row>
        <row r="1231">
          <cell r="A1231" t="str">
            <v>BBVA Compass Bancshares, Inc.</v>
          </cell>
          <cell r="B1231" t="str">
            <v>UNITED STATES</v>
          </cell>
          <cell r="C1231" t="str">
            <v>Stable</v>
          </cell>
          <cell r="D1231" t="str">
            <v>Baa3</v>
          </cell>
          <cell r="E1231" t="str">
            <v>LT Issuer Rating</v>
          </cell>
          <cell r="P1231" t="str">
            <v>Not on Watch</v>
          </cell>
        </row>
        <row r="1232">
          <cell r="A1232" t="str">
            <v>BBVA Global Finance Ltd.</v>
          </cell>
          <cell r="B1232" t="str">
            <v>CAYMAN ISLANDS</v>
          </cell>
          <cell r="C1232" t="str">
            <v>Positive (multiple)</v>
          </cell>
          <cell r="D1232" t="str">
            <v>(P)Baa2</v>
          </cell>
          <cell r="E1232" t="str">
            <v>BACKED Senior Unsec. Shelf - Fgn Curr</v>
          </cell>
          <cell r="O1232" t="str">
            <v>(P)P-2</v>
          </cell>
          <cell r="P1232" t="str">
            <v>Not on Watch</v>
          </cell>
        </row>
        <row r="1233">
          <cell r="A1233" t="str">
            <v>BBVA Global Markets B.V.</v>
          </cell>
          <cell r="B1233" t="str">
            <v>NETHERLANDS</v>
          </cell>
          <cell r="C1233" t="str">
            <v>Positive</v>
          </cell>
          <cell r="D1233" t="str">
            <v>Baa2</v>
          </cell>
          <cell r="E1233" t="str">
            <v>BACKED Senior Unsecured - Fgn Curr</v>
          </cell>
          <cell r="O1233" t="str">
            <v>(P)P-2</v>
          </cell>
          <cell r="P1233" t="str">
            <v>Not on Watch</v>
          </cell>
        </row>
        <row r="1234">
          <cell r="A1234" t="str">
            <v>BBVA International Limited</v>
          </cell>
          <cell r="B1234" t="str">
            <v>SPAIN</v>
          </cell>
          <cell r="C1234" t="str">
            <v>Stable</v>
          </cell>
          <cell r="D1234" t="str">
            <v>Ba3</v>
          </cell>
          <cell r="E1234" t="str">
            <v>BACKED Pref. Stock Non-cumulative - Dom Curr</v>
          </cell>
          <cell r="P1234" t="str">
            <v>Not on Watch</v>
          </cell>
        </row>
        <row r="1235">
          <cell r="A1235" t="str">
            <v>BBVA International Pref S.A. Unipersonal</v>
          </cell>
          <cell r="B1235" t="str">
            <v>SPAIN</v>
          </cell>
          <cell r="C1235" t="str">
            <v>Stable</v>
          </cell>
          <cell r="D1235" t="str">
            <v>Ba3</v>
          </cell>
          <cell r="E1235" t="str">
            <v>BACKED Pref. Stock Non-cumulative - Fgn Curr</v>
          </cell>
          <cell r="P1235" t="str">
            <v>Not on Watch</v>
          </cell>
        </row>
        <row r="1236">
          <cell r="A1236" t="str">
            <v>BBVA Senior Finance, S.A. Unipersonal</v>
          </cell>
          <cell r="B1236" t="str">
            <v>SPAIN</v>
          </cell>
          <cell r="C1236" t="str">
            <v>Positive</v>
          </cell>
          <cell r="D1236" t="str">
            <v>Baa2</v>
          </cell>
          <cell r="E1236" t="str">
            <v>BACKED Senior Unsecured - Fgn Curr</v>
          </cell>
          <cell r="O1236" t="str">
            <v>P-2</v>
          </cell>
          <cell r="P1236" t="str">
            <v>Not on Watch</v>
          </cell>
        </row>
        <row r="1237">
          <cell r="A1237" t="str">
            <v>BBVA Subordinated Capital, S.A. Unipersonal</v>
          </cell>
          <cell r="B1237" t="str">
            <v>SPAIN</v>
          </cell>
          <cell r="C1237" t="str">
            <v>Stable</v>
          </cell>
          <cell r="D1237" t="str">
            <v>Baa3</v>
          </cell>
          <cell r="E1237" t="str">
            <v>BACKED Subordinate - Fgn Curr</v>
          </cell>
          <cell r="P1237" t="str">
            <v>Not on Watch</v>
          </cell>
        </row>
        <row r="1238">
          <cell r="A1238" t="str">
            <v>BBVA U.S. Senior, S.A. Unipersonal</v>
          </cell>
          <cell r="B1238" t="str">
            <v>SPAIN</v>
          </cell>
          <cell r="C1238" t="str">
            <v>Positive</v>
          </cell>
          <cell r="D1238" t="str">
            <v>Baa2</v>
          </cell>
          <cell r="E1238" t="str">
            <v>BACKED Senior Unsecured - Fgn Curr</v>
          </cell>
          <cell r="O1238" t="str">
            <v>P-2</v>
          </cell>
          <cell r="P1238" t="str">
            <v>Not on Watch</v>
          </cell>
        </row>
        <row r="1239">
          <cell r="A1239" t="str">
            <v>BCL International Finance Limited</v>
          </cell>
          <cell r="B1239" t="str">
            <v>CAYMAN ISLANDS</v>
          </cell>
          <cell r="C1239" t="str">
            <v>Positive</v>
          </cell>
          <cell r="D1239" t="str">
            <v>Baa2</v>
          </cell>
          <cell r="E1239" t="str">
            <v>BACKED Senior Unsecured - Fgn Curr</v>
          </cell>
          <cell r="P1239" t="str">
            <v>Not on Watch</v>
          </cell>
        </row>
        <row r="1240">
          <cell r="A1240" t="str">
            <v>BCP Finance Bank, Ltd.</v>
          </cell>
          <cell r="B1240" t="str">
            <v>CAYMAN ISLANDS</v>
          </cell>
          <cell r="C1240" t="str">
            <v>Negative</v>
          </cell>
          <cell r="D1240" t="str">
            <v>B1</v>
          </cell>
          <cell r="E1240" t="str">
            <v>BACKED Senior Unsecured - Fgn Curr</v>
          </cell>
          <cell r="O1240" t="str">
            <v>NP</v>
          </cell>
          <cell r="P1240" t="str">
            <v>Not on Watch</v>
          </cell>
        </row>
        <row r="1241">
          <cell r="A1241" t="str">
            <v>BCP Finance Company</v>
          </cell>
          <cell r="B1241" t="str">
            <v>CAYMAN ISLANDS</v>
          </cell>
          <cell r="C1241" t="str">
            <v>Negative</v>
          </cell>
          <cell r="D1241" t="str">
            <v>(P)Caa3</v>
          </cell>
          <cell r="E1241" t="str">
            <v>BACKED Subordinate Shelf - Fgn Curr</v>
          </cell>
          <cell r="P1241" t="str">
            <v>Not on Watch</v>
          </cell>
        </row>
        <row r="1242">
          <cell r="A1242" t="str">
            <v>Belfius Financing Company S.A</v>
          </cell>
          <cell r="B1242" t="str">
            <v>LUXEMBOURG</v>
          </cell>
          <cell r="C1242" t="str">
            <v>Negative (multiple)</v>
          </cell>
          <cell r="D1242" t="str">
            <v>Baa1</v>
          </cell>
          <cell r="E1242" t="str">
            <v>BACKED Senior Unsecured - Fgn Curr</v>
          </cell>
          <cell r="O1242" t="str">
            <v>P-2</v>
          </cell>
          <cell r="P1242" t="str">
            <v>Not on Watch</v>
          </cell>
        </row>
        <row r="1243">
          <cell r="A1243" t="str">
            <v>Berliner Sparkasse</v>
          </cell>
          <cell r="B1243" t="str">
            <v>GERMANY</v>
          </cell>
          <cell r="C1243" t="str">
            <v>Negative</v>
          </cell>
          <cell r="D1243" t="str">
            <v>A1</v>
          </cell>
          <cell r="E1243" t="str">
            <v>LT Bank Deposits - Fgn Curr</v>
          </cell>
          <cell r="F1243" t="str">
            <v>A1</v>
          </cell>
          <cell r="O1243" t="str">
            <v>P-1</v>
          </cell>
          <cell r="P1243" t="str">
            <v>Not on Watch</v>
          </cell>
        </row>
        <row r="1244">
          <cell r="A1244" t="str">
            <v>BES Finance Ltd.</v>
          </cell>
          <cell r="B1244" t="str">
            <v>CAYMAN ISLANDS</v>
          </cell>
          <cell r="C1244" t="str">
            <v>Ratings Under Review</v>
          </cell>
          <cell r="D1244" t="str">
            <v>B3</v>
          </cell>
          <cell r="E1244" t="str">
            <v>BACKED Senior Unsecured - Fgn Curr</v>
          </cell>
          <cell r="O1244" t="str">
            <v>(P)NP</v>
          </cell>
          <cell r="P1244" t="str">
            <v>Possible Downgrade</v>
          </cell>
        </row>
        <row r="1245">
          <cell r="A1245" t="str">
            <v>BFB Leasing S.A., Arrendamento Mercantil</v>
          </cell>
          <cell r="B1245" t="str">
            <v>BRAZIL</v>
          </cell>
          <cell r="C1245" t="str">
            <v>Negative (multiple)</v>
          </cell>
          <cell r="D1245" t="str">
            <v>Baa1</v>
          </cell>
          <cell r="E1245" t="str">
            <v>LT Issuer Rating - Dom Curr</v>
          </cell>
          <cell r="K1245" t="str">
            <v>Baa2</v>
          </cell>
          <cell r="P1245" t="str">
            <v>Not on Watch</v>
          </cell>
        </row>
        <row r="1246">
          <cell r="A1246" t="str">
            <v>Bidvest Bank Limited</v>
          </cell>
          <cell r="B1246" t="str">
            <v>SOUTH AFRICA</v>
          </cell>
          <cell r="C1246" t="str">
            <v>Stable</v>
          </cell>
          <cell r="P1246" t="str">
            <v>Not on Watch</v>
          </cell>
        </row>
        <row r="1247">
          <cell r="A1247" t="str">
            <v>BMO Capital Trust II</v>
          </cell>
          <cell r="B1247" t="str">
            <v>CANADA</v>
          </cell>
          <cell r="C1247" t="str">
            <v>Stable</v>
          </cell>
          <cell r="D1247" t="str">
            <v>Baa2</v>
          </cell>
          <cell r="E1247" t="str">
            <v>Pref. Stock - Dom Curr</v>
          </cell>
          <cell r="M1247" t="str">
            <v>Baa2</v>
          </cell>
          <cell r="P1247" t="str">
            <v>Not on Watch</v>
          </cell>
        </row>
        <row r="1248">
          <cell r="A1248" t="str">
            <v>BMO Financial Corp.</v>
          </cell>
          <cell r="B1248" t="str">
            <v>UNITED STATES</v>
          </cell>
          <cell r="C1248" t="str">
            <v>Stable</v>
          </cell>
          <cell r="D1248" t="str">
            <v>A3</v>
          </cell>
          <cell r="E1248" t="str">
            <v>LT Issuer Rating - Dom Curr</v>
          </cell>
          <cell r="P1248" t="str">
            <v>Not on Watch</v>
          </cell>
        </row>
        <row r="1249">
          <cell r="A1249" t="str">
            <v>BMO Subordinated Notes Trust</v>
          </cell>
          <cell r="B1249" t="str">
            <v>CANADA</v>
          </cell>
          <cell r="C1249" t="str">
            <v>Stable</v>
          </cell>
          <cell r="D1249" t="str">
            <v>A3</v>
          </cell>
          <cell r="E1249" t="str">
            <v>BACKED Subordinate - Dom Curr</v>
          </cell>
          <cell r="P1249" t="str">
            <v>Not on Watch</v>
          </cell>
        </row>
        <row r="1250">
          <cell r="A1250" t="str">
            <v>BNDES Participacoes S.A. - BNDESPAR</v>
          </cell>
          <cell r="B1250" t="str">
            <v>BRAZIL</v>
          </cell>
          <cell r="C1250" t="str">
            <v>Negative (multiple)</v>
          </cell>
          <cell r="D1250" t="str">
            <v>Baa2</v>
          </cell>
          <cell r="E1250" t="str">
            <v>LT Issuer Rating - Dom Curr</v>
          </cell>
          <cell r="J1250" t="str">
            <v>Baa2</v>
          </cell>
          <cell r="P1250" t="str">
            <v>Not on Watch</v>
          </cell>
        </row>
        <row r="1251">
          <cell r="A1251" t="str">
            <v>BNP Paribas (Argentina)</v>
          </cell>
          <cell r="B1251" t="str">
            <v>ARGENTINA</v>
          </cell>
          <cell r="C1251" t="str">
            <v>Negative</v>
          </cell>
          <cell r="D1251" t="str">
            <v>Caa2</v>
          </cell>
          <cell r="E1251" t="str">
            <v>LT Bank Deposits - Fgn Curr</v>
          </cell>
          <cell r="F1251" t="str">
            <v>Caa2</v>
          </cell>
          <cell r="O1251" t="str">
            <v>NP</v>
          </cell>
          <cell r="P1251" t="str">
            <v>Not on Watch</v>
          </cell>
        </row>
        <row r="1252">
          <cell r="A1252" t="str">
            <v>BNP Paribas Canada</v>
          </cell>
          <cell r="B1252" t="str">
            <v>CANADA</v>
          </cell>
          <cell r="C1252" t="str">
            <v>No Outlook</v>
          </cell>
          <cell r="O1252" t="str">
            <v>P-1</v>
          </cell>
          <cell r="P1252" t="str">
            <v>Not on Watch</v>
          </cell>
        </row>
        <row r="1253">
          <cell r="A1253" t="str">
            <v>BNP Paribas Finance, Inc.</v>
          </cell>
          <cell r="B1253" t="str">
            <v>UNITED STATES</v>
          </cell>
          <cell r="C1253" t="str">
            <v>No Outlook</v>
          </cell>
          <cell r="O1253" t="str">
            <v>P-1</v>
          </cell>
          <cell r="P1253" t="str">
            <v>Not on Watch</v>
          </cell>
        </row>
        <row r="1254">
          <cell r="A1254" t="str">
            <v>BNP Paribas Fortis Funding</v>
          </cell>
          <cell r="B1254" t="str">
            <v>LUXEMBOURG</v>
          </cell>
          <cell r="C1254" t="str">
            <v>Negative (multiple)</v>
          </cell>
          <cell r="D1254" t="str">
            <v>A2</v>
          </cell>
          <cell r="E1254" t="str">
            <v>BACKED Senior Unsecured - Fgn Curr</v>
          </cell>
          <cell r="O1254" t="str">
            <v>P-1</v>
          </cell>
          <cell r="P1254" t="str">
            <v>Not on Watch</v>
          </cell>
        </row>
        <row r="1255">
          <cell r="A1255" t="str">
            <v>BNP Paribas US Medium-Term Note Program LLC</v>
          </cell>
          <cell r="B1255" t="str">
            <v>UNITED STATES</v>
          </cell>
          <cell r="C1255" t="str">
            <v>Negative</v>
          </cell>
          <cell r="D1255" t="str">
            <v>A1</v>
          </cell>
          <cell r="E1255" t="str">
            <v>BACKED Senior Unsecured - Dom Curr</v>
          </cell>
          <cell r="O1255" t="str">
            <v>(P)P-1</v>
          </cell>
          <cell r="P1255" t="str">
            <v>Not on Watch</v>
          </cell>
        </row>
        <row r="1256">
          <cell r="A1256" t="str">
            <v>BNP Paribas, Australian Branch</v>
          </cell>
          <cell r="B1256" t="str">
            <v>AUSTRALIA</v>
          </cell>
          <cell r="C1256" t="str">
            <v>Negative</v>
          </cell>
          <cell r="D1256" t="str">
            <v>A1</v>
          </cell>
          <cell r="E1256" t="str">
            <v>Senior Unsecured - Dom Curr</v>
          </cell>
          <cell r="J1256" t="str">
            <v>A1</v>
          </cell>
          <cell r="O1256" t="str">
            <v>(P)P-1</v>
          </cell>
          <cell r="P1256" t="str">
            <v>Not on Watch</v>
          </cell>
        </row>
        <row r="1257">
          <cell r="A1257" t="str">
            <v>BNP Paribas, New York Branch</v>
          </cell>
          <cell r="B1257" t="str">
            <v>UNITED STATES</v>
          </cell>
          <cell r="C1257" t="str">
            <v>Negative</v>
          </cell>
          <cell r="D1257" t="str">
            <v>A1</v>
          </cell>
          <cell r="E1257" t="str">
            <v>LT Bank Deposits - Dom Curr</v>
          </cell>
          <cell r="F1257" t="str">
            <v>A1</v>
          </cell>
          <cell r="O1257" t="str">
            <v>P-1</v>
          </cell>
          <cell r="P1257" t="str">
            <v>Not on Watch</v>
          </cell>
        </row>
        <row r="1258">
          <cell r="A1258" t="str">
            <v>BNY Institutional Capital Trust A</v>
          </cell>
          <cell r="B1258" t="str">
            <v>UNITED STATES</v>
          </cell>
          <cell r="C1258" t="str">
            <v>Stable</v>
          </cell>
          <cell r="D1258" t="str">
            <v>A3</v>
          </cell>
          <cell r="E1258" t="str">
            <v>BACKED Pref. Stock - Dom Curr</v>
          </cell>
          <cell r="P1258" t="str">
            <v>Not on Watch</v>
          </cell>
        </row>
        <row r="1259">
          <cell r="A1259" t="str">
            <v>BOK Financial Corporation</v>
          </cell>
          <cell r="B1259" t="str">
            <v>UNITED STATES</v>
          </cell>
          <cell r="C1259" t="str">
            <v>Stable</v>
          </cell>
          <cell r="D1259" t="str">
            <v>A2</v>
          </cell>
          <cell r="E1259" t="str">
            <v>LT Issuer Rating - Dom Curr</v>
          </cell>
          <cell r="P1259" t="str">
            <v>Not on Watch</v>
          </cell>
        </row>
        <row r="1260">
          <cell r="A1260" t="str">
            <v>BPE Capital International Limited</v>
          </cell>
          <cell r="B1260" t="str">
            <v>CAYMAN ISLANDS</v>
          </cell>
          <cell r="C1260" t="str">
            <v>Negative</v>
          </cell>
          <cell r="D1260" t="str">
            <v>(P)B2</v>
          </cell>
          <cell r="E1260" t="str">
            <v>BACKED Subordinate MTN - Fgn Curr</v>
          </cell>
          <cell r="P1260" t="str">
            <v>Not on Watch</v>
          </cell>
        </row>
        <row r="1261">
          <cell r="A1261" t="str">
            <v>BPE Finance International Limited</v>
          </cell>
          <cell r="B1261" t="str">
            <v>CAYMAN ISLANDS</v>
          </cell>
          <cell r="C1261" t="str">
            <v>Negative</v>
          </cell>
          <cell r="D1261" t="str">
            <v>Ba3</v>
          </cell>
          <cell r="E1261" t="str">
            <v>BACKED Senior Unsecured - Fgn Curr</v>
          </cell>
          <cell r="P1261" t="str">
            <v>Not on Watch</v>
          </cell>
        </row>
        <row r="1262">
          <cell r="A1262" t="str">
            <v>BPE Financiaciones, S.A.</v>
          </cell>
          <cell r="B1262" t="str">
            <v>SPAIN</v>
          </cell>
          <cell r="C1262" t="str">
            <v>Negative</v>
          </cell>
          <cell r="D1262" t="str">
            <v>Ba3</v>
          </cell>
          <cell r="E1262" t="str">
            <v>BACKED Senior Unsecured - Dom Curr</v>
          </cell>
          <cell r="P1262" t="str">
            <v>Not on Watch</v>
          </cell>
        </row>
        <row r="1263">
          <cell r="A1263" t="str">
            <v>Bpifrance Financement</v>
          </cell>
          <cell r="B1263" t="str">
            <v>FRANCE</v>
          </cell>
          <cell r="C1263" t="str">
            <v>Negative</v>
          </cell>
          <cell r="D1263" t="str">
            <v>Aa1</v>
          </cell>
          <cell r="E1263" t="str">
            <v>BACKED Senior Unsecured - Fgn Curr</v>
          </cell>
          <cell r="O1263" t="str">
            <v>P-1</v>
          </cell>
          <cell r="P1263" t="str">
            <v>Not on Watch</v>
          </cell>
        </row>
        <row r="1264">
          <cell r="A1264" t="str">
            <v>BPM Capital Trust I</v>
          </cell>
          <cell r="B1264" t="str">
            <v>UNITED STATES</v>
          </cell>
          <cell r="C1264" t="str">
            <v>Negative</v>
          </cell>
          <cell r="D1264" t="str">
            <v>Caa3</v>
          </cell>
          <cell r="E1264" t="str">
            <v>BACKED Pref. Stock Non-cumulative - Fgn Curr</v>
          </cell>
          <cell r="P1264" t="str">
            <v>Not on Watch</v>
          </cell>
        </row>
        <row r="1265">
          <cell r="A1265" t="str">
            <v>BTMU (Curacao) Holdings N.V.</v>
          </cell>
          <cell r="B1265" t="str">
            <v>CURACAO</v>
          </cell>
          <cell r="C1265" t="str">
            <v>Stable</v>
          </cell>
          <cell r="D1265" t="str">
            <v>A1</v>
          </cell>
          <cell r="E1265" t="str">
            <v>BACKED Subordinate - Fgn Curr</v>
          </cell>
          <cell r="P1265" t="str">
            <v>Not on Watch</v>
          </cell>
        </row>
        <row r="1266">
          <cell r="A1266" t="str">
            <v>Burgan Finance No.1 (Jersey) Limited</v>
          </cell>
          <cell r="B1266" t="str">
            <v>JERSEY</v>
          </cell>
          <cell r="C1266" t="str">
            <v>Stable</v>
          </cell>
          <cell r="D1266" t="str">
            <v>Ba1</v>
          </cell>
          <cell r="E1266" t="str">
            <v>BACKED Subordinate - Fgn Curr</v>
          </cell>
          <cell r="P1266" t="str">
            <v>Not on Watch</v>
          </cell>
        </row>
        <row r="1267">
          <cell r="A1267" t="str">
            <v>Cagamas Berhad</v>
          </cell>
          <cell r="B1267" t="str">
            <v>MALAYSIA</v>
          </cell>
          <cell r="C1267" t="str">
            <v>Positive</v>
          </cell>
          <cell r="D1267" t="str">
            <v>A3</v>
          </cell>
          <cell r="E1267" t="str">
            <v>LT Issuer Rating - Fgn Curr</v>
          </cell>
          <cell r="O1267" t="str">
            <v>P-2</v>
          </cell>
          <cell r="P1267" t="str">
            <v>Not On Watch</v>
          </cell>
        </row>
        <row r="1268">
          <cell r="A1268" t="str">
            <v>Cagamas Global P.L.C.</v>
          </cell>
          <cell r="B1268" t="str">
            <v>MALAYSIA</v>
          </cell>
          <cell r="C1268" t="str">
            <v>Positive</v>
          </cell>
          <cell r="D1268" t="str">
            <v>(P)A3</v>
          </cell>
          <cell r="E1268" t="str">
            <v>BACKED Senior Unsecured MTN - Fgn Curr</v>
          </cell>
          <cell r="P1268" t="str">
            <v>Not on Watch</v>
          </cell>
        </row>
        <row r="1269">
          <cell r="A1269" t="str">
            <v>Caisse Autonome de Refinancement</v>
          </cell>
          <cell r="B1269" t="str">
            <v>FRANCE</v>
          </cell>
          <cell r="C1269" t="str">
            <v>Negative</v>
          </cell>
          <cell r="D1269" t="str">
            <v>Aa1</v>
          </cell>
          <cell r="E1269" t="str">
            <v>BACKED Senior Unsecured - Dom Curr</v>
          </cell>
          <cell r="P1269" t="str">
            <v>Not on Watch</v>
          </cell>
        </row>
        <row r="1270">
          <cell r="A1270" t="str">
            <v>Caisse de Refinancement de l'Habitat</v>
          </cell>
          <cell r="B1270" t="str">
            <v>FRANCE</v>
          </cell>
          <cell r="C1270" t="str">
            <v>Stable</v>
          </cell>
          <cell r="D1270" t="str">
            <v>Aaa</v>
          </cell>
          <cell r="E1270" t="str">
            <v>Senior Secured - Fgn Curr</v>
          </cell>
          <cell r="P1270" t="str">
            <v>Not on Watch</v>
          </cell>
        </row>
        <row r="1271">
          <cell r="A1271" t="str">
            <v>Caisse Des Depots et Consignations</v>
          </cell>
          <cell r="B1271" t="str">
            <v>FRANCE</v>
          </cell>
          <cell r="C1271" t="str">
            <v>Negative</v>
          </cell>
          <cell r="D1271" t="str">
            <v>Aa1</v>
          </cell>
          <cell r="E1271" t="str">
            <v>LT Bank Deposits - Fgn Curr</v>
          </cell>
          <cell r="F1271" t="str">
            <v>Aa1</v>
          </cell>
          <cell r="J1271" t="str">
            <v>Aa1</v>
          </cell>
          <cell r="O1271" t="str">
            <v>P-1</v>
          </cell>
          <cell r="P1271" t="str">
            <v>Not On Watch</v>
          </cell>
        </row>
        <row r="1272">
          <cell r="A1272" t="str">
            <v>Caixa Economica Montepio Geral, Cay. Is. Br.</v>
          </cell>
          <cell r="B1272" t="str">
            <v>CAYMAN ISLANDS</v>
          </cell>
          <cell r="C1272" t="str">
            <v>Negative</v>
          </cell>
          <cell r="D1272" t="str">
            <v>B2</v>
          </cell>
          <cell r="E1272" t="str">
            <v>Senior Unsecured - Fgn Curr</v>
          </cell>
          <cell r="J1272" t="str">
            <v>B2</v>
          </cell>
          <cell r="K1272" t="str">
            <v>Caa1</v>
          </cell>
          <cell r="L1272" t="str">
            <v>(P)Caa2</v>
          </cell>
          <cell r="O1272" t="str">
            <v>(P)NP</v>
          </cell>
          <cell r="P1272" t="str">
            <v>Not on Watch</v>
          </cell>
        </row>
        <row r="1273">
          <cell r="A1273" t="str">
            <v>Caixa Geral de Depositos Finance</v>
          </cell>
          <cell r="B1273" t="str">
            <v>CAYMAN ISLANDS</v>
          </cell>
          <cell r="C1273" t="str">
            <v>Negative</v>
          </cell>
          <cell r="D1273" t="str">
            <v>(P)Ba3</v>
          </cell>
          <cell r="E1273" t="str">
            <v>BACKED Senior Unsecured MTN - Fgn Curr</v>
          </cell>
          <cell r="O1273" t="str">
            <v>NP</v>
          </cell>
          <cell r="P1273" t="str">
            <v>Not on Watch</v>
          </cell>
        </row>
        <row r="1274">
          <cell r="A1274" t="str">
            <v>Caixa Geral de Depositos, S.A. (London)</v>
          </cell>
          <cell r="B1274" t="str">
            <v>UNITED KINGDOM</v>
          </cell>
          <cell r="C1274" t="str">
            <v>No Outlook</v>
          </cell>
          <cell r="O1274" t="str">
            <v>NP</v>
          </cell>
          <cell r="P1274" t="str">
            <v>Not on Watch</v>
          </cell>
        </row>
        <row r="1275">
          <cell r="A1275" t="str">
            <v>Caixa Geral de Depositos, S.A. (Madeira)</v>
          </cell>
          <cell r="B1275" t="str">
            <v>PORTUGAL</v>
          </cell>
          <cell r="C1275" t="str">
            <v>Negative</v>
          </cell>
          <cell r="D1275" t="str">
            <v>(P)Ba3</v>
          </cell>
          <cell r="E1275" t="str">
            <v>Senior Unsecured MTN - Dom Curr</v>
          </cell>
          <cell r="J1275" t="str">
            <v>(P)Ba3</v>
          </cell>
          <cell r="K1275" t="str">
            <v>(P)Caa2</v>
          </cell>
          <cell r="L1275" t="str">
            <v>(P)Caa3</v>
          </cell>
          <cell r="O1275" t="str">
            <v>NP</v>
          </cell>
          <cell r="P1275" t="str">
            <v>Not on Watch</v>
          </cell>
        </row>
        <row r="1276">
          <cell r="A1276" t="str">
            <v>Caixa Geral de Depositos, S.A. (Paris)</v>
          </cell>
          <cell r="B1276" t="str">
            <v>FRANCE</v>
          </cell>
          <cell r="C1276" t="str">
            <v>Negative</v>
          </cell>
          <cell r="D1276" t="str">
            <v>Ba3</v>
          </cell>
          <cell r="E1276" t="str">
            <v>Senior Unsecured - Fgn Curr</v>
          </cell>
          <cell r="J1276" t="str">
            <v>Ba3</v>
          </cell>
          <cell r="K1276" t="str">
            <v>Caa2</v>
          </cell>
          <cell r="L1276" t="str">
            <v>Caa3</v>
          </cell>
          <cell r="O1276" t="str">
            <v>NP</v>
          </cell>
          <cell r="P1276" t="str">
            <v>Not on Watch</v>
          </cell>
        </row>
        <row r="1277">
          <cell r="A1277" t="str">
            <v>Caixa Geral de Depositos/New York</v>
          </cell>
          <cell r="B1277" t="str">
            <v>UNITED STATES</v>
          </cell>
          <cell r="C1277" t="str">
            <v>Negative</v>
          </cell>
          <cell r="D1277" t="str">
            <v>Ba3</v>
          </cell>
          <cell r="E1277" t="str">
            <v>LT Bank Deposits - Dom Curr</v>
          </cell>
          <cell r="F1277" t="str">
            <v>Ba3</v>
          </cell>
          <cell r="P1277" t="str">
            <v>Not on Watch</v>
          </cell>
        </row>
        <row r="1278">
          <cell r="A1278" t="str">
            <v>Caixa Geral Finance Limited</v>
          </cell>
          <cell r="B1278" t="str">
            <v>CAYMAN ISLANDS</v>
          </cell>
          <cell r="C1278" t="str">
            <v>Negative</v>
          </cell>
          <cell r="D1278" t="str">
            <v>Ca</v>
          </cell>
          <cell r="E1278" t="str">
            <v>BACKED Pref. Stock Non-cumulative - Fgn Curr</v>
          </cell>
          <cell r="P1278" t="str">
            <v>Not on Watch</v>
          </cell>
        </row>
        <row r="1279">
          <cell r="A1279" t="str">
            <v>Caixa Preference Limited</v>
          </cell>
          <cell r="B1279" t="str">
            <v>CAYMAN ISLANDS</v>
          </cell>
          <cell r="C1279" t="str">
            <v>Stable</v>
          </cell>
          <cell r="D1279" t="str">
            <v>B2</v>
          </cell>
          <cell r="E1279" t="str">
            <v>BACKED Pref. Stock Non-cumulative - Fgn Curr</v>
          </cell>
          <cell r="P1279" t="str">
            <v>Not on Watch</v>
          </cell>
        </row>
        <row r="1280">
          <cell r="A1280" t="str">
            <v>Caja Vital Finance B.V.</v>
          </cell>
          <cell r="B1280" t="str">
            <v>NETHERLANDS</v>
          </cell>
          <cell r="C1280" t="str">
            <v>Negative</v>
          </cell>
          <cell r="D1280" t="str">
            <v>Ba1</v>
          </cell>
          <cell r="E1280" t="str">
            <v>BACKED Senior Unsecured - Dom Curr</v>
          </cell>
          <cell r="P1280" t="str">
            <v>Not on Watch</v>
          </cell>
        </row>
        <row r="1281">
          <cell r="A1281" t="str">
            <v>Canadian Imperial Bank of Commerce, New York</v>
          </cell>
          <cell r="B1281" t="str">
            <v>UNITED STATES</v>
          </cell>
          <cell r="C1281" t="str">
            <v>Negative</v>
          </cell>
          <cell r="D1281" t="str">
            <v>Aa3</v>
          </cell>
          <cell r="E1281" t="str">
            <v>LT Deposit Note/CD Program - Dom Curr</v>
          </cell>
          <cell r="F1281" t="str">
            <v>Aa3</v>
          </cell>
          <cell r="O1281" t="str">
            <v>P-1</v>
          </cell>
          <cell r="P1281" t="str">
            <v>Not on Watch</v>
          </cell>
        </row>
        <row r="1282">
          <cell r="A1282" t="str">
            <v>Canadian Imperial Holdings, Inc.</v>
          </cell>
          <cell r="B1282" t="str">
            <v>CANADA</v>
          </cell>
          <cell r="C1282" t="str">
            <v>Negative (multiple)</v>
          </cell>
          <cell r="D1282" t="str">
            <v>(P)Aa3</v>
          </cell>
          <cell r="E1282" t="str">
            <v>BACKED Senior Unsecured MTN - Fgn Curr</v>
          </cell>
          <cell r="O1282" t="str">
            <v>P-1</v>
          </cell>
          <cell r="P1282" t="str">
            <v>Not on Watch</v>
          </cell>
        </row>
        <row r="1283">
          <cell r="A1283" t="str">
            <v>Canara Bank, London Branch</v>
          </cell>
          <cell r="B1283" t="str">
            <v>UNITED KINGDOM</v>
          </cell>
          <cell r="C1283" t="str">
            <v>Stable (multiple)</v>
          </cell>
          <cell r="D1283" t="str">
            <v>Baa3</v>
          </cell>
          <cell r="E1283" t="str">
            <v>Senior Unsecured - Fgn Curr</v>
          </cell>
          <cell r="J1283" t="str">
            <v>Baa3</v>
          </cell>
          <cell r="K1283" t="str">
            <v>(P)Ba2</v>
          </cell>
          <cell r="L1283" t="str">
            <v>Ba3</v>
          </cell>
          <cell r="P1283" t="str">
            <v>Not on Watch</v>
          </cell>
        </row>
        <row r="1284">
          <cell r="A1284" t="str">
            <v>Capital Desjardins Inc.</v>
          </cell>
          <cell r="B1284" t="str">
            <v>CANADA</v>
          </cell>
          <cell r="C1284" t="str">
            <v>Stable</v>
          </cell>
          <cell r="D1284" t="str">
            <v>A2</v>
          </cell>
          <cell r="E1284" t="str">
            <v>Senior Unsecured - Dom Curr</v>
          </cell>
          <cell r="J1284" t="str">
            <v>A2</v>
          </cell>
          <cell r="P1284" t="str">
            <v>Not on Watch</v>
          </cell>
        </row>
        <row r="1285">
          <cell r="A1285" t="str">
            <v>Capital One Financial Corporation</v>
          </cell>
          <cell r="B1285" t="str">
            <v>UNITED STATES</v>
          </cell>
          <cell r="C1285" t="str">
            <v>Stable</v>
          </cell>
          <cell r="D1285" t="str">
            <v>Baa1</v>
          </cell>
          <cell r="E1285" t="str">
            <v>Senior Unsecured - Dom Curr</v>
          </cell>
          <cell r="J1285" t="str">
            <v>Baa1</v>
          </cell>
          <cell r="K1285" t="str">
            <v>Baa2</v>
          </cell>
          <cell r="M1285" t="str">
            <v>(P)Baa3</v>
          </cell>
          <cell r="P1285" t="str">
            <v>Not on Watch</v>
          </cell>
        </row>
        <row r="1286">
          <cell r="A1286" t="str">
            <v>CASDEN - Banque Populaire</v>
          </cell>
          <cell r="B1286" t="str">
            <v>FRANCE</v>
          </cell>
          <cell r="C1286" t="str">
            <v>Negative</v>
          </cell>
          <cell r="D1286" t="str">
            <v>A2</v>
          </cell>
          <cell r="E1286" t="str">
            <v>LT Bank Deposits - Fgn Curr</v>
          </cell>
          <cell r="F1286" t="str">
            <v>A2</v>
          </cell>
          <cell r="J1286" t="str">
            <v>(P)A2</v>
          </cell>
          <cell r="O1286" t="str">
            <v>P-1</v>
          </cell>
          <cell r="P1286" t="str">
            <v>Not on Watch</v>
          </cell>
        </row>
        <row r="1287">
          <cell r="A1287" t="str">
            <v>Cassa Depositi e Prestiti S.p.A.</v>
          </cell>
          <cell r="B1287" t="str">
            <v>ITALY</v>
          </cell>
          <cell r="C1287" t="str">
            <v>Stable</v>
          </cell>
          <cell r="D1287" t="str">
            <v>Baa2</v>
          </cell>
          <cell r="E1287" t="str">
            <v>LT Issuer Rating - Fgn Curr</v>
          </cell>
          <cell r="J1287" t="str">
            <v>Baa2</v>
          </cell>
          <cell r="O1287" t="str">
            <v>P-2</v>
          </cell>
          <cell r="P1287" t="str">
            <v>Not on Watch</v>
          </cell>
        </row>
        <row r="1288">
          <cell r="A1288" t="str">
            <v>Caymadrid International Ltd.</v>
          </cell>
          <cell r="B1288" t="str">
            <v>CAYMAN ISLANDS</v>
          </cell>
          <cell r="C1288" t="str">
            <v>Negative</v>
          </cell>
          <cell r="D1288" t="str">
            <v>B1</v>
          </cell>
          <cell r="E1288" t="str">
            <v>BACKED Senior Unsecured - Fgn Curr</v>
          </cell>
          <cell r="P1288" t="str">
            <v>Not on Watch</v>
          </cell>
        </row>
        <row r="1289">
          <cell r="A1289" t="str">
            <v>CBA (Delaware) Finance Inc.</v>
          </cell>
          <cell r="B1289" t="str">
            <v>AUSTRALIA</v>
          </cell>
          <cell r="C1289" t="str">
            <v>Negative (multiple)</v>
          </cell>
          <cell r="O1289" t="str">
            <v>P-1</v>
          </cell>
          <cell r="P1289" t="str">
            <v>Not on Watch</v>
          </cell>
        </row>
        <row r="1290">
          <cell r="A1290" t="str">
            <v>CBA Capital Trust I</v>
          </cell>
          <cell r="B1290" t="str">
            <v>AUSTRALIA</v>
          </cell>
          <cell r="C1290" t="str">
            <v>Stable</v>
          </cell>
          <cell r="D1290" t="str">
            <v>Baa1</v>
          </cell>
          <cell r="E1290" t="str">
            <v>BACKED Pref. Stock Non-cumulative - Fgn Curr</v>
          </cell>
          <cell r="P1290" t="str">
            <v>Not on Watch</v>
          </cell>
        </row>
        <row r="1291">
          <cell r="A1291" t="str">
            <v>CBA Capital Trust II</v>
          </cell>
          <cell r="B1291" t="str">
            <v>UNITED STATES</v>
          </cell>
          <cell r="C1291" t="str">
            <v>Stable</v>
          </cell>
          <cell r="D1291" t="str">
            <v>Baa1</v>
          </cell>
          <cell r="E1291" t="str">
            <v>BACKED Pref. Stock Non-cumulative - Dom Curr</v>
          </cell>
          <cell r="P1291" t="str">
            <v>Not on Watch</v>
          </cell>
        </row>
        <row r="1292">
          <cell r="A1292" t="str">
            <v>CBQ Finance Limited</v>
          </cell>
          <cell r="B1292" t="str">
            <v>BERMUDA</v>
          </cell>
          <cell r="C1292" t="str">
            <v>Stable</v>
          </cell>
          <cell r="D1292" t="str">
            <v>A1</v>
          </cell>
          <cell r="E1292" t="str">
            <v>BACKED Senior Unsecured - Fgn Curr</v>
          </cell>
          <cell r="P1292" t="str">
            <v>Not on Watch</v>
          </cell>
        </row>
        <row r="1293">
          <cell r="A1293" t="str">
            <v>CCBL Funding PLC</v>
          </cell>
          <cell r="B1293" t="str">
            <v>UNITED KINGDOM</v>
          </cell>
          <cell r="C1293" t="str">
            <v>Stable</v>
          </cell>
          <cell r="D1293" t="str">
            <v>A1</v>
          </cell>
          <cell r="E1293" t="str">
            <v>BACKED Senior Unsecured - Fgn Curr</v>
          </cell>
          <cell r="P1293" t="str">
            <v>Not on Watch</v>
          </cell>
        </row>
        <row r="1294">
          <cell r="A1294" t="str">
            <v>Central Fidelity Capital Trust I</v>
          </cell>
          <cell r="B1294" t="str">
            <v>UNITED STATES</v>
          </cell>
          <cell r="C1294" t="str">
            <v>Stable</v>
          </cell>
          <cell r="D1294" t="str">
            <v>Baa1</v>
          </cell>
          <cell r="E1294" t="str">
            <v>BACKED Pref. Stock - Dom Curr</v>
          </cell>
          <cell r="P1294" t="str">
            <v>Not on Watch</v>
          </cell>
        </row>
        <row r="1295">
          <cell r="A1295" t="str">
            <v>CGD NORTH AMERICA FINANCE LLC</v>
          </cell>
          <cell r="B1295" t="str">
            <v>UNITED STATES</v>
          </cell>
          <cell r="C1295" t="str">
            <v>No Outlook</v>
          </cell>
          <cell r="O1295" t="str">
            <v>NP</v>
          </cell>
          <cell r="P1295" t="str">
            <v>Not on Watch</v>
          </cell>
        </row>
        <row r="1296">
          <cell r="A1296" t="str">
            <v>Charlottenburg Capital Intl. S.ar.l. &amp; Cie</v>
          </cell>
          <cell r="B1296" t="str">
            <v>LUXEMBOURG</v>
          </cell>
          <cell r="C1296" t="str">
            <v>Negative</v>
          </cell>
          <cell r="D1296" t="str">
            <v>Ba3</v>
          </cell>
          <cell r="E1296" t="str">
            <v>Pref. Stock - Dom Curr</v>
          </cell>
          <cell r="M1296" t="str">
            <v>Ba3</v>
          </cell>
          <cell r="P1296" t="str">
            <v>Not on Watch</v>
          </cell>
        </row>
        <row r="1297">
          <cell r="A1297" t="str">
            <v>Chase Capital II</v>
          </cell>
          <cell r="B1297" t="str">
            <v>UNITED STATES</v>
          </cell>
          <cell r="C1297" t="str">
            <v>Stable</v>
          </cell>
          <cell r="D1297" t="str">
            <v>Baa2</v>
          </cell>
          <cell r="E1297" t="str">
            <v>BACKED Pref. Stock - Dom Curr</v>
          </cell>
          <cell r="P1297" t="str">
            <v>Not on Watch</v>
          </cell>
        </row>
        <row r="1298">
          <cell r="A1298" t="str">
            <v>Chase Capital III</v>
          </cell>
          <cell r="B1298" t="str">
            <v>UNITED STATES</v>
          </cell>
          <cell r="C1298" t="str">
            <v>Stable</v>
          </cell>
          <cell r="D1298" t="str">
            <v>Baa2</v>
          </cell>
          <cell r="E1298" t="str">
            <v>BACKED Pref. Stock - Dom Curr</v>
          </cell>
          <cell r="P1298" t="str">
            <v>Not on Watch</v>
          </cell>
        </row>
        <row r="1299">
          <cell r="A1299" t="str">
            <v>Chase Capital VI</v>
          </cell>
          <cell r="B1299" t="str">
            <v>UNITED STATES</v>
          </cell>
          <cell r="C1299" t="str">
            <v>Stable</v>
          </cell>
          <cell r="D1299" t="str">
            <v>Baa2</v>
          </cell>
          <cell r="E1299" t="str">
            <v>BACKED Pref. Stock - Dom Curr</v>
          </cell>
          <cell r="P1299" t="str">
            <v>Not on Watch</v>
          </cell>
        </row>
        <row r="1300">
          <cell r="A1300" t="str">
            <v>Chase Manhattan Bank, Paris Branch</v>
          </cell>
          <cell r="B1300" t="str">
            <v>FRANCE</v>
          </cell>
          <cell r="C1300" t="str">
            <v>Stable</v>
          </cell>
          <cell r="D1300" t="str">
            <v>Aa3</v>
          </cell>
          <cell r="E1300" t="str">
            <v>LT Bank Deposits - Fgn Curr</v>
          </cell>
          <cell r="F1300" t="str">
            <v>Aa3</v>
          </cell>
          <cell r="O1300" t="str">
            <v>P-1</v>
          </cell>
          <cell r="P1300" t="str">
            <v>Not on Watch</v>
          </cell>
        </row>
        <row r="1301">
          <cell r="A1301" t="str">
            <v>Chase Manhattan Corporation (OLD)</v>
          </cell>
          <cell r="B1301" t="str">
            <v>UNITED STATES</v>
          </cell>
          <cell r="C1301" t="str">
            <v>Stable</v>
          </cell>
          <cell r="D1301" t="str">
            <v>A3</v>
          </cell>
          <cell r="E1301" t="str">
            <v>BACKED Senior Unsecured - Dom Curr</v>
          </cell>
          <cell r="P1301" t="str">
            <v>Not on Watch</v>
          </cell>
        </row>
        <row r="1302">
          <cell r="A1302" t="str">
            <v>China Construction Bank Corp., Frankfurt</v>
          </cell>
          <cell r="B1302" t="str">
            <v>GERMANY</v>
          </cell>
          <cell r="C1302" t="str">
            <v>Stable</v>
          </cell>
          <cell r="D1302" t="str">
            <v>A1</v>
          </cell>
          <cell r="E1302" t="str">
            <v>Senior Unsecured - Fgn Curr</v>
          </cell>
          <cell r="J1302" t="str">
            <v>A1</v>
          </cell>
          <cell r="P1302" t="str">
            <v>Not on Watch</v>
          </cell>
        </row>
        <row r="1303">
          <cell r="A1303" t="str">
            <v>China Development Bank</v>
          </cell>
          <cell r="B1303" t="str">
            <v>CHINA</v>
          </cell>
          <cell r="C1303" t="str">
            <v>Stable</v>
          </cell>
          <cell r="D1303" t="str">
            <v>Aa3</v>
          </cell>
          <cell r="E1303" t="str">
            <v>Senior Unsecured - Fgn Curr</v>
          </cell>
          <cell r="J1303" t="str">
            <v>Aa3</v>
          </cell>
          <cell r="P1303" t="str">
            <v>Not on Watch</v>
          </cell>
        </row>
        <row r="1304">
          <cell r="A1304" t="str">
            <v>China Merchants Bank Co Ltd, Hong Kong Branch</v>
          </cell>
          <cell r="B1304" t="str">
            <v>HONG KONG</v>
          </cell>
          <cell r="C1304" t="str">
            <v>Stable</v>
          </cell>
          <cell r="D1304" t="str">
            <v>Baa1</v>
          </cell>
          <cell r="E1304" t="str">
            <v>Senior Unsecured - Fgn Curr</v>
          </cell>
          <cell r="J1304" t="str">
            <v>Baa1</v>
          </cell>
          <cell r="O1304" t="str">
            <v>(P)P-2</v>
          </cell>
          <cell r="P1304" t="str">
            <v>Not on Watch</v>
          </cell>
        </row>
        <row r="1305">
          <cell r="A1305" t="str">
            <v>Chittenden Corporation</v>
          </cell>
          <cell r="B1305" t="str">
            <v>UNITED STATES</v>
          </cell>
          <cell r="C1305" t="str">
            <v>No Outlook</v>
          </cell>
          <cell r="D1305" t="str">
            <v>Baa2</v>
          </cell>
          <cell r="E1305" t="str">
            <v>BACKED Subordinate - Dom Curr</v>
          </cell>
          <cell r="P1305" t="str">
            <v>Not on Watch</v>
          </cell>
        </row>
        <row r="1306">
          <cell r="A1306" t="str">
            <v>CIBC Capital Trust</v>
          </cell>
          <cell r="B1306" t="str">
            <v>CANADA</v>
          </cell>
          <cell r="C1306" t="str">
            <v>Stable</v>
          </cell>
          <cell r="D1306" t="str">
            <v>Baa2</v>
          </cell>
          <cell r="E1306" t="str">
            <v>Pref. Stock - Dom Curr</v>
          </cell>
          <cell r="M1306" t="str">
            <v>Baa2</v>
          </cell>
          <cell r="P1306" t="str">
            <v>Not on Watch</v>
          </cell>
        </row>
        <row r="1307">
          <cell r="A1307" t="str">
            <v>CIMB Bank Berhad, Labuan Branch</v>
          </cell>
          <cell r="B1307" t="str">
            <v>MALAYSIA</v>
          </cell>
          <cell r="C1307" t="str">
            <v>Positive</v>
          </cell>
          <cell r="D1307" t="str">
            <v>A3</v>
          </cell>
          <cell r="E1307" t="str">
            <v>Senior Unsecured - Fgn Curr</v>
          </cell>
          <cell r="J1307" t="str">
            <v>A3</v>
          </cell>
          <cell r="P1307" t="str">
            <v>Not on Watch</v>
          </cell>
        </row>
        <row r="1308">
          <cell r="A1308" t="str">
            <v>CIMB Bank Berhad, Singapore Branch</v>
          </cell>
          <cell r="B1308" t="str">
            <v>SINGAPORE</v>
          </cell>
          <cell r="C1308" t="str">
            <v>Positive</v>
          </cell>
          <cell r="D1308" t="str">
            <v>A3</v>
          </cell>
          <cell r="E1308" t="str">
            <v>Senior Unsecured - Dom Curr</v>
          </cell>
          <cell r="J1308" t="str">
            <v>A3</v>
          </cell>
          <cell r="P1308" t="str">
            <v>Not on Watch</v>
          </cell>
        </row>
        <row r="1309">
          <cell r="A1309" t="str">
            <v>CIMB Group Holdings Berhad</v>
          </cell>
          <cell r="B1309" t="str">
            <v>MALAYSIA</v>
          </cell>
          <cell r="C1309" t="str">
            <v>Stable</v>
          </cell>
          <cell r="D1309" t="str">
            <v>A3</v>
          </cell>
          <cell r="E1309" t="str">
            <v>LT Issuer Rating - Fgn Curr</v>
          </cell>
          <cell r="O1309" t="str">
            <v>P-2</v>
          </cell>
          <cell r="P1309" t="str">
            <v>Not on Watch</v>
          </cell>
        </row>
        <row r="1310">
          <cell r="A1310" t="str">
            <v>Citibank, N.A. (London Branch)</v>
          </cell>
          <cell r="B1310" t="str">
            <v>UNITED KINGDOM</v>
          </cell>
          <cell r="C1310" t="str">
            <v>Stable</v>
          </cell>
          <cell r="D1310" t="str">
            <v>A2</v>
          </cell>
          <cell r="E1310" t="str">
            <v>Senior Unsecured - Fgn Curr</v>
          </cell>
          <cell r="J1310" t="str">
            <v>A2</v>
          </cell>
          <cell r="O1310" t="str">
            <v>(P)P-1</v>
          </cell>
          <cell r="P1310" t="str">
            <v>Not on Watch</v>
          </cell>
        </row>
        <row r="1311">
          <cell r="A1311" t="str">
            <v>Citibank, N.A. (Sydney Branch)</v>
          </cell>
          <cell r="B1311" t="str">
            <v>AUSTRALIA</v>
          </cell>
          <cell r="C1311" t="str">
            <v>No Outlook</v>
          </cell>
          <cell r="O1311" t="str">
            <v>P-1</v>
          </cell>
          <cell r="P1311" t="str">
            <v>Not on Watch</v>
          </cell>
        </row>
        <row r="1312">
          <cell r="A1312" t="str">
            <v>Citicorp</v>
          </cell>
          <cell r="B1312" t="str">
            <v>UNITED STATES</v>
          </cell>
          <cell r="C1312" t="str">
            <v>Stable</v>
          </cell>
          <cell r="D1312" t="str">
            <v>Baa3</v>
          </cell>
          <cell r="E1312" t="str">
            <v>BACKED Subordinate - Dom Curr</v>
          </cell>
          <cell r="P1312" t="str">
            <v>Not on Watch</v>
          </cell>
        </row>
        <row r="1313">
          <cell r="A1313" t="str">
            <v>Citigroup Capital IX</v>
          </cell>
          <cell r="B1313" t="str">
            <v>UNITED STATES</v>
          </cell>
          <cell r="C1313" t="str">
            <v>Stable</v>
          </cell>
          <cell r="D1313" t="str">
            <v>(P)Ba1</v>
          </cell>
          <cell r="E1313" t="str">
            <v>BACKED Pref. Shelf - Dom Curr</v>
          </cell>
          <cell r="P1313" t="str">
            <v>Not on Watch</v>
          </cell>
        </row>
        <row r="1314">
          <cell r="A1314" t="str">
            <v>Citigroup Capital VII</v>
          </cell>
          <cell r="B1314" t="str">
            <v>UNITED STATES</v>
          </cell>
          <cell r="C1314" t="str">
            <v>Stable</v>
          </cell>
          <cell r="D1314" t="str">
            <v>(P)Ba1</v>
          </cell>
          <cell r="E1314" t="str">
            <v>BACKED Pref. Shelf - Dom Curr</v>
          </cell>
          <cell r="P1314" t="str">
            <v>Not on Watch</v>
          </cell>
        </row>
        <row r="1315">
          <cell r="A1315" t="str">
            <v>Citigroup Capital VIII</v>
          </cell>
          <cell r="B1315" t="str">
            <v>UNITED STATES</v>
          </cell>
          <cell r="C1315" t="str">
            <v>Stable</v>
          </cell>
          <cell r="D1315" t="str">
            <v>(P)Ba1</v>
          </cell>
          <cell r="E1315" t="str">
            <v>BACKED Pref. Shelf - Dom Curr</v>
          </cell>
          <cell r="P1315" t="str">
            <v>Not on Watch</v>
          </cell>
        </row>
        <row r="1316">
          <cell r="A1316" t="str">
            <v>Citigroup Capital X</v>
          </cell>
          <cell r="B1316" t="str">
            <v>UNITED STATES</v>
          </cell>
          <cell r="C1316" t="str">
            <v>Stable</v>
          </cell>
          <cell r="D1316" t="str">
            <v>(P)Ba1</v>
          </cell>
          <cell r="E1316" t="str">
            <v>BACKED Pref. Shelf - Dom Curr</v>
          </cell>
          <cell r="P1316" t="str">
            <v>Not on Watch</v>
          </cell>
        </row>
        <row r="1317">
          <cell r="A1317" t="str">
            <v>Citigroup Capital XI</v>
          </cell>
          <cell r="B1317" t="str">
            <v>UNITED STATES</v>
          </cell>
          <cell r="C1317" t="str">
            <v>Stable</v>
          </cell>
          <cell r="D1317" t="str">
            <v>(P)Ba1</v>
          </cell>
          <cell r="E1317" t="str">
            <v>BACKED Pref. Shelf - Dom Curr</v>
          </cell>
          <cell r="P1317" t="str">
            <v>Not on Watch</v>
          </cell>
        </row>
        <row r="1318">
          <cell r="A1318" t="str">
            <v>Citigroup Capital XIII</v>
          </cell>
          <cell r="B1318" t="str">
            <v>UNITED STATES</v>
          </cell>
          <cell r="C1318" t="str">
            <v>Stable</v>
          </cell>
          <cell r="D1318" t="str">
            <v>Ba1</v>
          </cell>
          <cell r="E1318" t="str">
            <v>BACKED Pref. Stock - Dom Curr</v>
          </cell>
          <cell r="P1318" t="str">
            <v>Not on Watch</v>
          </cell>
        </row>
        <row r="1319">
          <cell r="A1319" t="str">
            <v>Citigroup Capital XVIII</v>
          </cell>
          <cell r="B1319" t="str">
            <v>UNITED STATES</v>
          </cell>
          <cell r="C1319" t="str">
            <v>Stable</v>
          </cell>
          <cell r="D1319" t="str">
            <v>Ba1</v>
          </cell>
          <cell r="E1319" t="str">
            <v>BACKED Pref. Stock - Fgn Curr</v>
          </cell>
          <cell r="P1319" t="str">
            <v>Not on Watch</v>
          </cell>
        </row>
        <row r="1320">
          <cell r="A1320" t="str">
            <v>Citigroup Capital XXXI</v>
          </cell>
          <cell r="B1320" t="str">
            <v>UNITED STATES</v>
          </cell>
          <cell r="C1320" t="str">
            <v>Stable</v>
          </cell>
          <cell r="D1320" t="str">
            <v>Ba1</v>
          </cell>
          <cell r="E1320" t="str">
            <v>BACKED Pref. Stock - Dom Curr</v>
          </cell>
          <cell r="P1320" t="str">
            <v>Not on Watch</v>
          </cell>
        </row>
        <row r="1321">
          <cell r="A1321" t="str">
            <v>Citigroup Funding, Inc.</v>
          </cell>
          <cell r="B1321" t="str">
            <v>UNITED STATES</v>
          </cell>
          <cell r="C1321" t="str">
            <v>No Outlook</v>
          </cell>
          <cell r="D1321" t="str">
            <v>Baa2</v>
          </cell>
          <cell r="E1321" t="str">
            <v>BACKED Senior Unsecured - Fgn Curr</v>
          </cell>
          <cell r="P1321" t="str">
            <v>Not On Watch</v>
          </cell>
        </row>
        <row r="1322">
          <cell r="A1322" t="str">
            <v>Citigroup Inc.</v>
          </cell>
          <cell r="B1322" t="str">
            <v>UNITED STATES</v>
          </cell>
          <cell r="C1322" t="str">
            <v>Stable</v>
          </cell>
          <cell r="D1322" t="str">
            <v>Baa2</v>
          </cell>
          <cell r="E1322" t="str">
            <v>Senior Unsecured - Fgn Curr</v>
          </cell>
          <cell r="J1322" t="str">
            <v>Baa2</v>
          </cell>
          <cell r="K1322" t="str">
            <v>Baa3</v>
          </cell>
          <cell r="M1322" t="str">
            <v>(P)Ba2</v>
          </cell>
          <cell r="N1322" t="str">
            <v>Ba3</v>
          </cell>
          <cell r="O1322" t="str">
            <v>P-2</v>
          </cell>
          <cell r="P1322" t="str">
            <v>Not On Watch</v>
          </cell>
        </row>
        <row r="1323">
          <cell r="A1323" t="str">
            <v>Citizens Funding Trust I</v>
          </cell>
          <cell r="B1323" t="str">
            <v>UNITED STATES</v>
          </cell>
          <cell r="C1323" t="str">
            <v>No Outlook</v>
          </cell>
          <cell r="D1323" t="str">
            <v>Baa2</v>
          </cell>
          <cell r="E1323" t="str">
            <v>BACKED Pref. Stock - Dom Curr</v>
          </cell>
          <cell r="P1323" t="str">
            <v>Not on Watch</v>
          </cell>
        </row>
        <row r="1324">
          <cell r="A1324" t="str">
            <v>City National Corporation</v>
          </cell>
          <cell r="B1324" t="str">
            <v>UNITED STATES</v>
          </cell>
          <cell r="C1324" t="str">
            <v>Stable</v>
          </cell>
          <cell r="D1324" t="str">
            <v>A3</v>
          </cell>
          <cell r="E1324" t="str">
            <v>LT Issuer Rating</v>
          </cell>
          <cell r="J1324" t="str">
            <v>A3</v>
          </cell>
          <cell r="P1324" t="str">
            <v>Not on Watch</v>
          </cell>
        </row>
        <row r="1325">
          <cell r="A1325" t="str">
            <v>Close Brothers Finance PLC</v>
          </cell>
          <cell r="B1325" t="str">
            <v>UNITED KINGDOM</v>
          </cell>
          <cell r="C1325" t="str">
            <v>Stable</v>
          </cell>
          <cell r="D1325" t="str">
            <v>A3</v>
          </cell>
          <cell r="E1325" t="str">
            <v>BACKED Senior Unsecured - Fgn Curr</v>
          </cell>
          <cell r="O1325" t="str">
            <v>(P)P-2</v>
          </cell>
          <cell r="P1325" t="str">
            <v>Not on Watch</v>
          </cell>
        </row>
        <row r="1326">
          <cell r="A1326" t="str">
            <v>Close Brothers Group PLC</v>
          </cell>
          <cell r="B1326" t="str">
            <v>UNITED KINGDOM</v>
          </cell>
          <cell r="C1326" t="str">
            <v>Stable</v>
          </cell>
          <cell r="D1326" t="str">
            <v>Baa1</v>
          </cell>
          <cell r="E1326" t="str">
            <v>LT Issuer Rating - Dom Curr</v>
          </cell>
          <cell r="J1326" t="str">
            <v>Baa1</v>
          </cell>
          <cell r="O1326" t="str">
            <v>P-2</v>
          </cell>
          <cell r="P1326" t="str">
            <v>Not on Watch</v>
          </cell>
        </row>
        <row r="1327">
          <cell r="A1327" t="str">
            <v>CODEIS Securities SA</v>
          </cell>
          <cell r="B1327" t="str">
            <v>LUXEMBOURG</v>
          </cell>
          <cell r="C1327" t="str">
            <v>Negative</v>
          </cell>
          <cell r="D1327" t="str">
            <v>(P)A2</v>
          </cell>
          <cell r="E1327" t="str">
            <v>BACKED Senior Unsecured MTN - Dom Curr</v>
          </cell>
          <cell r="O1327" t="str">
            <v>(P)P-1</v>
          </cell>
          <cell r="P1327" t="str">
            <v>Not on Watch</v>
          </cell>
        </row>
        <row r="1328">
          <cell r="A1328" t="str">
            <v>Cofinoga Funding Two L.P.</v>
          </cell>
          <cell r="B1328" t="str">
            <v>UNITED KINGDOM</v>
          </cell>
          <cell r="C1328" t="str">
            <v>Stable</v>
          </cell>
          <cell r="D1328" t="str">
            <v>Ba2</v>
          </cell>
          <cell r="E1328" t="str">
            <v>Pref. Stock Non-cumulative - Fgn Curr</v>
          </cell>
          <cell r="P1328" t="str">
            <v>Not on Watch</v>
          </cell>
        </row>
        <row r="1329">
          <cell r="A1329" t="str">
            <v>Comerica Incorporated</v>
          </cell>
          <cell r="B1329" t="str">
            <v>UNITED STATES</v>
          </cell>
          <cell r="C1329" t="str">
            <v>Stable</v>
          </cell>
          <cell r="D1329" t="str">
            <v>A3</v>
          </cell>
          <cell r="E1329" t="str">
            <v>LT Issuer Rating</v>
          </cell>
          <cell r="J1329" t="str">
            <v>A3</v>
          </cell>
          <cell r="K1329" t="str">
            <v>Baa1</v>
          </cell>
          <cell r="M1329" t="str">
            <v>(P)Baa2</v>
          </cell>
          <cell r="N1329" t="str">
            <v>(P)Baa3</v>
          </cell>
          <cell r="P1329" t="str">
            <v>Not on Watch</v>
          </cell>
        </row>
        <row r="1330">
          <cell r="A1330" t="str">
            <v>Commerce Bancshares, Inc.</v>
          </cell>
          <cell r="B1330" t="str">
            <v>UNITED STATES</v>
          </cell>
          <cell r="C1330" t="str">
            <v>Stable</v>
          </cell>
          <cell r="D1330" t="str">
            <v>(P)A3</v>
          </cell>
          <cell r="E1330" t="str">
            <v>Pref. Shelf - Dom Curr</v>
          </cell>
          <cell r="M1330" t="str">
            <v>(P)A3</v>
          </cell>
          <cell r="O1330" t="str">
            <v>P-1</v>
          </cell>
          <cell r="P1330" t="str">
            <v>Not on Watch</v>
          </cell>
        </row>
        <row r="1331">
          <cell r="A1331" t="str">
            <v>Commerzbank AG, London Branch</v>
          </cell>
          <cell r="B1331" t="str">
            <v>UNITED KINGDOM</v>
          </cell>
          <cell r="C1331" t="str">
            <v>No Outlook</v>
          </cell>
          <cell r="O1331" t="str">
            <v>P-2</v>
          </cell>
          <cell r="P1331" t="str">
            <v>Not on Watch</v>
          </cell>
        </row>
        <row r="1332">
          <cell r="A1332" t="str">
            <v>Commerzbank AG, New York Branch</v>
          </cell>
          <cell r="B1332" t="str">
            <v>UNITED STATES</v>
          </cell>
          <cell r="C1332" t="str">
            <v>Negative (multiple)</v>
          </cell>
          <cell r="D1332" t="str">
            <v>(P)Baa1</v>
          </cell>
          <cell r="E1332" t="str">
            <v>Senior Unsecured MTN - Dom Curr</v>
          </cell>
          <cell r="J1332" t="str">
            <v>(P)Baa1</v>
          </cell>
          <cell r="K1332" t="str">
            <v>(P)Ba2</v>
          </cell>
          <cell r="O1332" t="str">
            <v>(P)P-2</v>
          </cell>
          <cell r="P1332" t="str">
            <v>Not on Watch</v>
          </cell>
        </row>
        <row r="1333">
          <cell r="A1333" t="str">
            <v>Commerzbank Capital Funding Trust I</v>
          </cell>
          <cell r="B1333" t="str">
            <v>UNITED STATES</v>
          </cell>
          <cell r="C1333" t="str">
            <v>Stable</v>
          </cell>
          <cell r="D1333" t="str">
            <v>Ba2</v>
          </cell>
          <cell r="E1333" t="str">
            <v>BACKED Subordinate - Fgn Curr</v>
          </cell>
          <cell r="P1333" t="str">
            <v>Not on Watch</v>
          </cell>
        </row>
        <row r="1334">
          <cell r="A1334" t="str">
            <v>Commerzbank Capital Funding Trust II</v>
          </cell>
          <cell r="B1334" t="str">
            <v>UNITED STATES</v>
          </cell>
          <cell r="C1334" t="str">
            <v>Stable</v>
          </cell>
          <cell r="D1334" t="str">
            <v>Ba2</v>
          </cell>
          <cell r="E1334" t="str">
            <v>BACKED Subordinate - Fgn Curr</v>
          </cell>
          <cell r="P1334" t="str">
            <v>Not on Watch</v>
          </cell>
        </row>
        <row r="1335">
          <cell r="A1335" t="str">
            <v>Commerzbank Capital Funding Trust III</v>
          </cell>
          <cell r="B1335" t="str">
            <v>UNITED STATES</v>
          </cell>
          <cell r="C1335" t="str">
            <v>Positive</v>
          </cell>
          <cell r="D1335" t="str">
            <v>B1</v>
          </cell>
          <cell r="E1335" t="str">
            <v>BACKED Pref. Stock Non-cumulative - Fgn Curr</v>
          </cell>
          <cell r="P1335" t="str">
            <v>Not on Watch</v>
          </cell>
        </row>
        <row r="1336">
          <cell r="A1336" t="str">
            <v>Commerzbank U.S. Finance Inc.</v>
          </cell>
          <cell r="B1336" t="str">
            <v>UNITED STATES</v>
          </cell>
          <cell r="C1336" t="str">
            <v>Negative</v>
          </cell>
          <cell r="D1336" t="str">
            <v>(P)Baa1</v>
          </cell>
          <cell r="E1336" t="str">
            <v>BACKED Senior Unsecured MTN - Dom Curr</v>
          </cell>
          <cell r="O1336" t="str">
            <v>P-2</v>
          </cell>
          <cell r="P1336" t="str">
            <v>Not on Watch</v>
          </cell>
        </row>
        <row r="1337">
          <cell r="A1337" t="str">
            <v>Commonwealth Bank of Australia, Hong Kong</v>
          </cell>
          <cell r="B1337" t="str">
            <v>HONG KONG</v>
          </cell>
          <cell r="C1337" t="str">
            <v>Stable</v>
          </cell>
          <cell r="D1337" t="str">
            <v>(P)Aa2</v>
          </cell>
          <cell r="E1337" t="str">
            <v>LT Deposit Note/CD Program - Fgn Curr</v>
          </cell>
          <cell r="F1337" t="str">
            <v>(P)Aa2</v>
          </cell>
          <cell r="O1337" t="str">
            <v>(P)P-1</v>
          </cell>
          <cell r="P1337" t="str">
            <v>Not on Watch</v>
          </cell>
        </row>
        <row r="1338">
          <cell r="A1338" t="str">
            <v>Commonwealth Bank of Australia-New York</v>
          </cell>
          <cell r="B1338" t="str">
            <v>UNITED STATES</v>
          </cell>
          <cell r="C1338" t="str">
            <v>Stable</v>
          </cell>
          <cell r="D1338" t="str">
            <v>Aa2</v>
          </cell>
          <cell r="E1338" t="str">
            <v>LT Bank Deposits - Dom Curr</v>
          </cell>
          <cell r="F1338" t="str">
            <v>Aa2</v>
          </cell>
          <cell r="J1338" t="str">
            <v>Aa2</v>
          </cell>
          <cell r="P1338" t="str">
            <v>Not on Watch</v>
          </cell>
        </row>
        <row r="1339">
          <cell r="A1339" t="str">
            <v>Companhia de Cr., Financ. e Invest. RCI BR</v>
          </cell>
          <cell r="B1339" t="str">
            <v>BRAZIL</v>
          </cell>
          <cell r="C1339" t="str">
            <v>Stable</v>
          </cell>
          <cell r="D1339" t="str">
            <v>Ba1</v>
          </cell>
          <cell r="E1339" t="str">
            <v>LT Corporate Family Ratings - Dom Curr</v>
          </cell>
          <cell r="P1339" t="str">
            <v>Not on Watch</v>
          </cell>
        </row>
        <row r="1340">
          <cell r="A1340" t="str">
            <v>CoreStates Capital II</v>
          </cell>
          <cell r="B1340" t="str">
            <v>UNITED STATES</v>
          </cell>
          <cell r="C1340" t="str">
            <v>Stable</v>
          </cell>
          <cell r="D1340" t="str">
            <v>A3</v>
          </cell>
          <cell r="E1340" t="str">
            <v>BACKED Pref. Stock - Dom Curr</v>
          </cell>
          <cell r="P1340" t="str">
            <v>Not on Watch</v>
          </cell>
        </row>
        <row r="1341">
          <cell r="A1341" t="str">
            <v>CoreStates Capital III</v>
          </cell>
          <cell r="B1341" t="str">
            <v>UNITED STATES</v>
          </cell>
          <cell r="C1341" t="str">
            <v>Stable</v>
          </cell>
          <cell r="D1341" t="str">
            <v>A3</v>
          </cell>
          <cell r="E1341" t="str">
            <v>BACKED Pref. Stock - Dom Curr</v>
          </cell>
          <cell r="P1341" t="str">
            <v>Not on Watch</v>
          </cell>
        </row>
        <row r="1342">
          <cell r="A1342" t="str">
            <v>CorpGroup Banking S.A.</v>
          </cell>
          <cell r="B1342" t="str">
            <v>CHILE</v>
          </cell>
          <cell r="C1342" t="str">
            <v>Ratings Under Review</v>
          </cell>
          <cell r="D1342" t="str">
            <v>B1</v>
          </cell>
          <cell r="E1342" t="str">
            <v>LT Issuer Rating - Fgn Curr</v>
          </cell>
          <cell r="P1342" t="str">
            <v>Possible Upgrade</v>
          </cell>
        </row>
        <row r="1343">
          <cell r="A1343" t="str">
            <v>Corporacion Financiera de Desarrollo S.A.</v>
          </cell>
          <cell r="B1343" t="str">
            <v>PERU</v>
          </cell>
          <cell r="C1343" t="str">
            <v>Stable</v>
          </cell>
          <cell r="D1343" t="str">
            <v>Baa2</v>
          </cell>
          <cell r="E1343" t="str">
            <v>LT Issuer Rating - Fgn Curr</v>
          </cell>
          <cell r="P1343" t="str">
            <v>Not on Watch</v>
          </cell>
        </row>
        <row r="1344">
          <cell r="A1344" t="str">
            <v>CRCAM Alsace Vosges</v>
          </cell>
          <cell r="B1344" t="str">
            <v>FRANCE</v>
          </cell>
          <cell r="C1344" t="str">
            <v>Negative</v>
          </cell>
          <cell r="D1344" t="str">
            <v>A2</v>
          </cell>
          <cell r="E1344" t="str">
            <v>LT Bank Deposits - Fgn Curr</v>
          </cell>
          <cell r="F1344" t="str">
            <v>A2</v>
          </cell>
          <cell r="J1344" t="str">
            <v>(P)A2</v>
          </cell>
          <cell r="O1344" t="str">
            <v>P-1</v>
          </cell>
          <cell r="P1344" t="str">
            <v>Not on Watch</v>
          </cell>
        </row>
        <row r="1345">
          <cell r="A1345" t="str">
            <v>CRCAM Anjou et du Maine</v>
          </cell>
          <cell r="B1345" t="str">
            <v>FRANCE</v>
          </cell>
          <cell r="C1345" t="str">
            <v>Negative</v>
          </cell>
          <cell r="D1345" t="str">
            <v>A2</v>
          </cell>
          <cell r="E1345" t="str">
            <v>LT Bank Deposits - Fgn Curr</v>
          </cell>
          <cell r="F1345" t="str">
            <v>A2</v>
          </cell>
          <cell r="J1345" t="str">
            <v>(P)A2</v>
          </cell>
          <cell r="O1345" t="str">
            <v>P-1</v>
          </cell>
          <cell r="P1345" t="str">
            <v>Not on Watch</v>
          </cell>
        </row>
        <row r="1346">
          <cell r="A1346" t="str">
            <v>CRCAM Aquitaine</v>
          </cell>
          <cell r="B1346" t="str">
            <v>FRANCE</v>
          </cell>
          <cell r="C1346" t="str">
            <v>Negative (multiple)</v>
          </cell>
          <cell r="D1346" t="str">
            <v>A2</v>
          </cell>
          <cell r="E1346" t="str">
            <v>LT Bank Deposits - Fgn Curr</v>
          </cell>
          <cell r="F1346" t="str">
            <v>A2</v>
          </cell>
          <cell r="J1346" t="str">
            <v>(P)A2</v>
          </cell>
          <cell r="K1346" t="str">
            <v>(P)Baa3</v>
          </cell>
          <cell r="O1346" t="str">
            <v>P-1</v>
          </cell>
          <cell r="P1346" t="str">
            <v>Not on Watch</v>
          </cell>
        </row>
        <row r="1347">
          <cell r="A1347" t="str">
            <v>CRCAM Atlantique Vendee</v>
          </cell>
          <cell r="B1347" t="str">
            <v>FRANCE</v>
          </cell>
          <cell r="C1347" t="str">
            <v>Negative (multiple)</v>
          </cell>
          <cell r="D1347" t="str">
            <v>A2</v>
          </cell>
          <cell r="E1347" t="str">
            <v>LT Bank Deposits - Fgn Curr</v>
          </cell>
          <cell r="F1347" t="str">
            <v>A2</v>
          </cell>
          <cell r="J1347" t="str">
            <v>(P)A2</v>
          </cell>
          <cell r="K1347" t="str">
            <v>(P)Baa3</v>
          </cell>
          <cell r="O1347" t="str">
            <v>P-1</v>
          </cell>
          <cell r="P1347" t="str">
            <v>Not on Watch</v>
          </cell>
        </row>
        <row r="1348">
          <cell r="A1348" t="str">
            <v>CRCAM Brie Picardie</v>
          </cell>
          <cell r="B1348" t="str">
            <v>FRANCE</v>
          </cell>
          <cell r="C1348" t="str">
            <v>Negative (multiple)</v>
          </cell>
          <cell r="D1348" t="str">
            <v>A2</v>
          </cell>
          <cell r="E1348" t="str">
            <v>LT Bank Deposits - Fgn Curr</v>
          </cell>
          <cell r="F1348" t="str">
            <v>A2</v>
          </cell>
          <cell r="J1348" t="str">
            <v>(P)A2</v>
          </cell>
          <cell r="K1348" t="str">
            <v>(P)Baa3</v>
          </cell>
          <cell r="O1348" t="str">
            <v>P-1</v>
          </cell>
          <cell r="P1348" t="str">
            <v>Not on Watch</v>
          </cell>
        </row>
        <row r="1349">
          <cell r="A1349" t="str">
            <v>CRCAM Centre Est</v>
          </cell>
          <cell r="B1349" t="str">
            <v>FRANCE</v>
          </cell>
          <cell r="C1349" t="str">
            <v>Negative (multiple)</v>
          </cell>
          <cell r="D1349" t="str">
            <v>A2</v>
          </cell>
          <cell r="E1349" t="str">
            <v>LT Bank Deposits - Fgn Curr</v>
          </cell>
          <cell r="F1349" t="str">
            <v>A2</v>
          </cell>
          <cell r="J1349" t="str">
            <v>(P)A2</v>
          </cell>
          <cell r="K1349" t="str">
            <v>(P)Baa3</v>
          </cell>
          <cell r="O1349" t="str">
            <v>P-1</v>
          </cell>
          <cell r="P1349" t="str">
            <v>Not on Watch</v>
          </cell>
        </row>
        <row r="1350">
          <cell r="A1350" t="str">
            <v>CRCAM Centre France</v>
          </cell>
          <cell r="B1350" t="str">
            <v>FRANCE</v>
          </cell>
          <cell r="C1350" t="str">
            <v>Negative (multiple)</v>
          </cell>
          <cell r="D1350" t="str">
            <v>A2</v>
          </cell>
          <cell r="E1350" t="str">
            <v>LT Bank Deposits - Fgn Curr</v>
          </cell>
          <cell r="F1350" t="str">
            <v>A2</v>
          </cell>
          <cell r="J1350" t="str">
            <v>(P)A2</v>
          </cell>
          <cell r="K1350" t="str">
            <v>(P)Baa3</v>
          </cell>
          <cell r="O1350" t="str">
            <v>P-1</v>
          </cell>
          <cell r="P1350" t="str">
            <v>Not on Watch</v>
          </cell>
        </row>
        <row r="1351">
          <cell r="A1351" t="str">
            <v>CRCAM Centre Loire</v>
          </cell>
          <cell r="B1351" t="str">
            <v>FRANCE</v>
          </cell>
          <cell r="C1351" t="str">
            <v>Negative (multiple)</v>
          </cell>
          <cell r="D1351" t="str">
            <v>A2</v>
          </cell>
          <cell r="E1351" t="str">
            <v>LT Bank Deposits - Fgn Curr</v>
          </cell>
          <cell r="F1351" t="str">
            <v>A2</v>
          </cell>
          <cell r="J1351" t="str">
            <v>(P)A2</v>
          </cell>
          <cell r="K1351" t="str">
            <v>(P)Baa3</v>
          </cell>
          <cell r="O1351" t="str">
            <v>P-1</v>
          </cell>
          <cell r="P1351" t="str">
            <v>Not on Watch</v>
          </cell>
        </row>
        <row r="1352">
          <cell r="A1352" t="str">
            <v>CRCAM Cotes d'Armor</v>
          </cell>
          <cell r="B1352" t="str">
            <v>FRANCE</v>
          </cell>
          <cell r="C1352" t="str">
            <v>Negative</v>
          </cell>
          <cell r="D1352" t="str">
            <v>A2</v>
          </cell>
          <cell r="E1352" t="str">
            <v>LT Bank Deposits - Fgn Curr</v>
          </cell>
          <cell r="F1352" t="str">
            <v>A2</v>
          </cell>
          <cell r="J1352" t="str">
            <v>(P)A2</v>
          </cell>
          <cell r="O1352" t="str">
            <v>P-1</v>
          </cell>
          <cell r="P1352" t="str">
            <v>Not on Watch</v>
          </cell>
        </row>
        <row r="1353">
          <cell r="A1353" t="str">
            <v>CRCAM d'Alpes Provence</v>
          </cell>
          <cell r="B1353" t="str">
            <v>FRANCE</v>
          </cell>
          <cell r="C1353" t="str">
            <v>Negative (multiple)</v>
          </cell>
          <cell r="D1353" t="str">
            <v>A2</v>
          </cell>
          <cell r="E1353" t="str">
            <v>LT Bank Deposits - Fgn Curr</v>
          </cell>
          <cell r="F1353" t="str">
            <v>A2</v>
          </cell>
          <cell r="J1353" t="str">
            <v>(P)A2</v>
          </cell>
          <cell r="K1353" t="str">
            <v>(P)Baa3</v>
          </cell>
          <cell r="O1353" t="str">
            <v>P-1</v>
          </cell>
          <cell r="P1353" t="str">
            <v>Not on Watch</v>
          </cell>
        </row>
        <row r="1354">
          <cell r="A1354" t="str">
            <v>CRCAM de Champagne Bourgogne</v>
          </cell>
          <cell r="B1354" t="str">
            <v>FRANCE</v>
          </cell>
          <cell r="C1354" t="str">
            <v>Negative (multiple)</v>
          </cell>
          <cell r="D1354" t="str">
            <v>A2</v>
          </cell>
          <cell r="E1354" t="str">
            <v>LT Bank Deposits - Fgn Curr</v>
          </cell>
          <cell r="F1354" t="str">
            <v>A2</v>
          </cell>
          <cell r="J1354" t="str">
            <v>(P)A2</v>
          </cell>
          <cell r="K1354" t="str">
            <v>(P)Baa3</v>
          </cell>
          <cell r="O1354" t="str">
            <v>P-1</v>
          </cell>
          <cell r="P1354" t="str">
            <v>Not on Watch</v>
          </cell>
        </row>
        <row r="1355">
          <cell r="A1355" t="str">
            <v>CRCAM de Charente-Maritime Deux Sevres</v>
          </cell>
          <cell r="B1355" t="str">
            <v>FRANCE</v>
          </cell>
          <cell r="C1355" t="str">
            <v>Negative (multiple)</v>
          </cell>
          <cell r="D1355" t="str">
            <v>A2</v>
          </cell>
          <cell r="E1355" t="str">
            <v>LT Bank Deposits - Fgn Curr</v>
          </cell>
          <cell r="F1355" t="str">
            <v>A2</v>
          </cell>
          <cell r="J1355" t="str">
            <v>(P)A2</v>
          </cell>
          <cell r="K1355" t="str">
            <v>(P)Baa3</v>
          </cell>
          <cell r="O1355" t="str">
            <v>P-1</v>
          </cell>
          <cell r="P1355" t="str">
            <v>Not on Watch</v>
          </cell>
        </row>
        <row r="1356">
          <cell r="A1356" t="str">
            <v>CRCAM de Charente-Perigord</v>
          </cell>
          <cell r="B1356" t="str">
            <v>FRANCE</v>
          </cell>
          <cell r="C1356" t="str">
            <v>Negative (multiple)</v>
          </cell>
          <cell r="D1356" t="str">
            <v>A2</v>
          </cell>
          <cell r="E1356" t="str">
            <v>LT Bank Deposits - Fgn Curr</v>
          </cell>
          <cell r="F1356" t="str">
            <v>A2</v>
          </cell>
          <cell r="J1356" t="str">
            <v>(P)A2</v>
          </cell>
          <cell r="K1356" t="str">
            <v>(P)Baa3</v>
          </cell>
          <cell r="O1356" t="str">
            <v>P-1</v>
          </cell>
          <cell r="P1356" t="str">
            <v>Not on Watch</v>
          </cell>
        </row>
        <row r="1357">
          <cell r="A1357" t="str">
            <v>CRCAM de Guadeloupe</v>
          </cell>
          <cell r="B1357" t="str">
            <v>FRANCE</v>
          </cell>
          <cell r="C1357" t="str">
            <v>Negative (multiple)</v>
          </cell>
          <cell r="D1357" t="str">
            <v>A2</v>
          </cell>
          <cell r="E1357" t="str">
            <v>LT Bank Deposits - Fgn Curr</v>
          </cell>
          <cell r="F1357" t="str">
            <v>A2</v>
          </cell>
          <cell r="J1357" t="str">
            <v>(P)A2</v>
          </cell>
          <cell r="K1357" t="str">
            <v>(P)Baa3</v>
          </cell>
          <cell r="O1357" t="str">
            <v>P-1</v>
          </cell>
          <cell r="P1357" t="str">
            <v>Not on Watch</v>
          </cell>
        </row>
        <row r="1358">
          <cell r="A1358" t="str">
            <v>CRCAM de la Martinique et de la Guyane</v>
          </cell>
          <cell r="B1358" t="str">
            <v>FRANCE</v>
          </cell>
          <cell r="C1358" t="str">
            <v>Negative (multiple)</v>
          </cell>
          <cell r="D1358" t="str">
            <v>A2</v>
          </cell>
          <cell r="E1358" t="str">
            <v>LT Bank Deposits - Fgn Curr</v>
          </cell>
          <cell r="F1358" t="str">
            <v>A2</v>
          </cell>
          <cell r="J1358" t="str">
            <v>(P)A2</v>
          </cell>
          <cell r="K1358" t="str">
            <v>(P)Baa3</v>
          </cell>
          <cell r="O1358" t="str">
            <v>P-1</v>
          </cell>
          <cell r="P1358" t="str">
            <v>Not on Watch</v>
          </cell>
        </row>
        <row r="1359">
          <cell r="A1359" t="str">
            <v>CRCAM de la Reunion</v>
          </cell>
          <cell r="B1359" t="str">
            <v>FRANCE</v>
          </cell>
          <cell r="C1359" t="str">
            <v>Negative (multiple)</v>
          </cell>
          <cell r="D1359" t="str">
            <v>A2</v>
          </cell>
          <cell r="E1359" t="str">
            <v>LT Bank Deposits - Fgn Curr</v>
          </cell>
          <cell r="F1359" t="str">
            <v>A2</v>
          </cell>
          <cell r="J1359" t="str">
            <v>(P)A2</v>
          </cell>
          <cell r="K1359" t="str">
            <v>(P)Baa3</v>
          </cell>
          <cell r="O1359" t="str">
            <v>P-1</v>
          </cell>
          <cell r="P1359" t="str">
            <v>Not on Watch</v>
          </cell>
        </row>
        <row r="1360">
          <cell r="A1360" t="str">
            <v>CRCAM de la Touraine et du Poitou</v>
          </cell>
          <cell r="B1360" t="str">
            <v>FRANCE</v>
          </cell>
          <cell r="C1360" t="str">
            <v>Negative (multiple)</v>
          </cell>
          <cell r="D1360" t="str">
            <v>A2</v>
          </cell>
          <cell r="E1360" t="str">
            <v>LT Bank Deposits</v>
          </cell>
          <cell r="F1360" t="str">
            <v>A2</v>
          </cell>
          <cell r="J1360" t="str">
            <v>(P)A2</v>
          </cell>
          <cell r="K1360" t="str">
            <v>(P)Baa3</v>
          </cell>
          <cell r="O1360" t="str">
            <v>P-1</v>
          </cell>
          <cell r="P1360" t="str">
            <v>Not on Watch</v>
          </cell>
        </row>
        <row r="1361">
          <cell r="A1361" t="str">
            <v>CRCAM de Normandie</v>
          </cell>
          <cell r="B1361" t="str">
            <v>FRANCE</v>
          </cell>
          <cell r="C1361" t="str">
            <v>Negative (multiple)</v>
          </cell>
          <cell r="D1361" t="str">
            <v>A2</v>
          </cell>
          <cell r="E1361" t="str">
            <v>LT Bank Deposits - Fgn Curr</v>
          </cell>
          <cell r="F1361" t="str">
            <v>A2</v>
          </cell>
          <cell r="J1361" t="str">
            <v>(P)A2</v>
          </cell>
          <cell r="K1361" t="str">
            <v>(P)Baa3</v>
          </cell>
          <cell r="O1361" t="str">
            <v>P-1</v>
          </cell>
          <cell r="P1361" t="str">
            <v>Not on Watch</v>
          </cell>
        </row>
        <row r="1362">
          <cell r="A1362" t="str">
            <v>CRCAM de Sud-Mediterranee</v>
          </cell>
          <cell r="B1362" t="str">
            <v>FRANCE</v>
          </cell>
          <cell r="C1362" t="str">
            <v>Negative (multiple)</v>
          </cell>
          <cell r="D1362" t="str">
            <v>A2</v>
          </cell>
          <cell r="E1362" t="str">
            <v>LT Bank Deposits - Fgn Curr</v>
          </cell>
          <cell r="F1362" t="str">
            <v>A2</v>
          </cell>
          <cell r="J1362" t="str">
            <v>(P)A2</v>
          </cell>
          <cell r="K1362" t="str">
            <v>(P)Baa3</v>
          </cell>
          <cell r="O1362" t="str">
            <v>P-1</v>
          </cell>
          <cell r="P1362" t="str">
            <v>Not on Watch</v>
          </cell>
        </row>
        <row r="1363">
          <cell r="A1363" t="str">
            <v>CRCAM de Toulouse 31</v>
          </cell>
          <cell r="B1363" t="str">
            <v>FRANCE</v>
          </cell>
          <cell r="C1363" t="str">
            <v>Negative (multiple)</v>
          </cell>
          <cell r="D1363" t="str">
            <v>A2</v>
          </cell>
          <cell r="E1363" t="str">
            <v>LT Bank Deposits - Fgn Curr</v>
          </cell>
          <cell r="F1363" t="str">
            <v>A2</v>
          </cell>
          <cell r="J1363" t="str">
            <v>(P)A2</v>
          </cell>
          <cell r="K1363" t="str">
            <v>(P)Baa3</v>
          </cell>
          <cell r="O1363" t="str">
            <v>P-1</v>
          </cell>
          <cell r="P1363" t="str">
            <v>Not on Watch</v>
          </cell>
        </row>
        <row r="1364">
          <cell r="A1364" t="str">
            <v>CRCAM des Savoie</v>
          </cell>
          <cell r="B1364" t="str">
            <v>FRANCE</v>
          </cell>
          <cell r="C1364" t="str">
            <v>Negative (multiple)</v>
          </cell>
          <cell r="D1364" t="str">
            <v>A2</v>
          </cell>
          <cell r="E1364" t="str">
            <v>LT Bank Deposits - Fgn Curr</v>
          </cell>
          <cell r="F1364" t="str">
            <v>A2</v>
          </cell>
          <cell r="J1364" t="str">
            <v>(P)A2</v>
          </cell>
          <cell r="K1364" t="str">
            <v>(P)Baa3</v>
          </cell>
          <cell r="O1364" t="str">
            <v>P-1</v>
          </cell>
          <cell r="P1364" t="str">
            <v>Not on Watch</v>
          </cell>
        </row>
        <row r="1365">
          <cell r="A1365" t="str">
            <v>CRCAM du Centre-Ouest</v>
          </cell>
          <cell r="B1365" t="str">
            <v>FRANCE</v>
          </cell>
          <cell r="C1365" t="str">
            <v>Negative (multiple)</v>
          </cell>
          <cell r="D1365" t="str">
            <v>A2</v>
          </cell>
          <cell r="E1365" t="str">
            <v>LT Bank Deposits - Fgn Curr</v>
          </cell>
          <cell r="F1365" t="str">
            <v>A2</v>
          </cell>
          <cell r="J1365" t="str">
            <v>(P)A2</v>
          </cell>
          <cell r="K1365" t="str">
            <v>(P)Baa3</v>
          </cell>
          <cell r="O1365" t="str">
            <v>P-1</v>
          </cell>
          <cell r="P1365" t="str">
            <v>Not on Watch</v>
          </cell>
        </row>
        <row r="1366">
          <cell r="A1366" t="str">
            <v>CRCAM du Languedoc</v>
          </cell>
          <cell r="B1366" t="str">
            <v>FRANCE</v>
          </cell>
          <cell r="C1366" t="str">
            <v>Negative (multiple)</v>
          </cell>
          <cell r="D1366" t="str">
            <v>A2</v>
          </cell>
          <cell r="E1366" t="str">
            <v>LT Bank Deposits - Fgn Curr</v>
          </cell>
          <cell r="F1366" t="str">
            <v>A2</v>
          </cell>
          <cell r="J1366" t="str">
            <v>(P)A2</v>
          </cell>
          <cell r="K1366" t="str">
            <v>(P)Baa3</v>
          </cell>
          <cell r="O1366" t="str">
            <v>P-1</v>
          </cell>
          <cell r="P1366" t="str">
            <v>Not on Watch</v>
          </cell>
        </row>
        <row r="1367">
          <cell r="A1367" t="str">
            <v>CRCAM Finistere</v>
          </cell>
          <cell r="B1367" t="str">
            <v>FRANCE</v>
          </cell>
          <cell r="C1367" t="str">
            <v>Negative (multiple)</v>
          </cell>
          <cell r="D1367" t="str">
            <v>A2</v>
          </cell>
          <cell r="E1367" t="str">
            <v>LT Bank Deposits - Fgn Curr</v>
          </cell>
          <cell r="F1367" t="str">
            <v>A2</v>
          </cell>
          <cell r="J1367" t="str">
            <v>(P)A2</v>
          </cell>
          <cell r="K1367" t="str">
            <v>(P)Baa3</v>
          </cell>
          <cell r="O1367" t="str">
            <v>P-1</v>
          </cell>
          <cell r="P1367" t="str">
            <v>Not on Watch</v>
          </cell>
        </row>
        <row r="1368">
          <cell r="A1368" t="str">
            <v>CRCAM Franche-Comte</v>
          </cell>
          <cell r="B1368" t="str">
            <v>FRANCE</v>
          </cell>
          <cell r="C1368" t="str">
            <v>Negative (multiple)</v>
          </cell>
          <cell r="D1368" t="str">
            <v>A2</v>
          </cell>
          <cell r="E1368" t="str">
            <v>LT Bank Deposits - Fgn Curr</v>
          </cell>
          <cell r="F1368" t="str">
            <v>A2</v>
          </cell>
          <cell r="J1368" t="str">
            <v>(P)A2</v>
          </cell>
          <cell r="K1368" t="str">
            <v>(P)Baa3</v>
          </cell>
          <cell r="O1368" t="str">
            <v>P-1</v>
          </cell>
          <cell r="P1368" t="str">
            <v>Not on Watch</v>
          </cell>
        </row>
        <row r="1369">
          <cell r="A1369" t="str">
            <v>CRCAM Ille-et-vilaine</v>
          </cell>
          <cell r="B1369" t="str">
            <v>FRANCE</v>
          </cell>
          <cell r="C1369" t="str">
            <v>Negative (multiple)</v>
          </cell>
          <cell r="D1369" t="str">
            <v>A2</v>
          </cell>
          <cell r="E1369" t="str">
            <v>LT Bank Deposits - Fgn Curr</v>
          </cell>
          <cell r="F1369" t="str">
            <v>A2</v>
          </cell>
          <cell r="J1369" t="str">
            <v>(P)A2</v>
          </cell>
          <cell r="K1369" t="str">
            <v>(P)Baa3</v>
          </cell>
          <cell r="O1369" t="str">
            <v>P-1</v>
          </cell>
          <cell r="P1369" t="str">
            <v>Not on Watch</v>
          </cell>
        </row>
        <row r="1370">
          <cell r="A1370" t="str">
            <v>CRCAM Loire Haute-Loire</v>
          </cell>
          <cell r="B1370" t="str">
            <v>FRANCE</v>
          </cell>
          <cell r="C1370" t="str">
            <v>Negative (multiple)</v>
          </cell>
          <cell r="D1370" t="str">
            <v>A2</v>
          </cell>
          <cell r="E1370" t="str">
            <v>LT Bank Deposits - Fgn Curr</v>
          </cell>
          <cell r="F1370" t="str">
            <v>A2</v>
          </cell>
          <cell r="J1370" t="str">
            <v>(P)A2</v>
          </cell>
          <cell r="K1370" t="str">
            <v>(P)Baa3</v>
          </cell>
          <cell r="O1370" t="str">
            <v>P-1</v>
          </cell>
          <cell r="P1370" t="str">
            <v>Not on Watch</v>
          </cell>
        </row>
        <row r="1371">
          <cell r="A1371" t="str">
            <v>CRCAM Lorraine</v>
          </cell>
          <cell r="B1371" t="str">
            <v>FRANCE</v>
          </cell>
          <cell r="C1371" t="str">
            <v>Negative (multiple)</v>
          </cell>
          <cell r="D1371" t="str">
            <v>A2</v>
          </cell>
          <cell r="E1371" t="str">
            <v>LT Bank Deposits - Fgn Curr</v>
          </cell>
          <cell r="F1371" t="str">
            <v>A2</v>
          </cell>
          <cell r="J1371" t="str">
            <v>(P)A2</v>
          </cell>
          <cell r="K1371" t="str">
            <v>(P)Baa3</v>
          </cell>
          <cell r="O1371" t="str">
            <v>P-1</v>
          </cell>
          <cell r="P1371" t="str">
            <v>Not on Watch</v>
          </cell>
        </row>
        <row r="1372">
          <cell r="A1372" t="str">
            <v>CRCAM Morbihan</v>
          </cell>
          <cell r="B1372" t="str">
            <v>FRANCE</v>
          </cell>
          <cell r="C1372" t="str">
            <v>Negative (multiple)</v>
          </cell>
          <cell r="D1372" t="str">
            <v>A2</v>
          </cell>
          <cell r="E1372" t="str">
            <v>LT Bank Deposits - Fgn Curr</v>
          </cell>
          <cell r="F1372" t="str">
            <v>A2</v>
          </cell>
          <cell r="J1372" t="str">
            <v>A2</v>
          </cell>
          <cell r="K1372" t="str">
            <v>(P)Baa3</v>
          </cell>
          <cell r="O1372" t="str">
            <v>P-1</v>
          </cell>
          <cell r="P1372" t="str">
            <v>Not on Watch</v>
          </cell>
        </row>
        <row r="1373">
          <cell r="A1373" t="str">
            <v>CRCAM Nord de France</v>
          </cell>
          <cell r="B1373" t="str">
            <v>FRANCE</v>
          </cell>
          <cell r="C1373" t="str">
            <v>Negative (multiple)</v>
          </cell>
          <cell r="D1373" t="str">
            <v>A2</v>
          </cell>
          <cell r="E1373" t="str">
            <v>LT Bank Deposits - Fgn Curr</v>
          </cell>
          <cell r="F1373" t="str">
            <v>A2</v>
          </cell>
          <cell r="J1373" t="str">
            <v>A2</v>
          </cell>
          <cell r="K1373" t="str">
            <v>(P)Baa3</v>
          </cell>
          <cell r="O1373" t="str">
            <v>P-1</v>
          </cell>
          <cell r="P1373" t="str">
            <v>Not on Watch</v>
          </cell>
        </row>
        <row r="1374">
          <cell r="A1374" t="str">
            <v>CRCAM Nord Est</v>
          </cell>
          <cell r="B1374" t="str">
            <v>FRANCE</v>
          </cell>
          <cell r="C1374" t="str">
            <v>Negative (multiple)</v>
          </cell>
          <cell r="D1374" t="str">
            <v>A2</v>
          </cell>
          <cell r="E1374" t="str">
            <v>LT Bank Deposits - Fgn Curr</v>
          </cell>
          <cell r="F1374" t="str">
            <v>A2</v>
          </cell>
          <cell r="J1374" t="str">
            <v>(P)A2</v>
          </cell>
          <cell r="K1374" t="str">
            <v>Aa2</v>
          </cell>
          <cell r="O1374" t="str">
            <v>P-1</v>
          </cell>
          <cell r="P1374" t="str">
            <v>Not on Watch</v>
          </cell>
        </row>
        <row r="1375">
          <cell r="A1375" t="str">
            <v>CRCAM Nord Midi-Pyrenees</v>
          </cell>
          <cell r="B1375" t="str">
            <v>FRANCE</v>
          </cell>
          <cell r="C1375" t="str">
            <v>Negative</v>
          </cell>
          <cell r="D1375" t="str">
            <v>(P)A2</v>
          </cell>
          <cell r="E1375" t="str">
            <v>Senior Unsecured MTN - Dom Curr</v>
          </cell>
          <cell r="J1375" t="str">
            <v>(P)A2</v>
          </cell>
          <cell r="O1375" t="str">
            <v>P-1</v>
          </cell>
          <cell r="P1375" t="str">
            <v>Not on Watch</v>
          </cell>
        </row>
        <row r="1376">
          <cell r="A1376" t="str">
            <v>CRCAM Normandie Seine</v>
          </cell>
          <cell r="B1376" t="str">
            <v>FRANCE</v>
          </cell>
          <cell r="C1376" t="str">
            <v>Negative (multiple)</v>
          </cell>
          <cell r="D1376" t="str">
            <v>A2</v>
          </cell>
          <cell r="E1376" t="str">
            <v>LT Bank Deposits - Fgn Curr</v>
          </cell>
          <cell r="F1376" t="str">
            <v>A2</v>
          </cell>
          <cell r="J1376" t="str">
            <v>(P)A2</v>
          </cell>
          <cell r="K1376" t="str">
            <v>(P)Baa3</v>
          </cell>
          <cell r="O1376" t="str">
            <v>P-1</v>
          </cell>
          <cell r="P1376" t="str">
            <v>Not on Watch</v>
          </cell>
        </row>
        <row r="1377">
          <cell r="A1377" t="str">
            <v>CRCAM Paris et Ile-de-France</v>
          </cell>
          <cell r="B1377" t="str">
            <v>FRANCE</v>
          </cell>
          <cell r="C1377" t="str">
            <v>Negative</v>
          </cell>
          <cell r="D1377" t="str">
            <v>A2</v>
          </cell>
          <cell r="E1377" t="str">
            <v>LT Bank Deposits - Fgn Curr</v>
          </cell>
          <cell r="F1377" t="str">
            <v>A2</v>
          </cell>
          <cell r="J1377" t="str">
            <v>(P)A2</v>
          </cell>
          <cell r="K1377" t="str">
            <v>Aa2</v>
          </cell>
          <cell r="O1377" t="str">
            <v>P-1</v>
          </cell>
          <cell r="P1377" t="str">
            <v>Not on Watch</v>
          </cell>
        </row>
        <row r="1378">
          <cell r="A1378" t="str">
            <v>CRCAM Provence Cote d'Azur</v>
          </cell>
          <cell r="B1378" t="str">
            <v>FRANCE</v>
          </cell>
          <cell r="C1378" t="str">
            <v>Negative (multiple)</v>
          </cell>
          <cell r="D1378" t="str">
            <v>A2</v>
          </cell>
          <cell r="E1378" t="str">
            <v>LT Bank Deposits - Fgn Curr</v>
          </cell>
          <cell r="F1378" t="str">
            <v>A2</v>
          </cell>
          <cell r="J1378" t="str">
            <v>(P)A2</v>
          </cell>
          <cell r="K1378" t="str">
            <v>(P)Baa3</v>
          </cell>
          <cell r="O1378" t="str">
            <v>P-1</v>
          </cell>
          <cell r="P1378" t="str">
            <v>Not on Watch</v>
          </cell>
        </row>
        <row r="1379">
          <cell r="A1379" t="str">
            <v>CRCAM Pyrenees Gascogne</v>
          </cell>
          <cell r="B1379" t="str">
            <v>FRANCE</v>
          </cell>
          <cell r="C1379" t="str">
            <v>Negative (multiple)</v>
          </cell>
          <cell r="D1379" t="str">
            <v>A2</v>
          </cell>
          <cell r="E1379" t="str">
            <v>LT Bank Deposits - Fgn Curr</v>
          </cell>
          <cell r="F1379" t="str">
            <v>A2</v>
          </cell>
          <cell r="J1379" t="str">
            <v>(P)A2</v>
          </cell>
          <cell r="K1379" t="str">
            <v>(P)Baa3</v>
          </cell>
          <cell r="O1379" t="str">
            <v>P-1</v>
          </cell>
          <cell r="P1379" t="str">
            <v>Not on Watch</v>
          </cell>
        </row>
        <row r="1380">
          <cell r="A1380" t="str">
            <v>CRCAM Sud Rhone Alpes</v>
          </cell>
          <cell r="B1380" t="str">
            <v>FRANCE</v>
          </cell>
          <cell r="C1380" t="str">
            <v>Negative (multiple)</v>
          </cell>
          <cell r="D1380" t="str">
            <v>A2</v>
          </cell>
          <cell r="E1380" t="str">
            <v>LT Bank Deposits - Fgn Curr</v>
          </cell>
          <cell r="F1380" t="str">
            <v>A2</v>
          </cell>
          <cell r="J1380" t="str">
            <v>(P)A2</v>
          </cell>
          <cell r="K1380" t="str">
            <v>(P)Baa3</v>
          </cell>
          <cell r="O1380" t="str">
            <v>P-1</v>
          </cell>
          <cell r="P1380" t="str">
            <v>Not on Watch</v>
          </cell>
        </row>
        <row r="1381">
          <cell r="A1381" t="str">
            <v>CRCAM Val de France</v>
          </cell>
          <cell r="B1381" t="str">
            <v>FRANCE</v>
          </cell>
          <cell r="C1381" t="str">
            <v>Negative (multiple)</v>
          </cell>
          <cell r="D1381" t="str">
            <v>(P)A2</v>
          </cell>
          <cell r="E1381" t="str">
            <v>Senior Unsecured MTN - Dom Curr</v>
          </cell>
          <cell r="J1381" t="str">
            <v>(P)A2</v>
          </cell>
          <cell r="K1381" t="str">
            <v>(P)Baa3</v>
          </cell>
          <cell r="O1381" t="str">
            <v>P-1</v>
          </cell>
          <cell r="P1381" t="str">
            <v>Not on Watch</v>
          </cell>
        </row>
        <row r="1382">
          <cell r="A1382" t="str">
            <v>Crediop Overseas Bank Limited</v>
          </cell>
          <cell r="B1382" t="str">
            <v>CAYMAN ISLANDS</v>
          </cell>
          <cell r="C1382" t="str">
            <v>Stable</v>
          </cell>
          <cell r="D1382" t="str">
            <v>B2</v>
          </cell>
          <cell r="E1382" t="str">
            <v>BACKED Senior Unsecured - Fgn Curr</v>
          </cell>
          <cell r="P1382" t="str">
            <v>Not on Watch</v>
          </cell>
        </row>
        <row r="1383">
          <cell r="A1383" t="str">
            <v>Credit Agricole CIB Finance (Guernsey) Ltd</v>
          </cell>
          <cell r="B1383" t="str">
            <v>GUERNSEY</v>
          </cell>
          <cell r="C1383" t="str">
            <v>Negative</v>
          </cell>
          <cell r="D1383" t="str">
            <v>A2</v>
          </cell>
          <cell r="E1383" t="str">
            <v>BACKED Senior Unsecured - Fgn Curr</v>
          </cell>
          <cell r="O1383" t="str">
            <v>(P)P-1</v>
          </cell>
          <cell r="P1383" t="str">
            <v>Not on Watch</v>
          </cell>
        </row>
        <row r="1384">
          <cell r="A1384" t="str">
            <v>Credit Agricole CIB Financial Solutions</v>
          </cell>
          <cell r="B1384" t="str">
            <v>FRANCE</v>
          </cell>
          <cell r="C1384" t="str">
            <v>Negative</v>
          </cell>
          <cell r="D1384" t="str">
            <v>A2</v>
          </cell>
          <cell r="E1384" t="str">
            <v>BACKED Senior Unsecured - Dom Curr</v>
          </cell>
          <cell r="O1384" t="str">
            <v>(P)P-1</v>
          </cell>
          <cell r="P1384" t="str">
            <v>Not on Watch</v>
          </cell>
        </row>
        <row r="1385">
          <cell r="A1385" t="str">
            <v>Credit Agricole CIB Finl Prod. (Guernsey) Ltd</v>
          </cell>
          <cell r="B1385" t="str">
            <v>GUERNSEY</v>
          </cell>
          <cell r="C1385" t="str">
            <v>Negative</v>
          </cell>
          <cell r="D1385" t="str">
            <v>A2</v>
          </cell>
          <cell r="E1385" t="str">
            <v>BACKED Senior Unsecured - Fgn Curr</v>
          </cell>
          <cell r="O1385" t="str">
            <v>(P)P-1</v>
          </cell>
          <cell r="P1385" t="str">
            <v>Not on Watch</v>
          </cell>
        </row>
        <row r="1386">
          <cell r="A1386" t="str">
            <v>Credit Agricole CIB, New York Branch</v>
          </cell>
          <cell r="B1386" t="str">
            <v>UNITED STATES</v>
          </cell>
          <cell r="C1386" t="str">
            <v>Negative</v>
          </cell>
          <cell r="D1386" t="str">
            <v>A2</v>
          </cell>
          <cell r="E1386" t="str">
            <v>LT Bank Deposits - Dom Curr</v>
          </cell>
          <cell r="F1386" t="str">
            <v>A2</v>
          </cell>
          <cell r="O1386" t="str">
            <v>P-1</v>
          </cell>
          <cell r="P1386" t="str">
            <v>Not on Watch</v>
          </cell>
        </row>
        <row r="1387">
          <cell r="A1387" t="str">
            <v>Credit Agricole CIB, Tokyo Branch</v>
          </cell>
          <cell r="B1387" t="str">
            <v>JAPAN</v>
          </cell>
          <cell r="C1387" t="str">
            <v>Negative</v>
          </cell>
          <cell r="D1387" t="str">
            <v>A2</v>
          </cell>
          <cell r="E1387" t="str">
            <v>LT Bank Deposits - Fgn Curr</v>
          </cell>
          <cell r="F1387" t="str">
            <v>A2</v>
          </cell>
          <cell r="O1387" t="str">
            <v>P-1</v>
          </cell>
          <cell r="P1387" t="str">
            <v>Not on Watch</v>
          </cell>
        </row>
        <row r="1388">
          <cell r="A1388" t="str">
            <v>Credit Agricole North America</v>
          </cell>
          <cell r="B1388" t="str">
            <v>UNITED STATES</v>
          </cell>
          <cell r="C1388" t="str">
            <v>No Outlook</v>
          </cell>
          <cell r="O1388" t="str">
            <v>P-1</v>
          </cell>
          <cell r="P1388" t="str">
            <v>Not on Watch</v>
          </cell>
        </row>
        <row r="1389">
          <cell r="A1389" t="str">
            <v>Credit Agricole S.A., London Branch</v>
          </cell>
          <cell r="B1389" t="str">
            <v>UNITED KINGDOM</v>
          </cell>
          <cell r="C1389" t="str">
            <v>Negative (multiple)</v>
          </cell>
          <cell r="D1389" t="str">
            <v>A2</v>
          </cell>
          <cell r="E1389" t="str">
            <v>Senior Unsecured - Fgn Curr</v>
          </cell>
          <cell r="J1389" t="str">
            <v>A2</v>
          </cell>
          <cell r="K1389" t="str">
            <v>Baa3</v>
          </cell>
          <cell r="O1389" t="str">
            <v>P-1</v>
          </cell>
          <cell r="P1389" t="str">
            <v>Not on Watch</v>
          </cell>
        </row>
        <row r="1390">
          <cell r="A1390" t="str">
            <v>Credit Cooperatif</v>
          </cell>
          <cell r="B1390" t="str">
            <v>FRANCE</v>
          </cell>
          <cell r="C1390" t="str">
            <v>Negative</v>
          </cell>
          <cell r="D1390" t="str">
            <v>A2</v>
          </cell>
          <cell r="E1390" t="str">
            <v>LT Bank Deposits - Fgn Curr</v>
          </cell>
          <cell r="F1390" t="str">
            <v>A2</v>
          </cell>
          <cell r="J1390" t="str">
            <v>(P)A2</v>
          </cell>
          <cell r="O1390" t="str">
            <v>P-1</v>
          </cell>
          <cell r="P1390" t="str">
            <v>Not on Watch</v>
          </cell>
        </row>
        <row r="1391">
          <cell r="A1391" t="str">
            <v>Credit Logement</v>
          </cell>
          <cell r="B1391" t="str">
            <v>FRANCE</v>
          </cell>
          <cell r="C1391" t="str">
            <v>Stable</v>
          </cell>
          <cell r="D1391" t="str">
            <v>Aa3</v>
          </cell>
          <cell r="E1391" t="str">
            <v>LT Issuer Rating</v>
          </cell>
          <cell r="K1391" t="str">
            <v>A1</v>
          </cell>
          <cell r="P1391" t="str">
            <v>Not on Watch</v>
          </cell>
        </row>
        <row r="1392">
          <cell r="A1392" t="str">
            <v>Credit Suisse AG (Guernsey) Branch</v>
          </cell>
          <cell r="B1392" t="str">
            <v>GUERNSEY</v>
          </cell>
          <cell r="C1392" t="str">
            <v>Negative</v>
          </cell>
          <cell r="D1392" t="str">
            <v>A1</v>
          </cell>
          <cell r="E1392" t="str">
            <v>Senior Unsecured - Fgn Curr</v>
          </cell>
          <cell r="J1392" t="str">
            <v>A1</v>
          </cell>
          <cell r="L1392" t="str">
            <v>Baa2</v>
          </cell>
          <cell r="O1392" t="str">
            <v>(P)P-1</v>
          </cell>
          <cell r="P1392" t="str">
            <v>Not on Watch</v>
          </cell>
        </row>
        <row r="1393">
          <cell r="A1393" t="str">
            <v>Credit Suisse AG (London) Branch</v>
          </cell>
          <cell r="B1393" t="str">
            <v>UNITED KINGDOM</v>
          </cell>
          <cell r="C1393" t="str">
            <v>Negative</v>
          </cell>
          <cell r="D1393" t="str">
            <v>A1</v>
          </cell>
          <cell r="E1393" t="str">
            <v>LT Bank Deposits - Fgn Curr</v>
          </cell>
          <cell r="F1393" t="str">
            <v>A1</v>
          </cell>
          <cell r="J1393" t="str">
            <v>A1</v>
          </cell>
          <cell r="K1393" t="str">
            <v>Baa2</v>
          </cell>
          <cell r="L1393" t="str">
            <v>(P)Baa3</v>
          </cell>
          <cell r="O1393" t="str">
            <v>P-1</v>
          </cell>
          <cell r="P1393" t="str">
            <v>Not On Watch</v>
          </cell>
        </row>
        <row r="1394">
          <cell r="A1394" t="str">
            <v>Credit Suisse AG (Nassau) Branch</v>
          </cell>
          <cell r="B1394" t="str">
            <v>BAHAMAS</v>
          </cell>
          <cell r="C1394" t="str">
            <v>Negative</v>
          </cell>
          <cell r="D1394" t="str">
            <v>A1</v>
          </cell>
          <cell r="E1394" t="str">
            <v>Senior Unsecured - Fgn Curr</v>
          </cell>
          <cell r="J1394" t="str">
            <v>A1</v>
          </cell>
          <cell r="K1394" t="str">
            <v>Baa2</v>
          </cell>
          <cell r="O1394" t="str">
            <v>(P)P-1</v>
          </cell>
          <cell r="P1394" t="str">
            <v>Not On Watch</v>
          </cell>
        </row>
        <row r="1395">
          <cell r="A1395" t="str">
            <v>Credit Suisse AG (New York) Branch</v>
          </cell>
          <cell r="B1395" t="str">
            <v>UNITED STATES</v>
          </cell>
          <cell r="C1395" t="str">
            <v>Negative</v>
          </cell>
          <cell r="D1395" t="str">
            <v>A1</v>
          </cell>
          <cell r="E1395" t="str">
            <v>LT Bank Deposits - Dom Curr</v>
          </cell>
          <cell r="F1395" t="str">
            <v>A1</v>
          </cell>
          <cell r="J1395" t="str">
            <v>A1</v>
          </cell>
          <cell r="K1395" t="str">
            <v>Baa2</v>
          </cell>
          <cell r="L1395" t="str">
            <v>(P)Baa3</v>
          </cell>
          <cell r="O1395" t="str">
            <v>P-1</v>
          </cell>
          <cell r="P1395" t="str">
            <v>Not On Watch</v>
          </cell>
        </row>
        <row r="1396">
          <cell r="A1396" t="str">
            <v>Credit Suisse AG (Sydney) Branch</v>
          </cell>
          <cell r="B1396" t="str">
            <v>AUSTRALIA</v>
          </cell>
          <cell r="C1396" t="str">
            <v>Negative</v>
          </cell>
          <cell r="D1396" t="str">
            <v>A1</v>
          </cell>
          <cell r="E1396" t="str">
            <v>Senior Unsecured - Dom Curr</v>
          </cell>
          <cell r="J1396" t="str">
            <v>A1</v>
          </cell>
          <cell r="O1396" t="str">
            <v>P-1</v>
          </cell>
          <cell r="P1396" t="str">
            <v>Not on Watch</v>
          </cell>
        </row>
        <row r="1397">
          <cell r="A1397" t="str">
            <v>Credit Suisse Capital (Guernsey) I Limited</v>
          </cell>
          <cell r="B1397" t="str">
            <v>GUERNSEY</v>
          </cell>
          <cell r="C1397" t="str">
            <v>Negative</v>
          </cell>
          <cell r="D1397" t="str">
            <v>(P)Ba1</v>
          </cell>
          <cell r="E1397" t="str">
            <v>BACKED Pref. Stock - Fgn Curr</v>
          </cell>
          <cell r="P1397" t="str">
            <v>Not on Watch</v>
          </cell>
        </row>
        <row r="1398">
          <cell r="A1398" t="str">
            <v>Credit Suisse First Boston Finance B.V.</v>
          </cell>
          <cell r="B1398" t="str">
            <v>CURACAO</v>
          </cell>
          <cell r="C1398" t="str">
            <v>No Outlook</v>
          </cell>
          <cell r="L1398" t="str">
            <v>Baa2</v>
          </cell>
          <cell r="P1398" t="str">
            <v>Not on Watch</v>
          </cell>
        </row>
        <row r="1399">
          <cell r="A1399" t="str">
            <v>Credit Suisse Group AG</v>
          </cell>
          <cell r="B1399" t="str">
            <v>SWITZERLAND</v>
          </cell>
          <cell r="C1399" t="str">
            <v>Negative</v>
          </cell>
          <cell r="D1399" t="str">
            <v>(P)A2</v>
          </cell>
          <cell r="E1399" t="str">
            <v>Senior Unsec. Shelf - Fgn Curr</v>
          </cell>
          <cell r="J1399" t="str">
            <v>(P)A2</v>
          </cell>
          <cell r="K1399" t="str">
            <v>(P)Baa3</v>
          </cell>
          <cell r="L1399" t="str">
            <v>(P)Ba1</v>
          </cell>
          <cell r="P1399" t="str">
            <v>Not on Watch</v>
          </cell>
        </row>
        <row r="1400">
          <cell r="A1400" t="str">
            <v>Credit Suisse Group Finance (Guernsey) Ltd.</v>
          </cell>
          <cell r="B1400" t="str">
            <v>GUERNSEY</v>
          </cell>
          <cell r="C1400" t="str">
            <v>Negative</v>
          </cell>
          <cell r="D1400" t="str">
            <v>A2</v>
          </cell>
          <cell r="E1400" t="str">
            <v>BACKED Senior Unsecured - Fgn Curr</v>
          </cell>
          <cell r="P1400" t="str">
            <v>Not on Watch</v>
          </cell>
        </row>
        <row r="1401">
          <cell r="A1401" t="str">
            <v>Credit Suisse Group Finance (US) Inc.</v>
          </cell>
          <cell r="B1401" t="str">
            <v>UNITED STATES</v>
          </cell>
          <cell r="C1401" t="str">
            <v>Negative</v>
          </cell>
          <cell r="D1401" t="str">
            <v>Baa3</v>
          </cell>
          <cell r="E1401" t="str">
            <v>BACKED Subordinate - Fgn Curr</v>
          </cell>
          <cell r="P1401" t="str">
            <v>Not on Watch</v>
          </cell>
        </row>
        <row r="1402">
          <cell r="A1402" t="str">
            <v>Credit Suisse Group Finance Luxembourg SA</v>
          </cell>
          <cell r="B1402" t="str">
            <v>LUXEMBOURG</v>
          </cell>
          <cell r="C1402" t="str">
            <v>Negative</v>
          </cell>
          <cell r="D1402" t="str">
            <v>(P)A2</v>
          </cell>
          <cell r="E1402" t="str">
            <v>BACKED Senior Unsecured MTN - Dom Curr</v>
          </cell>
          <cell r="P1402" t="str">
            <v>Not on Watch</v>
          </cell>
        </row>
        <row r="1403">
          <cell r="A1403" t="str">
            <v>Credit Suisse Grp. Capital (Guernsey) III Ltd</v>
          </cell>
          <cell r="B1403" t="str">
            <v>GUERNSEY</v>
          </cell>
          <cell r="C1403" t="str">
            <v>Negative</v>
          </cell>
          <cell r="D1403" t="str">
            <v>Ba2</v>
          </cell>
          <cell r="E1403" t="str">
            <v>BACKED Pref. Stock Non-cumulative - Dom Curr</v>
          </cell>
          <cell r="P1403" t="str">
            <v>Not on Watch</v>
          </cell>
        </row>
        <row r="1404">
          <cell r="A1404" t="str">
            <v>Credit Suisse International</v>
          </cell>
          <cell r="B1404" t="str">
            <v>UNITED KINGDOM</v>
          </cell>
          <cell r="C1404" t="str">
            <v>Negative</v>
          </cell>
          <cell r="D1404" t="str">
            <v>A1</v>
          </cell>
          <cell r="E1404" t="str">
            <v>LT Issuer Rating</v>
          </cell>
          <cell r="J1404" t="str">
            <v>A1</v>
          </cell>
          <cell r="K1404" t="str">
            <v>Baa2</v>
          </cell>
          <cell r="L1404" t="str">
            <v>Baa3</v>
          </cell>
          <cell r="O1404" t="str">
            <v>P-1</v>
          </cell>
          <cell r="P1404" t="str">
            <v>Not on Watch</v>
          </cell>
        </row>
        <row r="1405">
          <cell r="A1405" t="str">
            <v>Croatian Bank for Reconstruction &amp; Develop.</v>
          </cell>
          <cell r="B1405" t="str">
            <v>CROATIA</v>
          </cell>
          <cell r="C1405" t="str">
            <v>Negative</v>
          </cell>
          <cell r="D1405" t="str">
            <v>Ba1</v>
          </cell>
          <cell r="E1405" t="str">
            <v>LT Issuer Rating - Fgn Curr</v>
          </cell>
          <cell r="P1405" t="str">
            <v>Not on Watch</v>
          </cell>
        </row>
        <row r="1406">
          <cell r="A1406" t="str">
            <v>CTBC Bank Co., Ltd., Hong Kong Branch</v>
          </cell>
          <cell r="B1406" t="str">
            <v>HONG KONG</v>
          </cell>
          <cell r="C1406" t="str">
            <v>Negative</v>
          </cell>
          <cell r="D1406" t="str">
            <v>Baa3</v>
          </cell>
          <cell r="E1406" t="str">
            <v>Junior Subordinate - Fgn Curr</v>
          </cell>
          <cell r="L1406" t="str">
            <v>Baa3</v>
          </cell>
          <cell r="P1406" t="str">
            <v>Not on Watch</v>
          </cell>
        </row>
        <row r="1407">
          <cell r="A1407" t="str">
            <v>CTBC Financial Holding Co., Ltd.</v>
          </cell>
          <cell r="B1407" t="str">
            <v>TAIWAN</v>
          </cell>
          <cell r="C1407" t="str">
            <v>Negative</v>
          </cell>
          <cell r="D1407" t="str">
            <v>A3</v>
          </cell>
          <cell r="E1407" t="str">
            <v>LT Issuer Rating - Fgn Curr</v>
          </cell>
          <cell r="P1407" t="str">
            <v>Not on Watch</v>
          </cell>
        </row>
        <row r="1408">
          <cell r="A1408" t="str">
            <v>Cullen/Frost Bankers, Inc.</v>
          </cell>
          <cell r="B1408" t="str">
            <v>UNITED STATES</v>
          </cell>
          <cell r="C1408" t="str">
            <v>Stable</v>
          </cell>
          <cell r="D1408" t="str">
            <v>A1</v>
          </cell>
          <cell r="E1408" t="str">
            <v>LT Issuer Rating</v>
          </cell>
          <cell r="J1408" t="str">
            <v>(P)A1</v>
          </cell>
          <cell r="K1408" t="str">
            <v>A2</v>
          </cell>
          <cell r="M1408" t="str">
            <v>(P)A3</v>
          </cell>
          <cell r="P1408" t="str">
            <v>Not on Watch</v>
          </cell>
        </row>
        <row r="1409">
          <cell r="A1409" t="str">
            <v>Cullen/Frost Capital Trust II</v>
          </cell>
          <cell r="B1409" t="str">
            <v>UNITED STATES</v>
          </cell>
          <cell r="C1409" t="str">
            <v>Stable</v>
          </cell>
          <cell r="D1409" t="str">
            <v>A3</v>
          </cell>
          <cell r="E1409" t="str">
            <v>BACKED Pref. Stock - Dom Curr</v>
          </cell>
          <cell r="P1409" t="str">
            <v>Not on Watch</v>
          </cell>
        </row>
        <row r="1410">
          <cell r="A1410" t="str">
            <v>Czech Export Bank, a.s.</v>
          </cell>
          <cell r="B1410" t="str">
            <v>CZECH REPUBLIC</v>
          </cell>
          <cell r="C1410" t="str">
            <v>Stable</v>
          </cell>
          <cell r="D1410" t="str">
            <v>A1</v>
          </cell>
          <cell r="E1410" t="str">
            <v>LT Issuer Rating</v>
          </cell>
          <cell r="J1410" t="str">
            <v>A1</v>
          </cell>
          <cell r="O1410" t="str">
            <v>P-1</v>
          </cell>
          <cell r="P1410" t="str">
            <v>Not on Watch</v>
          </cell>
        </row>
        <row r="1411">
          <cell r="A1411" t="str">
            <v>Dah Sing MTN Financing Limited</v>
          </cell>
          <cell r="B1411" t="str">
            <v>BRITISH VIRGIN ISLANDS</v>
          </cell>
          <cell r="C1411" t="str">
            <v>Negative</v>
          </cell>
          <cell r="D1411" t="str">
            <v>(P)A3</v>
          </cell>
          <cell r="E1411" t="str">
            <v>BACKED Senior Unsecured MTN - Dom Curr</v>
          </cell>
          <cell r="P1411" t="str">
            <v>Not on Watch</v>
          </cell>
        </row>
        <row r="1412">
          <cell r="A1412" t="str">
            <v>Dah Sing SAR Financing Limited</v>
          </cell>
          <cell r="B1412" t="str">
            <v>BRITISH VIRGIN ISLANDS</v>
          </cell>
          <cell r="C1412" t="str">
            <v>Negative</v>
          </cell>
          <cell r="D1412" t="str">
            <v>(P)Baa2</v>
          </cell>
          <cell r="E1412" t="str">
            <v>BACKED Subordinate MTN - Dom Curr</v>
          </cell>
          <cell r="P1412" t="str">
            <v>Not on Watch</v>
          </cell>
        </row>
        <row r="1413">
          <cell r="A1413" t="str">
            <v>Danmarks Skibskredit A/S</v>
          </cell>
          <cell r="B1413" t="str">
            <v>DENMARK</v>
          </cell>
          <cell r="C1413" t="str">
            <v>Negative</v>
          </cell>
          <cell r="D1413" t="str">
            <v>Baa2</v>
          </cell>
          <cell r="E1413" t="str">
            <v>LT Issuer Rating</v>
          </cell>
          <cell r="J1413" t="str">
            <v>Baa2</v>
          </cell>
          <cell r="P1413" t="str">
            <v>Not on Watch</v>
          </cell>
        </row>
        <row r="1414">
          <cell r="A1414" t="str">
            <v>Danske Bank A/S (London Branch)</v>
          </cell>
          <cell r="B1414" t="str">
            <v>DENMARK</v>
          </cell>
          <cell r="C1414" t="str">
            <v>Positive</v>
          </cell>
          <cell r="D1414" t="str">
            <v>(P)Baa1</v>
          </cell>
          <cell r="E1414" t="str">
            <v>LT Deposit Note/CD Program - Fgn Curr</v>
          </cell>
          <cell r="F1414" t="str">
            <v>(P)Baa1</v>
          </cell>
          <cell r="O1414" t="str">
            <v>(P)P-2</v>
          </cell>
          <cell r="P1414" t="str">
            <v>Not on Watch</v>
          </cell>
        </row>
        <row r="1415">
          <cell r="A1415" t="str">
            <v>Danske Corporation</v>
          </cell>
          <cell r="B1415" t="str">
            <v>DENMARK</v>
          </cell>
          <cell r="C1415" t="str">
            <v>No Outlook</v>
          </cell>
          <cell r="O1415" t="str">
            <v>P-2</v>
          </cell>
          <cell r="P1415" t="str">
            <v>Not on Watch</v>
          </cell>
        </row>
        <row r="1416">
          <cell r="A1416" t="str">
            <v>DBK Leasing</v>
          </cell>
          <cell r="B1416" t="str">
            <v>KAZAKHSTAN</v>
          </cell>
          <cell r="C1416" t="str">
            <v>Stable</v>
          </cell>
          <cell r="D1416" t="str">
            <v>Ba3</v>
          </cell>
          <cell r="E1416" t="str">
            <v>LT Corporate Family Ratings - Fgn Curr</v>
          </cell>
          <cell r="J1416" t="str">
            <v>Ba3</v>
          </cell>
          <cell r="O1416" t="str">
            <v>NP</v>
          </cell>
          <cell r="P1416" t="str">
            <v>Not on Watch</v>
          </cell>
        </row>
        <row r="1417">
          <cell r="A1417" t="str">
            <v>DBS Bank Ltd., Hong Kong Branch</v>
          </cell>
          <cell r="B1417" t="str">
            <v>HONG KONG</v>
          </cell>
          <cell r="C1417" t="str">
            <v>No Outlook</v>
          </cell>
          <cell r="D1417" t="str">
            <v>Aa1</v>
          </cell>
          <cell r="E1417" t="str">
            <v>Senior Unsecured - Dom Curr</v>
          </cell>
          <cell r="J1417" t="str">
            <v>Aa1</v>
          </cell>
          <cell r="O1417" t="str">
            <v>P-1</v>
          </cell>
          <cell r="P1417" t="str">
            <v>Not on Watch</v>
          </cell>
        </row>
        <row r="1418">
          <cell r="A1418" t="str">
            <v>DBS Bank Ltd., London Branch</v>
          </cell>
          <cell r="B1418" t="str">
            <v>UNITED KINGDOM</v>
          </cell>
          <cell r="C1418" t="str">
            <v>No Outlook</v>
          </cell>
          <cell r="D1418" t="str">
            <v>(P)Aa1</v>
          </cell>
          <cell r="E1418" t="str">
            <v>Senior Unsecured MTN - Fgn Curr</v>
          </cell>
          <cell r="J1418" t="str">
            <v>(P)Aa1</v>
          </cell>
          <cell r="O1418" t="str">
            <v>P-1</v>
          </cell>
          <cell r="P1418" t="str">
            <v>Not on Watch</v>
          </cell>
        </row>
        <row r="1419">
          <cell r="A1419" t="str">
            <v>DBS Capital Funding II Corp</v>
          </cell>
          <cell r="B1419" t="str">
            <v>CAYMAN ISLANDS</v>
          </cell>
          <cell r="C1419" t="str">
            <v>Stable</v>
          </cell>
          <cell r="D1419" t="str">
            <v>A3</v>
          </cell>
          <cell r="E1419" t="str">
            <v>BACKED Pref. Stock Non-cumulative - Fgn Curr</v>
          </cell>
          <cell r="P1419" t="str">
            <v>Not on Watch</v>
          </cell>
        </row>
        <row r="1420">
          <cell r="A1420" t="str">
            <v>DBS Group Holdings Ltd</v>
          </cell>
          <cell r="B1420" t="str">
            <v>SINGAPORE</v>
          </cell>
          <cell r="C1420" t="str">
            <v>Stable</v>
          </cell>
          <cell r="D1420" t="str">
            <v>Aa2</v>
          </cell>
          <cell r="E1420" t="str">
            <v>LT Issuer Rating - Fgn Curr</v>
          </cell>
          <cell r="J1420" t="str">
            <v>Aa2</v>
          </cell>
          <cell r="K1420" t="str">
            <v>(P)A3</v>
          </cell>
          <cell r="N1420" t="str">
            <v>Baa1</v>
          </cell>
          <cell r="O1420" t="str">
            <v>P-1</v>
          </cell>
          <cell r="P1420" t="str">
            <v>Not on Watch</v>
          </cell>
        </row>
        <row r="1421">
          <cell r="A1421" t="str">
            <v>Den norske Creditbank</v>
          </cell>
          <cell r="B1421" t="str">
            <v>NORWAY</v>
          </cell>
          <cell r="C1421" t="str">
            <v>No Outlook</v>
          </cell>
          <cell r="D1421" t="str">
            <v>Baa3</v>
          </cell>
          <cell r="E1421" t="str">
            <v>BACKED Junior Subordinate - Fgn Curr</v>
          </cell>
          <cell r="P1421" t="str">
            <v>Not on Watch</v>
          </cell>
        </row>
        <row r="1422">
          <cell r="A1422" t="str">
            <v>DEPFA Bank Plc New York Branch</v>
          </cell>
          <cell r="B1422" t="str">
            <v>UNITED STATES</v>
          </cell>
          <cell r="C1422" t="str">
            <v>Negative</v>
          </cell>
          <cell r="D1422" t="str">
            <v>Baa3</v>
          </cell>
          <cell r="E1422" t="str">
            <v>LT Bank Deposits - Fgn Curr</v>
          </cell>
          <cell r="F1422" t="str">
            <v>Baa3</v>
          </cell>
          <cell r="O1422" t="str">
            <v>P-3</v>
          </cell>
          <cell r="P1422" t="str">
            <v>Not on Watch</v>
          </cell>
        </row>
        <row r="1423">
          <cell r="A1423" t="str">
            <v>DEPFA Funding II LP</v>
          </cell>
          <cell r="B1423" t="str">
            <v>UNITED KINGDOM</v>
          </cell>
          <cell r="C1423" t="str">
            <v>No Outlook</v>
          </cell>
          <cell r="D1423" t="str">
            <v>C</v>
          </cell>
          <cell r="E1423" t="str">
            <v>BACKED Pref. Stock Non-cumulative - Fgn Curr</v>
          </cell>
          <cell r="P1423" t="str">
            <v>Not on Watch</v>
          </cell>
        </row>
        <row r="1424">
          <cell r="A1424" t="str">
            <v>DEPFA Funding III LP</v>
          </cell>
          <cell r="B1424" t="str">
            <v>UNITED KINGDOM</v>
          </cell>
          <cell r="C1424" t="str">
            <v>No Outlook</v>
          </cell>
          <cell r="D1424" t="str">
            <v>C</v>
          </cell>
          <cell r="E1424" t="str">
            <v>BACKED Pref. Stock Non-cumulative - Fgn Curr</v>
          </cell>
          <cell r="P1424" t="str">
            <v>Not on Watch</v>
          </cell>
        </row>
        <row r="1425">
          <cell r="A1425" t="str">
            <v>DEPFA Funding IV LP</v>
          </cell>
          <cell r="B1425" t="str">
            <v>UNITED KINGDOM</v>
          </cell>
          <cell r="C1425" t="str">
            <v>No Outlook</v>
          </cell>
          <cell r="D1425" t="str">
            <v>C</v>
          </cell>
          <cell r="E1425" t="str">
            <v>BACKED Pref. Stock Non-cumulative - Fgn Curr</v>
          </cell>
          <cell r="P1425" t="str">
            <v>Not on Watch</v>
          </cell>
        </row>
        <row r="1426">
          <cell r="A1426" t="str">
            <v>Desenvolve SP</v>
          </cell>
          <cell r="B1426" t="str">
            <v>BRAZIL</v>
          </cell>
          <cell r="C1426" t="str">
            <v>Stable</v>
          </cell>
          <cell r="D1426" t="str">
            <v>Ba1</v>
          </cell>
          <cell r="E1426" t="str">
            <v>LT Issuer Rating - Dom Curr</v>
          </cell>
          <cell r="O1426" t="str">
            <v>NP</v>
          </cell>
          <cell r="P1426" t="str">
            <v>Not on Watch</v>
          </cell>
        </row>
        <row r="1427">
          <cell r="A1427" t="str">
            <v>Deutsche Bank AG, London Branch</v>
          </cell>
          <cell r="B1427" t="str">
            <v>UNITED KINGDOM</v>
          </cell>
          <cell r="C1427" t="str">
            <v>Negative (multiple)</v>
          </cell>
          <cell r="D1427" t="str">
            <v>A3</v>
          </cell>
          <cell r="E1427" t="str">
            <v>Senior Unsecured - Fgn Curr</v>
          </cell>
          <cell r="J1427" t="str">
            <v>A3</v>
          </cell>
          <cell r="K1427" t="str">
            <v>Ba1</v>
          </cell>
          <cell r="N1427" t="str">
            <v>(P)Ba1</v>
          </cell>
          <cell r="O1427" t="str">
            <v>(P)P-2</v>
          </cell>
          <cell r="P1427" t="str">
            <v>Not On Watch</v>
          </cell>
        </row>
        <row r="1428">
          <cell r="A1428" t="str">
            <v>Deutsche Bank AG, New York Branch</v>
          </cell>
          <cell r="B1428" t="str">
            <v>UNITED STATES</v>
          </cell>
          <cell r="C1428" t="str">
            <v>Negative</v>
          </cell>
          <cell r="D1428" t="str">
            <v>A3</v>
          </cell>
          <cell r="E1428" t="str">
            <v>LT Bank Deposits - Dom Curr</v>
          </cell>
          <cell r="F1428" t="str">
            <v>A3</v>
          </cell>
          <cell r="O1428" t="str">
            <v>P-2</v>
          </cell>
          <cell r="P1428" t="str">
            <v>Not on Watch</v>
          </cell>
        </row>
        <row r="1429">
          <cell r="A1429" t="str">
            <v>Deutsche Bank AG, Paris Branch</v>
          </cell>
          <cell r="B1429" t="str">
            <v>FRANCE</v>
          </cell>
          <cell r="C1429" t="str">
            <v>Negative</v>
          </cell>
          <cell r="D1429" t="str">
            <v>A3</v>
          </cell>
          <cell r="E1429" t="str">
            <v>LT Bank Deposits - Fgn Curr</v>
          </cell>
          <cell r="F1429" t="str">
            <v>A3</v>
          </cell>
          <cell r="O1429" t="str">
            <v>P-2</v>
          </cell>
          <cell r="P1429" t="str">
            <v>Not on Watch</v>
          </cell>
        </row>
        <row r="1430">
          <cell r="A1430" t="str">
            <v>Deutsche Bank AG, Singapore Branch</v>
          </cell>
          <cell r="B1430" t="str">
            <v>SINGAPORE</v>
          </cell>
          <cell r="C1430" t="str">
            <v>Negative</v>
          </cell>
          <cell r="D1430" t="str">
            <v>A3</v>
          </cell>
          <cell r="E1430" t="str">
            <v>LT Deposit Note/CD Program - Fgn Curr</v>
          </cell>
          <cell r="F1430" t="str">
            <v>A3</v>
          </cell>
          <cell r="J1430" t="str">
            <v>(P)A3</v>
          </cell>
          <cell r="O1430" t="str">
            <v>(P)P-2</v>
          </cell>
          <cell r="P1430" t="str">
            <v>Not on Watch</v>
          </cell>
        </row>
        <row r="1431">
          <cell r="A1431" t="str">
            <v>Deutsche Bank AG, Sydney Branch</v>
          </cell>
          <cell r="B1431" t="str">
            <v>AUSTRALIA</v>
          </cell>
          <cell r="C1431" t="str">
            <v>Negative (multiple)</v>
          </cell>
          <cell r="D1431" t="str">
            <v>A3</v>
          </cell>
          <cell r="E1431" t="str">
            <v>Senior Unsecured - Fgn Curr</v>
          </cell>
          <cell r="J1431" t="str">
            <v>A3</v>
          </cell>
          <cell r="K1431" t="str">
            <v>(P)Ba1</v>
          </cell>
          <cell r="O1431" t="str">
            <v>(P)P-2</v>
          </cell>
          <cell r="P1431" t="str">
            <v>Not on Watch</v>
          </cell>
        </row>
        <row r="1432">
          <cell r="A1432" t="str">
            <v>Deutsche Bank Capital Finance Trust I</v>
          </cell>
          <cell r="B1432" t="str">
            <v>UNITED STATES</v>
          </cell>
          <cell r="C1432" t="str">
            <v>Stable</v>
          </cell>
          <cell r="D1432" t="str">
            <v>Ba2</v>
          </cell>
          <cell r="E1432" t="str">
            <v>Junior Subordinate - Fgn Curr</v>
          </cell>
          <cell r="L1432" t="str">
            <v>Ba2</v>
          </cell>
          <cell r="P1432" t="str">
            <v>Not on Watch</v>
          </cell>
        </row>
        <row r="1433">
          <cell r="A1433" t="str">
            <v>Deutsche Bank Capital Funding Trust I</v>
          </cell>
          <cell r="B1433" t="str">
            <v>UNITED STATES</v>
          </cell>
          <cell r="C1433" t="str">
            <v>Stable</v>
          </cell>
          <cell r="D1433" t="str">
            <v>Ba3</v>
          </cell>
          <cell r="E1433" t="str">
            <v>BACKED Pref. Stock Non-cumulative - Dom Curr</v>
          </cell>
          <cell r="P1433" t="str">
            <v>Not on Watch</v>
          </cell>
        </row>
        <row r="1434">
          <cell r="A1434" t="str">
            <v>Deutsche Bank Capital Funding Trust IX</v>
          </cell>
          <cell r="B1434" t="str">
            <v>UNITED STATES</v>
          </cell>
          <cell r="C1434" t="str">
            <v>Stable</v>
          </cell>
          <cell r="D1434" t="str">
            <v>Ba3</v>
          </cell>
          <cell r="E1434" t="str">
            <v>BACKED Pref. Stock Non-cumulative - Dom Curr</v>
          </cell>
          <cell r="P1434" t="str">
            <v>Not on Watch</v>
          </cell>
        </row>
        <row r="1435">
          <cell r="A1435" t="str">
            <v>Deutsche Bank Capital Funding Trust V</v>
          </cell>
          <cell r="B1435" t="str">
            <v>UNITED STATES</v>
          </cell>
          <cell r="C1435" t="str">
            <v>Stable</v>
          </cell>
          <cell r="D1435" t="str">
            <v>Ba3</v>
          </cell>
          <cell r="E1435" t="str">
            <v>Pref. Stock Non-cumulative - Fgn Curr</v>
          </cell>
          <cell r="N1435" t="str">
            <v>Ba3</v>
          </cell>
          <cell r="P1435" t="str">
            <v>Not on Watch</v>
          </cell>
        </row>
        <row r="1436">
          <cell r="A1436" t="str">
            <v>Deutsche Bank Capital Funding Trust VI</v>
          </cell>
          <cell r="B1436" t="str">
            <v>UNITED STATES</v>
          </cell>
          <cell r="C1436" t="str">
            <v>Stable</v>
          </cell>
          <cell r="D1436" t="str">
            <v>Ba3</v>
          </cell>
          <cell r="E1436" t="str">
            <v>Pref. Stock Non-cumulative - Fgn Curr</v>
          </cell>
          <cell r="N1436" t="str">
            <v>Ba3</v>
          </cell>
          <cell r="P1436" t="str">
            <v>Not on Watch</v>
          </cell>
        </row>
        <row r="1437">
          <cell r="A1437" t="str">
            <v>Deutsche Bank Capital Funding Trust VII</v>
          </cell>
          <cell r="B1437" t="str">
            <v>UNITED STATES</v>
          </cell>
          <cell r="C1437" t="str">
            <v>Stable</v>
          </cell>
          <cell r="D1437" t="str">
            <v>Ba3</v>
          </cell>
          <cell r="E1437" t="str">
            <v>Pref. Stock Non-cumulative - Dom Curr</v>
          </cell>
          <cell r="N1437" t="str">
            <v>Ba3</v>
          </cell>
          <cell r="P1437" t="str">
            <v>Not on Watch</v>
          </cell>
        </row>
        <row r="1438">
          <cell r="A1438" t="str">
            <v>Deutsche Bank Capital Funding Trust VIII</v>
          </cell>
          <cell r="B1438" t="str">
            <v>UNITED STATES</v>
          </cell>
          <cell r="C1438" t="str">
            <v>Stable</v>
          </cell>
          <cell r="D1438" t="str">
            <v>Ba3</v>
          </cell>
          <cell r="E1438" t="str">
            <v>BACKED Pref. Stock Non-cumulative - Dom Curr</v>
          </cell>
          <cell r="P1438" t="str">
            <v>Not on Watch</v>
          </cell>
        </row>
        <row r="1439">
          <cell r="A1439" t="str">
            <v>Deutsche Bank Capital Funding Trust XI</v>
          </cell>
          <cell r="B1439" t="str">
            <v>UNITED STATES</v>
          </cell>
          <cell r="C1439" t="str">
            <v>Stable</v>
          </cell>
          <cell r="D1439" t="str">
            <v>Ba3</v>
          </cell>
          <cell r="E1439" t="str">
            <v>BACKED Pref. Stock - Fgn Curr</v>
          </cell>
          <cell r="P1439" t="str">
            <v>Not on Watch</v>
          </cell>
        </row>
        <row r="1440">
          <cell r="A1440" t="str">
            <v>Deutsche Bank Capital Trust V</v>
          </cell>
          <cell r="B1440" t="str">
            <v>UNITED STATES</v>
          </cell>
          <cell r="C1440" t="str">
            <v>Stable</v>
          </cell>
          <cell r="D1440" t="str">
            <v>Ba3</v>
          </cell>
          <cell r="E1440" t="str">
            <v>BACKED Pref. Stock Non-cumulative - Dom Curr</v>
          </cell>
          <cell r="P1440" t="str">
            <v>Not on Watch</v>
          </cell>
        </row>
        <row r="1441">
          <cell r="A1441" t="str">
            <v>Deutsche Bank Contingent Capital Trust II</v>
          </cell>
          <cell r="B1441" t="str">
            <v>UNITED STATES</v>
          </cell>
          <cell r="C1441" t="str">
            <v>Stable</v>
          </cell>
          <cell r="D1441" t="str">
            <v>Ba3</v>
          </cell>
          <cell r="E1441" t="str">
            <v>BACKED Pref. Stock - Dom Curr</v>
          </cell>
          <cell r="P1441" t="str">
            <v>Not on Watch</v>
          </cell>
        </row>
        <row r="1442">
          <cell r="A1442" t="str">
            <v>Deutsche Bank Contingent Capital Trust III</v>
          </cell>
          <cell r="B1442" t="str">
            <v>UNITED STATES</v>
          </cell>
          <cell r="C1442" t="str">
            <v>Stable</v>
          </cell>
          <cell r="D1442" t="str">
            <v>Ba3</v>
          </cell>
          <cell r="E1442" t="str">
            <v>BACKED Pref. Stock - Dom Curr</v>
          </cell>
          <cell r="P1442" t="str">
            <v>Not on Watch</v>
          </cell>
        </row>
        <row r="1443">
          <cell r="A1443" t="str">
            <v>Deutsche Bank Contingent Capital Trust V</v>
          </cell>
          <cell r="B1443" t="str">
            <v>UNITED STATES</v>
          </cell>
          <cell r="C1443" t="str">
            <v>Stable</v>
          </cell>
          <cell r="D1443" t="str">
            <v>Ba3</v>
          </cell>
          <cell r="E1443" t="str">
            <v>BACKED Pref. Stock - Dom Curr</v>
          </cell>
          <cell r="P1443" t="str">
            <v>Not on Watch</v>
          </cell>
        </row>
        <row r="1444">
          <cell r="A1444" t="str">
            <v>Deutsche Bank Financial LLC</v>
          </cell>
          <cell r="B1444" t="str">
            <v>UNITED STATES</v>
          </cell>
          <cell r="C1444" t="str">
            <v>Negative (multiple)</v>
          </cell>
          <cell r="D1444" t="str">
            <v>(P)A3</v>
          </cell>
          <cell r="E1444" t="str">
            <v>BACKED Senior Unsecured MTN - Dom Curr</v>
          </cell>
          <cell r="O1444" t="str">
            <v>P-2</v>
          </cell>
          <cell r="P1444" t="str">
            <v>Not on Watch</v>
          </cell>
        </row>
        <row r="1445">
          <cell r="A1445" t="str">
            <v>Deutsche Bank S.A. (Argentina)</v>
          </cell>
          <cell r="B1445" t="str">
            <v>ARGENTINA</v>
          </cell>
          <cell r="C1445" t="str">
            <v>Negative</v>
          </cell>
          <cell r="P1445" t="str">
            <v>Not on Watch</v>
          </cell>
        </row>
        <row r="1446">
          <cell r="A1446" t="str">
            <v>Deutsche Bank Trust Corporation</v>
          </cell>
          <cell r="B1446" t="str">
            <v>UNITED STATES</v>
          </cell>
          <cell r="C1446" t="str">
            <v>Negative</v>
          </cell>
          <cell r="D1446" t="str">
            <v>Baa2</v>
          </cell>
          <cell r="E1446" t="str">
            <v>LT Issuer Rating</v>
          </cell>
          <cell r="P1446" t="str">
            <v>Not on Watch</v>
          </cell>
        </row>
        <row r="1447">
          <cell r="A1447" t="str">
            <v>Deutsche Finance (Netherlands) B.V.</v>
          </cell>
          <cell r="B1447" t="str">
            <v>NETHERLANDS</v>
          </cell>
          <cell r="C1447" t="str">
            <v>Negative</v>
          </cell>
          <cell r="D1447" t="str">
            <v>A3</v>
          </cell>
          <cell r="E1447" t="str">
            <v>BACKED Senior Unsecured - Fgn Curr</v>
          </cell>
          <cell r="P1447" t="str">
            <v>Not on Watch</v>
          </cell>
        </row>
        <row r="1448">
          <cell r="A1448" t="str">
            <v>Deutsche Postbank Funding Trust I</v>
          </cell>
          <cell r="B1448" t="str">
            <v>UNITED STATES</v>
          </cell>
          <cell r="C1448" t="str">
            <v>Stable</v>
          </cell>
          <cell r="D1448" t="str">
            <v>Ba3</v>
          </cell>
          <cell r="E1448" t="str">
            <v>Pref. Stock Non-cumulative - Fgn Curr</v>
          </cell>
          <cell r="N1448" t="str">
            <v>Ba3</v>
          </cell>
          <cell r="P1448" t="str">
            <v>Not on Watch</v>
          </cell>
        </row>
        <row r="1449">
          <cell r="A1449" t="str">
            <v>Deutsche Postbank Funding Trust II</v>
          </cell>
          <cell r="B1449" t="str">
            <v>UNITED STATES</v>
          </cell>
          <cell r="C1449" t="str">
            <v>Stable</v>
          </cell>
          <cell r="D1449" t="str">
            <v>Ba3</v>
          </cell>
          <cell r="E1449" t="str">
            <v>Pref. Stock Non-cumulative - Fgn Curr</v>
          </cell>
          <cell r="N1449" t="str">
            <v>Ba3</v>
          </cell>
          <cell r="P1449" t="str">
            <v>Not on Watch</v>
          </cell>
        </row>
        <row r="1450">
          <cell r="A1450" t="str">
            <v>Deutsche Postbank Funding Trust III</v>
          </cell>
          <cell r="B1450" t="str">
            <v>UNITED STATES</v>
          </cell>
          <cell r="C1450" t="str">
            <v>Stable</v>
          </cell>
          <cell r="D1450" t="str">
            <v>Ba3</v>
          </cell>
          <cell r="E1450" t="str">
            <v>BACKED Pref. Stock Non-cumulative - Fgn Curr</v>
          </cell>
          <cell r="P1450" t="str">
            <v>Not on Watch</v>
          </cell>
        </row>
        <row r="1451">
          <cell r="A1451" t="str">
            <v>Deutsche Postbank Funding Trust IV</v>
          </cell>
          <cell r="B1451" t="str">
            <v>UNITED STATES</v>
          </cell>
          <cell r="C1451" t="str">
            <v>Stable</v>
          </cell>
          <cell r="D1451" t="str">
            <v>Ba3</v>
          </cell>
          <cell r="E1451" t="str">
            <v>Pref. Stock Non-cumulative - Fgn Curr</v>
          </cell>
          <cell r="N1451" t="str">
            <v>Ba3</v>
          </cell>
          <cell r="P1451" t="str">
            <v>Not on Watch</v>
          </cell>
        </row>
        <row r="1452">
          <cell r="A1452" t="str">
            <v>Development Bank of Japan Inc.</v>
          </cell>
          <cell r="B1452" t="str">
            <v>JAPAN</v>
          </cell>
          <cell r="C1452" t="str">
            <v>Stable</v>
          </cell>
          <cell r="D1452" t="str">
            <v>Aa3</v>
          </cell>
          <cell r="E1452" t="str">
            <v>LT Issuer Rating - Dom Curr</v>
          </cell>
          <cell r="J1452" t="str">
            <v>Aa3</v>
          </cell>
          <cell r="O1452" t="str">
            <v>P-1</v>
          </cell>
          <cell r="P1452" t="str">
            <v>Not On Watch</v>
          </cell>
        </row>
        <row r="1453">
          <cell r="A1453" t="str">
            <v>Development Bank of Kazakhstan</v>
          </cell>
          <cell r="B1453" t="str">
            <v>KAZAKHSTAN</v>
          </cell>
          <cell r="C1453" t="str">
            <v>Stable</v>
          </cell>
          <cell r="D1453" t="str">
            <v>Baa3</v>
          </cell>
          <cell r="E1453" t="str">
            <v>LT Issuer Rating - Fgn Curr</v>
          </cell>
          <cell r="J1453" t="str">
            <v>Baa3</v>
          </cell>
          <cell r="P1453" t="str">
            <v>Not on Watch</v>
          </cell>
        </row>
        <row r="1454">
          <cell r="A1454" t="str">
            <v>Dexia Credit Local, New York Branch</v>
          </cell>
          <cell r="B1454" t="str">
            <v>UNITED STATES</v>
          </cell>
          <cell r="C1454" t="str">
            <v>Negative</v>
          </cell>
          <cell r="D1454" t="str">
            <v>Baa2</v>
          </cell>
          <cell r="E1454" t="str">
            <v>LT Bank Deposits - Fgn Curr</v>
          </cell>
          <cell r="F1454" t="str">
            <v>Baa2</v>
          </cell>
          <cell r="O1454" t="str">
            <v>P-2</v>
          </cell>
          <cell r="P1454" t="str">
            <v>Not on Watch</v>
          </cell>
        </row>
        <row r="1455">
          <cell r="A1455" t="str">
            <v>Dexia Credito Local Mexico, S.A. de C.V.</v>
          </cell>
          <cell r="B1455" t="str">
            <v>MEXICO</v>
          </cell>
          <cell r="C1455" t="str">
            <v>Stable</v>
          </cell>
          <cell r="D1455" t="str">
            <v>A3</v>
          </cell>
          <cell r="E1455" t="str">
            <v>Senior Secured - Dom Curr</v>
          </cell>
          <cell r="P1455" t="str">
            <v>Not on Watch</v>
          </cell>
        </row>
        <row r="1456">
          <cell r="A1456" t="str">
            <v>Dexia Delaware LLC</v>
          </cell>
          <cell r="B1456" t="str">
            <v>UNITED STATES</v>
          </cell>
          <cell r="C1456" t="str">
            <v>No Outlook</v>
          </cell>
          <cell r="O1456" t="str">
            <v>P-2</v>
          </cell>
          <cell r="P1456" t="str">
            <v>Not on Watch</v>
          </cell>
        </row>
        <row r="1457">
          <cell r="A1457" t="str">
            <v>Dexia Funding Luxembourg S.A.</v>
          </cell>
          <cell r="B1457" t="str">
            <v>LUXEMBOURG</v>
          </cell>
          <cell r="C1457" t="str">
            <v>No Outlook</v>
          </cell>
          <cell r="D1457" t="str">
            <v>C</v>
          </cell>
          <cell r="E1457" t="str">
            <v>BACKED Pref. Stock Non-cumulative - Dom Curr</v>
          </cell>
          <cell r="P1457" t="str">
            <v>Not on Watch</v>
          </cell>
        </row>
        <row r="1458">
          <cell r="A1458" t="str">
            <v>DIB Sukuk Limited</v>
          </cell>
          <cell r="B1458" t="str">
            <v>CAYMAN ISLANDS</v>
          </cell>
          <cell r="C1458" t="str">
            <v>Stable</v>
          </cell>
          <cell r="D1458" t="str">
            <v>Baa1</v>
          </cell>
          <cell r="E1458" t="str">
            <v>Senior Unsecured - Fgn Curr</v>
          </cell>
          <cell r="J1458" t="str">
            <v>Baa1</v>
          </cell>
          <cell r="P1458" t="str">
            <v>Not on Watch</v>
          </cell>
        </row>
        <row r="1459">
          <cell r="A1459" t="str">
            <v>Discover Financial Services</v>
          </cell>
          <cell r="B1459" t="str">
            <v>UNITED STATES</v>
          </cell>
          <cell r="C1459" t="str">
            <v>Stable</v>
          </cell>
          <cell r="D1459" t="str">
            <v>Ba1</v>
          </cell>
          <cell r="E1459" t="str">
            <v>Senior Unsecured - Dom Curr</v>
          </cell>
          <cell r="J1459" t="str">
            <v>Ba1</v>
          </cell>
          <cell r="K1459" t="str">
            <v>(P)Ba2</v>
          </cell>
          <cell r="M1459" t="str">
            <v>(P)Ba3</v>
          </cell>
          <cell r="P1459" t="str">
            <v>Not on Watch</v>
          </cell>
        </row>
        <row r="1460">
          <cell r="A1460" t="str">
            <v>DNB Bank ASA, New York Branch</v>
          </cell>
          <cell r="B1460" t="str">
            <v>UNITED STATES</v>
          </cell>
          <cell r="C1460" t="str">
            <v>Negative</v>
          </cell>
          <cell r="D1460" t="str">
            <v>A1</v>
          </cell>
          <cell r="E1460" t="str">
            <v>LT Bank Deposits - Dom Curr</v>
          </cell>
          <cell r="F1460" t="str">
            <v>A1</v>
          </cell>
          <cell r="O1460" t="str">
            <v>P-1</v>
          </cell>
          <cell r="P1460" t="str">
            <v>Not on Watch</v>
          </cell>
        </row>
        <row r="1461">
          <cell r="A1461" t="str">
            <v>Doha Finance Limited</v>
          </cell>
          <cell r="B1461" t="str">
            <v>CAYMAN ISLANDS</v>
          </cell>
          <cell r="C1461" t="str">
            <v>Stable</v>
          </cell>
          <cell r="D1461" t="str">
            <v>A2</v>
          </cell>
          <cell r="E1461" t="str">
            <v>BACKED Senior Unsecured - Fgn Curr</v>
          </cell>
          <cell r="P1461" t="str">
            <v>Not on Watch</v>
          </cell>
        </row>
        <row r="1462">
          <cell r="A1462" t="str">
            <v>Doral Financial Corporation</v>
          </cell>
          <cell r="B1462" t="str">
            <v>UNITED STATES</v>
          </cell>
          <cell r="C1462" t="str">
            <v>No Outlook</v>
          </cell>
          <cell r="D1462" t="str">
            <v>C</v>
          </cell>
          <cell r="E1462" t="str">
            <v>Senior Unsecured - Dom Curr</v>
          </cell>
          <cell r="J1462" t="str">
            <v>C</v>
          </cell>
          <cell r="P1462" t="str">
            <v>Not on Watch</v>
          </cell>
        </row>
        <row r="1463">
          <cell r="A1463" t="str">
            <v>Dresdner Bank AG, New York Branch</v>
          </cell>
          <cell r="B1463" t="str">
            <v>UNITED STATES</v>
          </cell>
          <cell r="C1463" t="str">
            <v>No Outlook</v>
          </cell>
          <cell r="D1463" t="str">
            <v>Ba2</v>
          </cell>
          <cell r="E1463" t="str">
            <v>Subordinate - Dom Curr</v>
          </cell>
          <cell r="K1463" t="str">
            <v>Ba2</v>
          </cell>
          <cell r="P1463" t="str">
            <v>Not on Watch</v>
          </cell>
        </row>
        <row r="1464">
          <cell r="A1464" t="str">
            <v>Dresdner Funding Trust I</v>
          </cell>
          <cell r="B1464" t="str">
            <v>GERMANY</v>
          </cell>
          <cell r="C1464" t="str">
            <v>Stable</v>
          </cell>
          <cell r="D1464" t="str">
            <v>Ba3</v>
          </cell>
          <cell r="E1464" t="str">
            <v>Pref. Stock Non-cumulative - Fgn Curr</v>
          </cell>
          <cell r="P1464" t="str">
            <v>Not on Watch</v>
          </cell>
        </row>
        <row r="1465">
          <cell r="A1465" t="str">
            <v>Dresdner Funding Trust IV</v>
          </cell>
          <cell r="B1465" t="str">
            <v>GERMANY</v>
          </cell>
          <cell r="C1465" t="str">
            <v>Stable</v>
          </cell>
          <cell r="D1465" t="str">
            <v>Ba2</v>
          </cell>
          <cell r="E1465" t="str">
            <v>Senior Subordinate - Fgn Curr</v>
          </cell>
          <cell r="K1465" t="str">
            <v>Ba2</v>
          </cell>
          <cell r="P1465" t="str">
            <v>Not on Watch</v>
          </cell>
        </row>
        <row r="1466">
          <cell r="A1466" t="str">
            <v>Dresdner U.S. Finance Inc.</v>
          </cell>
          <cell r="B1466" t="str">
            <v>UNITED STATES</v>
          </cell>
          <cell r="C1466" t="str">
            <v>No Outlook</v>
          </cell>
          <cell r="O1466" t="str">
            <v>P-2</v>
          </cell>
          <cell r="P1466" t="str">
            <v>Not on Watch</v>
          </cell>
        </row>
        <row r="1467">
          <cell r="A1467" t="str">
            <v>DZ Bank AG, Cayman Islands</v>
          </cell>
          <cell r="B1467" t="str">
            <v>CAYMAN ISLANDS</v>
          </cell>
          <cell r="C1467" t="str">
            <v>Stable</v>
          </cell>
          <cell r="O1467" t="str">
            <v>P-1</v>
          </cell>
          <cell r="P1467" t="str">
            <v>Not on Watch</v>
          </cell>
        </row>
        <row r="1468">
          <cell r="A1468" t="str">
            <v>DZ BANK Capital Funding Trust I</v>
          </cell>
          <cell r="B1468" t="str">
            <v>UNITED STATES</v>
          </cell>
          <cell r="C1468" t="str">
            <v>Stable</v>
          </cell>
          <cell r="D1468" t="str">
            <v>Baa3</v>
          </cell>
          <cell r="E1468" t="str">
            <v>Pref. Stock Non-cumulative - Fgn Curr</v>
          </cell>
          <cell r="P1468" t="str">
            <v>Not on Watch</v>
          </cell>
        </row>
        <row r="1469">
          <cell r="A1469" t="str">
            <v>DZ BANK Capital Funding Trust II</v>
          </cell>
          <cell r="B1469" t="str">
            <v>UNITED STATES</v>
          </cell>
          <cell r="C1469" t="str">
            <v>Stable</v>
          </cell>
          <cell r="D1469" t="str">
            <v>Ba1</v>
          </cell>
          <cell r="E1469" t="str">
            <v>Pref. Stock Non-cumulative - Fgn Curr</v>
          </cell>
          <cell r="P1469" t="str">
            <v>Not on Watch</v>
          </cell>
        </row>
        <row r="1470">
          <cell r="A1470" t="str">
            <v>DZ BANK Capital Funding Trust III</v>
          </cell>
          <cell r="B1470" t="str">
            <v>UNITED STATES</v>
          </cell>
          <cell r="C1470" t="str">
            <v>Stable</v>
          </cell>
          <cell r="D1470" t="str">
            <v>Ba1</v>
          </cell>
          <cell r="E1470" t="str">
            <v>Pref. Stock Non-cumulative - Fgn Curr</v>
          </cell>
          <cell r="P1470" t="str">
            <v>Not on Watch</v>
          </cell>
        </row>
        <row r="1471">
          <cell r="A1471" t="str">
            <v>DZ Bank Perpetual Fund. Issuer (Jersey)</v>
          </cell>
          <cell r="B1471" t="str">
            <v>JERSEY</v>
          </cell>
          <cell r="C1471" t="str">
            <v>Stable</v>
          </cell>
          <cell r="D1471" t="str">
            <v>Ba1</v>
          </cell>
          <cell r="E1471" t="str">
            <v>Junior Subordinate - Fgn Curr</v>
          </cell>
          <cell r="L1471" t="str">
            <v>Ba1</v>
          </cell>
          <cell r="P1471" t="str">
            <v>Not on Watch</v>
          </cell>
        </row>
        <row r="1472">
          <cell r="A1472" t="str">
            <v>E. Sun Financial Holding Company Limited</v>
          </cell>
          <cell r="B1472" t="str">
            <v>TAIWAN</v>
          </cell>
          <cell r="C1472" t="str">
            <v>Stable</v>
          </cell>
          <cell r="D1472" t="str">
            <v>Baa1</v>
          </cell>
          <cell r="E1472" t="str">
            <v>LT Issuer Rating - Fgn Curr</v>
          </cell>
          <cell r="O1472" t="str">
            <v>P-2</v>
          </cell>
          <cell r="P1472" t="str">
            <v>Not on Watch</v>
          </cell>
        </row>
        <row r="1473">
          <cell r="A1473" t="str">
            <v>EFG Hellas Funding Limited</v>
          </cell>
          <cell r="B1473" t="str">
            <v>JERSEY</v>
          </cell>
          <cell r="C1473" t="str">
            <v>Stable</v>
          </cell>
          <cell r="D1473" t="str">
            <v>Ca</v>
          </cell>
          <cell r="E1473" t="str">
            <v>BACKED Pref. Stock Non-cumulative - Fgn Curr</v>
          </cell>
          <cell r="P1473" t="str">
            <v>Not on Watch</v>
          </cell>
        </row>
        <row r="1474">
          <cell r="A1474" t="str">
            <v>EFG International</v>
          </cell>
          <cell r="B1474" t="str">
            <v>SWITZERLAND</v>
          </cell>
          <cell r="C1474" t="str">
            <v>Stable</v>
          </cell>
          <cell r="D1474" t="str">
            <v>A3</v>
          </cell>
          <cell r="E1474" t="str">
            <v>LT Issuer Rating - Fgn Curr</v>
          </cell>
          <cell r="P1474" t="str">
            <v>Not on Watch</v>
          </cell>
        </row>
        <row r="1475">
          <cell r="A1475" t="str">
            <v>EIB Sukuk Company Ltd.</v>
          </cell>
          <cell r="B1475" t="str">
            <v>CAYMAN ISLANDS</v>
          </cell>
          <cell r="C1475" t="str">
            <v>Stable</v>
          </cell>
          <cell r="D1475" t="str">
            <v>Baa1</v>
          </cell>
          <cell r="E1475" t="str">
            <v>BACKED Senior Unsecured - Fgn Curr</v>
          </cell>
          <cell r="P1475" t="str">
            <v>Not on Watch</v>
          </cell>
        </row>
        <row r="1476">
          <cell r="A1476" t="str">
            <v>Eksportfinans ASA</v>
          </cell>
          <cell r="B1476" t="str">
            <v>NORWAY</v>
          </cell>
          <cell r="C1476" t="str">
            <v>Stable</v>
          </cell>
          <cell r="D1476" t="str">
            <v>Ba3</v>
          </cell>
          <cell r="E1476" t="str">
            <v>LT Issuer Rating</v>
          </cell>
          <cell r="J1476" t="str">
            <v>Ba3</v>
          </cell>
          <cell r="K1476" t="str">
            <v>B1</v>
          </cell>
          <cell r="O1476" t="str">
            <v>NP</v>
          </cell>
          <cell r="P1476" t="str">
            <v>Not on Watch</v>
          </cell>
        </row>
        <row r="1477">
          <cell r="A1477" t="str">
            <v>Elavon Financial Services Limited</v>
          </cell>
          <cell r="B1477" t="str">
            <v>IRELAND</v>
          </cell>
          <cell r="C1477" t="str">
            <v>Stable</v>
          </cell>
          <cell r="D1477" t="str">
            <v>Aa3</v>
          </cell>
          <cell r="E1477" t="str">
            <v>BACKED LT Bank Deposits - Dom Curr</v>
          </cell>
          <cell r="O1477" t="str">
            <v>P-1</v>
          </cell>
          <cell r="P1477" t="str">
            <v>Not on Watch</v>
          </cell>
        </row>
        <row r="1478">
          <cell r="A1478" t="str">
            <v>Emirates NBD Global Funding Limited</v>
          </cell>
          <cell r="B1478" t="str">
            <v>CAYMAN ISLANDS</v>
          </cell>
          <cell r="C1478" t="str">
            <v>Stable</v>
          </cell>
          <cell r="D1478" t="str">
            <v>(P)Baa1</v>
          </cell>
          <cell r="E1478" t="str">
            <v>BACKED Senior Unsecured MTN - Fgn Curr</v>
          </cell>
          <cell r="P1478" t="str">
            <v>Not on Watch</v>
          </cell>
        </row>
        <row r="1479">
          <cell r="A1479" t="str">
            <v>Emporiki Group Finance Plc</v>
          </cell>
          <cell r="B1479" t="str">
            <v>UNITED KINGDOM</v>
          </cell>
          <cell r="C1479" t="str">
            <v>Stable</v>
          </cell>
          <cell r="D1479" t="str">
            <v>Caa1</v>
          </cell>
          <cell r="E1479" t="str">
            <v>BACKED Senior Unsecured - Fgn Curr</v>
          </cell>
          <cell r="P1479" t="str">
            <v>Not on Watch</v>
          </cell>
        </row>
        <row r="1480">
          <cell r="A1480" t="str">
            <v>EPIC BPI-Groupe</v>
          </cell>
          <cell r="B1480" t="str">
            <v>FRANCE</v>
          </cell>
          <cell r="C1480" t="str">
            <v>Negative</v>
          </cell>
          <cell r="D1480" t="str">
            <v>Aa1</v>
          </cell>
          <cell r="E1480" t="str">
            <v>LT Issuer Rating - Fgn Curr</v>
          </cell>
          <cell r="O1480" t="str">
            <v>P-1</v>
          </cell>
          <cell r="P1480" t="str">
            <v>Not on Watch</v>
          </cell>
        </row>
        <row r="1481">
          <cell r="A1481" t="str">
            <v>ERB Hellas (Cayman Islands) Limited</v>
          </cell>
          <cell r="B1481" t="str">
            <v>CAYMAN ISLANDS</v>
          </cell>
          <cell r="C1481" t="str">
            <v>Positive</v>
          </cell>
          <cell r="D1481" t="str">
            <v>Caa2</v>
          </cell>
          <cell r="E1481" t="str">
            <v>BACKED Senior Unsecured - Fgn Curr</v>
          </cell>
          <cell r="O1481" t="str">
            <v>(P)NP</v>
          </cell>
          <cell r="P1481" t="str">
            <v>Not on Watch</v>
          </cell>
        </row>
        <row r="1482">
          <cell r="A1482" t="str">
            <v>ERB Hellas PLC</v>
          </cell>
          <cell r="B1482" t="str">
            <v>UNITED KINGDOM</v>
          </cell>
          <cell r="C1482" t="str">
            <v>Positive</v>
          </cell>
          <cell r="D1482" t="str">
            <v>Caa2</v>
          </cell>
          <cell r="E1482" t="str">
            <v>BACKED Senior Unsecured - Fgn Curr</v>
          </cell>
          <cell r="O1482" t="str">
            <v>NP</v>
          </cell>
          <cell r="P1482" t="str">
            <v>Not on Watch</v>
          </cell>
        </row>
        <row r="1483">
          <cell r="A1483" t="str">
            <v>Erste Bank, New York</v>
          </cell>
          <cell r="B1483" t="str">
            <v>UNITED STATES</v>
          </cell>
          <cell r="C1483" t="str">
            <v>Negative</v>
          </cell>
          <cell r="D1483" t="str">
            <v>Baa2</v>
          </cell>
          <cell r="E1483" t="str">
            <v>LT Bank Deposits - Dom Curr</v>
          </cell>
          <cell r="F1483" t="str">
            <v>Baa2</v>
          </cell>
          <cell r="P1483" t="str">
            <v>Not on Watch</v>
          </cell>
        </row>
        <row r="1484">
          <cell r="A1484" t="str">
            <v>Erste Capital Finance (Jersey) Tier I PC</v>
          </cell>
          <cell r="B1484" t="str">
            <v>JERSEY</v>
          </cell>
          <cell r="C1484" t="str">
            <v>Stable</v>
          </cell>
          <cell r="D1484" t="str">
            <v>B1</v>
          </cell>
          <cell r="E1484" t="str">
            <v>Pref. Stock Non-cumulative - Fgn Curr</v>
          </cell>
          <cell r="N1484" t="str">
            <v>B1</v>
          </cell>
          <cell r="P1484" t="str">
            <v>Not on Watch</v>
          </cell>
        </row>
        <row r="1485">
          <cell r="A1485" t="str">
            <v>Erste Finance (Delaware) LLC</v>
          </cell>
          <cell r="B1485" t="str">
            <v>UNITED STATES</v>
          </cell>
          <cell r="C1485" t="str">
            <v>No Outlook</v>
          </cell>
          <cell r="O1485" t="str">
            <v>P-2</v>
          </cell>
          <cell r="P1485" t="str">
            <v>Not on Watch</v>
          </cell>
        </row>
        <row r="1486">
          <cell r="A1486" t="str">
            <v>Erste Finance (Jersey) (4) Limited</v>
          </cell>
          <cell r="B1486" t="str">
            <v>JERSEY</v>
          </cell>
          <cell r="C1486" t="str">
            <v>Stable</v>
          </cell>
          <cell r="D1486" t="str">
            <v>B1</v>
          </cell>
          <cell r="E1486" t="str">
            <v>BACKED Pref. Stock Non-cumulative - Fgn Curr</v>
          </cell>
          <cell r="P1486" t="str">
            <v>Not on Watch</v>
          </cell>
        </row>
        <row r="1487">
          <cell r="A1487" t="str">
            <v>Erste Finance (Jersey) (5) Limited</v>
          </cell>
          <cell r="B1487" t="str">
            <v>JERSEY</v>
          </cell>
          <cell r="C1487" t="str">
            <v>Stable</v>
          </cell>
          <cell r="D1487" t="str">
            <v>B1</v>
          </cell>
          <cell r="E1487" t="str">
            <v>BACKED Pref. Stock Non-cumulative - Fgn Curr</v>
          </cell>
          <cell r="P1487" t="str">
            <v>Not on Watch</v>
          </cell>
        </row>
        <row r="1488">
          <cell r="A1488" t="str">
            <v>Erste Finance (Jersey) (6) Limited</v>
          </cell>
          <cell r="B1488" t="str">
            <v>JERSEY</v>
          </cell>
          <cell r="C1488" t="str">
            <v>Stable</v>
          </cell>
          <cell r="D1488" t="str">
            <v>B1</v>
          </cell>
          <cell r="E1488" t="str">
            <v>BACKED Pref. Stock Non-cumulative - Fgn Curr</v>
          </cell>
          <cell r="P1488" t="str">
            <v>Not on Watch</v>
          </cell>
        </row>
        <row r="1489">
          <cell r="A1489" t="str">
            <v>ESFG International Limited</v>
          </cell>
          <cell r="B1489" t="str">
            <v>CAYMAN ISLANDS</v>
          </cell>
          <cell r="C1489" t="str">
            <v>No Outlook</v>
          </cell>
          <cell r="D1489" t="str">
            <v>C</v>
          </cell>
          <cell r="E1489" t="str">
            <v>BACKED Pref. Stock Non-cumulative - Fgn Curr</v>
          </cell>
          <cell r="P1489" t="str">
            <v>Not on Watch</v>
          </cell>
        </row>
        <row r="1490">
          <cell r="A1490" t="str">
            <v>Espirito Santo Financial Group S.A.</v>
          </cell>
          <cell r="B1490" t="str">
            <v>LUXEMBOURG</v>
          </cell>
          <cell r="C1490" t="str">
            <v>No Outlook</v>
          </cell>
          <cell r="D1490" t="str">
            <v>Ca</v>
          </cell>
          <cell r="E1490" t="str">
            <v>LT Issuer Rating</v>
          </cell>
          <cell r="J1490" t="str">
            <v>Ca</v>
          </cell>
          <cell r="K1490" t="str">
            <v>C</v>
          </cell>
          <cell r="O1490" t="str">
            <v>NP</v>
          </cell>
          <cell r="P1490" t="str">
            <v>Not on Watch</v>
          </cell>
        </row>
        <row r="1491">
          <cell r="A1491" t="str">
            <v>Espirito Santo Financiere S.A.</v>
          </cell>
          <cell r="B1491" t="str">
            <v>LUXEMBOURG</v>
          </cell>
          <cell r="C1491" t="str">
            <v>No Outlook</v>
          </cell>
          <cell r="D1491" t="str">
            <v>Ca</v>
          </cell>
          <cell r="E1491" t="str">
            <v>BACKED Senior Unsecured - Dom Curr</v>
          </cell>
          <cell r="O1491" t="str">
            <v>NP</v>
          </cell>
          <cell r="P1491" t="str">
            <v>Not on Watch</v>
          </cell>
        </row>
        <row r="1492">
          <cell r="A1492" t="str">
            <v>Espirito Santo Investment plc</v>
          </cell>
          <cell r="B1492" t="str">
            <v>IRELAND</v>
          </cell>
          <cell r="C1492" t="str">
            <v>Ratings Under Review</v>
          </cell>
          <cell r="D1492" t="str">
            <v>(P)B3</v>
          </cell>
          <cell r="E1492" t="str">
            <v>BACKED Senior Unsecured MTN - Dom Curr</v>
          </cell>
          <cell r="O1492" t="str">
            <v>(P)NP</v>
          </cell>
          <cell r="P1492" t="str">
            <v>Possible Downgrade</v>
          </cell>
        </row>
        <row r="1493">
          <cell r="A1493" t="str">
            <v>Espirito Santo Plc</v>
          </cell>
          <cell r="B1493" t="str">
            <v>PORTUGAL</v>
          </cell>
          <cell r="C1493" t="str">
            <v>No Outlook</v>
          </cell>
          <cell r="O1493" t="str">
            <v>NP</v>
          </cell>
          <cell r="P1493" t="str">
            <v>Not on Watch</v>
          </cell>
        </row>
        <row r="1494">
          <cell r="A1494" t="str">
            <v>Eurohypo Capital Funding Trust II</v>
          </cell>
          <cell r="B1494" t="str">
            <v>UNITED STATES</v>
          </cell>
          <cell r="C1494" t="str">
            <v>Stable</v>
          </cell>
          <cell r="D1494" t="str">
            <v>B1</v>
          </cell>
          <cell r="E1494" t="str">
            <v>BACKED Pref. Stock Non-cumulative - Fgn Curr</v>
          </cell>
          <cell r="P1494" t="str">
            <v>Not on Watch</v>
          </cell>
        </row>
        <row r="1495">
          <cell r="A1495" t="str">
            <v>Exane Derivatives SNC</v>
          </cell>
          <cell r="B1495" t="str">
            <v>FRANCE</v>
          </cell>
          <cell r="C1495" t="str">
            <v>Stable</v>
          </cell>
          <cell r="D1495" t="str">
            <v>Baa2</v>
          </cell>
          <cell r="E1495" t="str">
            <v>BACKED LT Issuer Rating - Dom Curr</v>
          </cell>
          <cell r="P1495" t="str">
            <v>Not on Watch</v>
          </cell>
        </row>
        <row r="1496">
          <cell r="A1496" t="str">
            <v>EXIM Sukuk Malaysia Berhad</v>
          </cell>
          <cell r="B1496" t="str">
            <v>MALAYSIA</v>
          </cell>
          <cell r="C1496" t="str">
            <v>Positive</v>
          </cell>
          <cell r="D1496" t="str">
            <v>A3</v>
          </cell>
          <cell r="E1496" t="str">
            <v>BACKED Senior Unsecured - Fgn Curr</v>
          </cell>
          <cell r="P1496" t="str">
            <v>Not on Watch</v>
          </cell>
        </row>
        <row r="1497">
          <cell r="A1497" t="str">
            <v>Export-Import Bank of China</v>
          </cell>
          <cell r="B1497" t="str">
            <v>CHINA</v>
          </cell>
          <cell r="C1497" t="str">
            <v>Stable</v>
          </cell>
          <cell r="D1497" t="str">
            <v>Aa3</v>
          </cell>
          <cell r="E1497" t="str">
            <v>Senior Unsecured - Fgn Curr</v>
          </cell>
          <cell r="J1497" t="str">
            <v>Aa3</v>
          </cell>
          <cell r="P1497" t="str">
            <v>Not on Watch</v>
          </cell>
        </row>
        <row r="1498">
          <cell r="A1498" t="str">
            <v>Export-Import Bank of India</v>
          </cell>
          <cell r="B1498" t="str">
            <v>INDIA</v>
          </cell>
          <cell r="C1498" t="str">
            <v>Stable</v>
          </cell>
          <cell r="D1498" t="str">
            <v>Baa3</v>
          </cell>
          <cell r="E1498" t="str">
            <v>LT Bank Deposits - Fgn Curr</v>
          </cell>
          <cell r="F1498" t="str">
            <v>Baa3</v>
          </cell>
          <cell r="J1498" t="str">
            <v>Baa3</v>
          </cell>
          <cell r="O1498" t="str">
            <v>P-3</v>
          </cell>
          <cell r="P1498" t="str">
            <v>Not on Watch</v>
          </cell>
        </row>
        <row r="1499">
          <cell r="A1499" t="str">
            <v>Export-Import Bank of India, London Branch</v>
          </cell>
          <cell r="B1499" t="str">
            <v>INDIA</v>
          </cell>
          <cell r="C1499" t="str">
            <v>Stable</v>
          </cell>
          <cell r="D1499" t="str">
            <v>Baa3</v>
          </cell>
          <cell r="E1499" t="str">
            <v>Senior Unsecured - Fgn Curr</v>
          </cell>
          <cell r="J1499" t="str">
            <v>Baa3</v>
          </cell>
          <cell r="P1499" t="str">
            <v>Not on Watch</v>
          </cell>
        </row>
        <row r="1500">
          <cell r="A1500" t="str">
            <v>Export-Import Bank of Korea (The)</v>
          </cell>
          <cell r="B1500" t="str">
            <v>KOREA</v>
          </cell>
          <cell r="C1500" t="str">
            <v>Stable</v>
          </cell>
          <cell r="D1500" t="str">
            <v>Aa3</v>
          </cell>
          <cell r="E1500" t="str">
            <v>Senior Unsecured - Fgn Curr</v>
          </cell>
          <cell r="J1500" t="str">
            <v>Aa3</v>
          </cell>
          <cell r="O1500" t="str">
            <v>P-1</v>
          </cell>
          <cell r="P1500" t="str">
            <v>Not on Watch</v>
          </cell>
        </row>
        <row r="1501">
          <cell r="A1501" t="str">
            <v>Export-Import Bank of Malaysia Berhad</v>
          </cell>
          <cell r="B1501" t="str">
            <v>MALAYSIA</v>
          </cell>
          <cell r="C1501" t="str">
            <v>Positive</v>
          </cell>
          <cell r="D1501" t="str">
            <v>A3</v>
          </cell>
          <cell r="E1501" t="str">
            <v>LT Issuer Rating - Fgn Curr</v>
          </cell>
          <cell r="J1501" t="str">
            <v>A3</v>
          </cell>
          <cell r="P1501" t="str">
            <v>Not on Watch</v>
          </cell>
        </row>
        <row r="1502">
          <cell r="A1502" t="str">
            <v>Export-Import Bank of Thailand</v>
          </cell>
          <cell r="B1502" t="str">
            <v>THAILAND</v>
          </cell>
          <cell r="C1502" t="str">
            <v>Stable</v>
          </cell>
          <cell r="D1502" t="str">
            <v>Baa1</v>
          </cell>
          <cell r="E1502" t="str">
            <v>LT Issuer Rating - Fgn Curr</v>
          </cell>
          <cell r="P1502" t="str">
            <v>Not on Watch</v>
          </cell>
        </row>
        <row r="1503">
          <cell r="A1503" t="str">
            <v>F.N.B. Corporation</v>
          </cell>
          <cell r="B1503" t="str">
            <v>UNITED STATES</v>
          </cell>
          <cell r="C1503" t="str">
            <v>Stable</v>
          </cell>
          <cell r="D1503" t="str">
            <v>Baa3</v>
          </cell>
          <cell r="E1503" t="str">
            <v>LT Issuer Rating - Dom Curr</v>
          </cell>
          <cell r="P1503" t="str">
            <v>Not on Watch</v>
          </cell>
        </row>
        <row r="1504">
          <cell r="A1504" t="str">
            <v>FGA Capital S.p.A.</v>
          </cell>
          <cell r="B1504" t="str">
            <v>ITALY</v>
          </cell>
          <cell r="C1504" t="str">
            <v>Stable</v>
          </cell>
          <cell r="D1504" t="str">
            <v>Baa3</v>
          </cell>
          <cell r="E1504" t="str">
            <v>LT Issuer Rating - Fgn Curr</v>
          </cell>
          <cell r="P1504" t="str">
            <v>Not on Watch</v>
          </cell>
        </row>
        <row r="1505">
          <cell r="A1505" t="str">
            <v>FGB Sukuk Company Limited</v>
          </cell>
          <cell r="B1505" t="str">
            <v>CAYMAN ISLANDS</v>
          </cell>
          <cell r="C1505" t="str">
            <v>Stable</v>
          </cell>
          <cell r="D1505" t="str">
            <v>(P)A2</v>
          </cell>
          <cell r="E1505" t="str">
            <v>Senior Unsecured MTN - Fgn Curr</v>
          </cell>
          <cell r="J1505" t="str">
            <v>(P)A2</v>
          </cell>
          <cell r="P1505" t="str">
            <v>Not on Watch</v>
          </cell>
        </row>
        <row r="1506">
          <cell r="A1506" t="str">
            <v>Fifth Third Bancorp</v>
          </cell>
          <cell r="B1506" t="str">
            <v>UNITED STATES</v>
          </cell>
          <cell r="C1506" t="str">
            <v>Stable</v>
          </cell>
          <cell r="D1506" t="str">
            <v>Baa1</v>
          </cell>
          <cell r="E1506" t="str">
            <v>LT Issuer Rating</v>
          </cell>
          <cell r="J1506" t="str">
            <v>Baa1</v>
          </cell>
          <cell r="K1506" t="str">
            <v>Baa2</v>
          </cell>
          <cell r="L1506" t="str">
            <v>(P)Baa3</v>
          </cell>
          <cell r="M1506" t="str">
            <v>(P)Baa3</v>
          </cell>
          <cell r="P1506" t="str">
            <v>Not on Watch</v>
          </cell>
        </row>
        <row r="1507">
          <cell r="A1507" t="str">
            <v>Fifth Third Capital Trust IV</v>
          </cell>
          <cell r="B1507" t="str">
            <v>UNITED STATES</v>
          </cell>
          <cell r="C1507" t="str">
            <v>Stable</v>
          </cell>
          <cell r="D1507" t="str">
            <v>(P)Baa3</v>
          </cell>
          <cell r="E1507" t="str">
            <v>BACKED Pref. Shelf - Dom Curr</v>
          </cell>
          <cell r="P1507" t="str">
            <v>Not on Watch</v>
          </cell>
        </row>
        <row r="1508">
          <cell r="A1508" t="str">
            <v>Fifth Third Capital Trust IX</v>
          </cell>
          <cell r="B1508" t="str">
            <v>UNITED STATES</v>
          </cell>
          <cell r="C1508" t="str">
            <v>Stable</v>
          </cell>
          <cell r="D1508" t="str">
            <v>(P)Baa3</v>
          </cell>
          <cell r="E1508" t="str">
            <v>BACKED Pref. Shelf - Dom Curr</v>
          </cell>
          <cell r="P1508" t="str">
            <v>Not on Watch</v>
          </cell>
        </row>
        <row r="1509">
          <cell r="A1509" t="str">
            <v>Fifth Third Capital Trust VIII</v>
          </cell>
          <cell r="B1509" t="str">
            <v>UNITED STATES</v>
          </cell>
          <cell r="C1509" t="str">
            <v>Stable</v>
          </cell>
          <cell r="D1509" t="str">
            <v>(P)Baa3</v>
          </cell>
          <cell r="E1509" t="str">
            <v>BACKED Pref. Shelf - Dom Curr</v>
          </cell>
          <cell r="P1509" t="str">
            <v>Not on Watch</v>
          </cell>
        </row>
        <row r="1510">
          <cell r="A1510" t="str">
            <v>Fifth Third Capital Trust X</v>
          </cell>
          <cell r="B1510" t="str">
            <v>UNITED STATES</v>
          </cell>
          <cell r="C1510" t="str">
            <v>Stable</v>
          </cell>
          <cell r="D1510" t="str">
            <v>(P)Baa3</v>
          </cell>
          <cell r="E1510" t="str">
            <v>BACKED Pref. Shelf - Dom Curr</v>
          </cell>
          <cell r="P1510" t="str">
            <v>Not on Watch</v>
          </cell>
        </row>
        <row r="1511">
          <cell r="A1511" t="str">
            <v>Fifth Third Capital Trust XI</v>
          </cell>
          <cell r="B1511" t="str">
            <v>UNITED STATES</v>
          </cell>
          <cell r="C1511" t="str">
            <v>Stable</v>
          </cell>
          <cell r="D1511" t="str">
            <v>(P)Baa3</v>
          </cell>
          <cell r="E1511" t="str">
            <v>BACKED Pref. Shelf - Dom Curr</v>
          </cell>
          <cell r="P1511" t="str">
            <v>Not on Watch</v>
          </cell>
        </row>
        <row r="1512">
          <cell r="A1512" t="str">
            <v>Fifth Third Capital Trust XII</v>
          </cell>
          <cell r="B1512" t="str">
            <v>UNITED STATES</v>
          </cell>
          <cell r="C1512" t="str">
            <v>Stable</v>
          </cell>
          <cell r="D1512" t="str">
            <v>(P)Baa3</v>
          </cell>
          <cell r="E1512" t="str">
            <v>BACKED Pref. Shelf - Dom Curr</v>
          </cell>
          <cell r="P1512" t="str">
            <v>Not on Watch</v>
          </cell>
        </row>
        <row r="1513">
          <cell r="A1513" t="str">
            <v>Financiere SYZ &amp; Co. S.A.</v>
          </cell>
          <cell r="B1513" t="str">
            <v>SWITZERLAND</v>
          </cell>
          <cell r="C1513" t="str">
            <v>Negative</v>
          </cell>
          <cell r="D1513" t="str">
            <v>Baa2</v>
          </cell>
          <cell r="E1513" t="str">
            <v>LT Issuer Rating - Fgn Curr</v>
          </cell>
          <cell r="P1513" t="str">
            <v>Not on Watch</v>
          </cell>
        </row>
        <row r="1514">
          <cell r="A1514" t="str">
            <v>First Chicago NBD Capital I</v>
          </cell>
          <cell r="B1514" t="str">
            <v>UNITED STATES</v>
          </cell>
          <cell r="C1514" t="str">
            <v>Stable</v>
          </cell>
          <cell r="D1514" t="str">
            <v>Baa2</v>
          </cell>
          <cell r="E1514" t="str">
            <v>BACKED Pref. Stock - Dom Curr</v>
          </cell>
          <cell r="P1514" t="str">
            <v>Not on Watch</v>
          </cell>
        </row>
        <row r="1515">
          <cell r="A1515" t="str">
            <v>First Chicago NBD Corporation</v>
          </cell>
          <cell r="B1515" t="str">
            <v>UNITED STATES</v>
          </cell>
          <cell r="C1515" t="str">
            <v>Stable</v>
          </cell>
          <cell r="D1515" t="str">
            <v>(P)A3</v>
          </cell>
          <cell r="E1515" t="str">
            <v>BACKED Senior Unsecured MTN - Dom Curr</v>
          </cell>
          <cell r="P1515" t="str">
            <v>Not on Watch</v>
          </cell>
        </row>
        <row r="1516">
          <cell r="A1516" t="str">
            <v>First Citizens (St. Lucia) Ltd</v>
          </cell>
          <cell r="B1516" t="str">
            <v>SAINT LUCIA</v>
          </cell>
          <cell r="C1516" t="str">
            <v>Stable</v>
          </cell>
          <cell r="D1516" t="str">
            <v>Baa1</v>
          </cell>
          <cell r="E1516" t="str">
            <v>BACKED Senior Unsecured - Fgn Curr</v>
          </cell>
          <cell r="P1516" t="str">
            <v>Not on Watch</v>
          </cell>
        </row>
        <row r="1517">
          <cell r="A1517" t="str">
            <v>First Financial Holding Company, Ltd.</v>
          </cell>
          <cell r="B1517" t="str">
            <v>TAIWAN</v>
          </cell>
          <cell r="C1517" t="str">
            <v>Stable</v>
          </cell>
          <cell r="D1517" t="str">
            <v>Baa1</v>
          </cell>
          <cell r="E1517" t="str">
            <v>LT Issuer Rating - Fgn Curr</v>
          </cell>
          <cell r="P1517" t="str">
            <v>Not on Watch</v>
          </cell>
        </row>
        <row r="1518">
          <cell r="A1518" t="str">
            <v>First Hawaiian Capital I</v>
          </cell>
          <cell r="B1518" t="str">
            <v>UNITED STATES</v>
          </cell>
          <cell r="C1518" t="str">
            <v>Stable</v>
          </cell>
          <cell r="D1518" t="str">
            <v>Baa2</v>
          </cell>
          <cell r="E1518" t="str">
            <v>BACKED Pref. Stock - Dom Curr</v>
          </cell>
          <cell r="P1518" t="str">
            <v>Not on Watch</v>
          </cell>
        </row>
        <row r="1519">
          <cell r="A1519" t="str">
            <v>First Horizon National Corporation</v>
          </cell>
          <cell r="B1519" t="str">
            <v>UNITED STATES</v>
          </cell>
          <cell r="C1519" t="str">
            <v>Stable</v>
          </cell>
          <cell r="D1519" t="str">
            <v>Baa3</v>
          </cell>
          <cell r="E1519" t="str">
            <v>LT Issuer Rating</v>
          </cell>
          <cell r="J1519" t="str">
            <v>Baa3</v>
          </cell>
          <cell r="L1519" t="str">
            <v>(P)Ba2</v>
          </cell>
          <cell r="M1519" t="str">
            <v>(P)Ba2</v>
          </cell>
          <cell r="P1519" t="str">
            <v>Not on Watch</v>
          </cell>
        </row>
        <row r="1520">
          <cell r="A1520" t="str">
            <v>First Maryland Capital I</v>
          </cell>
          <cell r="B1520" t="str">
            <v>UNITED STATES</v>
          </cell>
          <cell r="C1520" t="str">
            <v>Negative</v>
          </cell>
          <cell r="D1520" t="str">
            <v>Baa2</v>
          </cell>
          <cell r="E1520" t="str">
            <v>BACKED Pref. Stock - Dom Curr</v>
          </cell>
          <cell r="P1520" t="str">
            <v>Not on Watch</v>
          </cell>
        </row>
        <row r="1521">
          <cell r="A1521" t="str">
            <v>First Maryland Capital II</v>
          </cell>
          <cell r="B1521" t="str">
            <v>UNITED STATES</v>
          </cell>
          <cell r="C1521" t="str">
            <v>Negative</v>
          </cell>
          <cell r="D1521" t="str">
            <v>Baa2</v>
          </cell>
          <cell r="E1521" t="str">
            <v>BACKED Pref. Stock - Dom Curr</v>
          </cell>
          <cell r="P1521" t="str">
            <v>Not on Watch</v>
          </cell>
        </row>
        <row r="1522">
          <cell r="A1522" t="str">
            <v>First Midwest Bancorp, Inc.</v>
          </cell>
          <cell r="B1522" t="str">
            <v>UNITED STATES</v>
          </cell>
          <cell r="C1522" t="str">
            <v>Stable</v>
          </cell>
          <cell r="D1522" t="str">
            <v>Baa2</v>
          </cell>
          <cell r="E1522" t="str">
            <v>LT Issuer Rating - Dom Curr</v>
          </cell>
          <cell r="K1522" t="str">
            <v>Baa3</v>
          </cell>
          <cell r="P1522" t="str">
            <v>Not on Watch</v>
          </cell>
        </row>
        <row r="1523">
          <cell r="A1523" t="str">
            <v>First Midwest Capital Trust I</v>
          </cell>
          <cell r="B1523" t="str">
            <v>UNITED STATES</v>
          </cell>
          <cell r="C1523" t="str">
            <v>Stable</v>
          </cell>
          <cell r="D1523" t="str">
            <v>Ba1</v>
          </cell>
          <cell r="E1523" t="str">
            <v>Pref. Stock - Dom Curr</v>
          </cell>
          <cell r="M1523" t="str">
            <v>Ba1</v>
          </cell>
          <cell r="P1523" t="str">
            <v>Not on Watch</v>
          </cell>
        </row>
        <row r="1524">
          <cell r="A1524" t="str">
            <v>First Niagara Financial Group, Inc.</v>
          </cell>
          <cell r="B1524" t="str">
            <v>UNITED STATES</v>
          </cell>
          <cell r="C1524" t="str">
            <v>Stable</v>
          </cell>
          <cell r="D1524" t="str">
            <v>Ba1</v>
          </cell>
          <cell r="E1524" t="str">
            <v>LT Issuer Rating - Dom Curr</v>
          </cell>
          <cell r="J1524" t="str">
            <v>Ba1</v>
          </cell>
          <cell r="K1524" t="str">
            <v>Ba2</v>
          </cell>
          <cell r="M1524" t="str">
            <v>(P)Ba3</v>
          </cell>
          <cell r="P1524" t="str">
            <v>Not on Watch</v>
          </cell>
        </row>
        <row r="1525">
          <cell r="A1525" t="str">
            <v>First Tennessee Capital I</v>
          </cell>
          <cell r="B1525" t="str">
            <v>UNITED STATES</v>
          </cell>
          <cell r="C1525" t="str">
            <v>Stable</v>
          </cell>
          <cell r="D1525" t="str">
            <v>Ba2</v>
          </cell>
          <cell r="E1525" t="str">
            <v>BACKED Pref. Stock - Dom Curr</v>
          </cell>
          <cell r="P1525" t="str">
            <v>Not on Watch</v>
          </cell>
        </row>
        <row r="1526">
          <cell r="A1526" t="str">
            <v>First Tennessee Capital II</v>
          </cell>
          <cell r="B1526" t="str">
            <v>UNITED STATES</v>
          </cell>
          <cell r="C1526" t="str">
            <v>Stable</v>
          </cell>
          <cell r="D1526" t="str">
            <v>Ba2</v>
          </cell>
          <cell r="E1526" t="str">
            <v>BACKED Pref. Stock - Dom Curr</v>
          </cell>
          <cell r="P1526" t="str">
            <v>Not on Watch</v>
          </cell>
        </row>
        <row r="1527">
          <cell r="A1527" t="str">
            <v>First Tennessee Real Estate Securities Co Inc</v>
          </cell>
          <cell r="B1527" t="str">
            <v>UNITED STATES</v>
          </cell>
          <cell r="C1527" t="str">
            <v>Stable</v>
          </cell>
          <cell r="D1527" t="str">
            <v>Ba1</v>
          </cell>
          <cell r="E1527" t="str">
            <v>Pref. Stock - Dom Curr</v>
          </cell>
          <cell r="M1527" t="str">
            <v>Ba1</v>
          </cell>
          <cell r="P1527" t="str">
            <v>Not on Watch</v>
          </cell>
        </row>
        <row r="1528">
          <cell r="A1528" t="str">
            <v>First Union Capital II</v>
          </cell>
          <cell r="B1528" t="str">
            <v>UNITED STATES</v>
          </cell>
          <cell r="C1528" t="str">
            <v>Stable</v>
          </cell>
          <cell r="D1528" t="str">
            <v>Baa1</v>
          </cell>
          <cell r="E1528" t="str">
            <v>BACKED Pref. Stock - Dom Curr</v>
          </cell>
          <cell r="P1528" t="str">
            <v>Not on Watch</v>
          </cell>
        </row>
        <row r="1529">
          <cell r="A1529" t="str">
            <v>Firstar Realty LLC</v>
          </cell>
          <cell r="B1529" t="str">
            <v>UNITED STATES</v>
          </cell>
          <cell r="C1529" t="str">
            <v>Stable</v>
          </cell>
          <cell r="D1529" t="str">
            <v>A3</v>
          </cell>
          <cell r="E1529" t="str">
            <v>Pref. Stock Non-cumulative - Dom Curr</v>
          </cell>
          <cell r="P1529" t="str">
            <v>Not on Watch</v>
          </cell>
        </row>
        <row r="1530">
          <cell r="A1530" t="str">
            <v>FirstMerit Corporation</v>
          </cell>
          <cell r="B1530" t="str">
            <v>UNITED STATES</v>
          </cell>
          <cell r="C1530" t="str">
            <v>Stable</v>
          </cell>
          <cell r="D1530" t="str">
            <v>A3</v>
          </cell>
          <cell r="E1530" t="str">
            <v>LT Issuer Rating - Dom Curr</v>
          </cell>
          <cell r="K1530" t="str">
            <v>Baa1</v>
          </cell>
          <cell r="P1530" t="str">
            <v>Not on Watch</v>
          </cell>
        </row>
        <row r="1531">
          <cell r="A1531" t="str">
            <v>Fleet Capital Trust IX</v>
          </cell>
          <cell r="B1531" t="str">
            <v>UNITED STATES</v>
          </cell>
          <cell r="C1531" t="str">
            <v>Stable</v>
          </cell>
          <cell r="D1531" t="str">
            <v>(P)Ba1</v>
          </cell>
          <cell r="E1531" t="str">
            <v>BACKED Pref. Shelf - Dom Curr</v>
          </cell>
          <cell r="P1531" t="str">
            <v>Not on Watch</v>
          </cell>
        </row>
        <row r="1532">
          <cell r="A1532" t="str">
            <v>Fleet Capital Trust V</v>
          </cell>
          <cell r="B1532" t="str">
            <v>UNITED STATES</v>
          </cell>
          <cell r="C1532" t="str">
            <v>Stable</v>
          </cell>
          <cell r="D1532" t="str">
            <v>Ba1</v>
          </cell>
          <cell r="E1532" t="str">
            <v>BACKED Pref. Stock - Dom Curr</v>
          </cell>
          <cell r="P1532" t="str">
            <v>Not on Watch</v>
          </cell>
        </row>
        <row r="1533">
          <cell r="A1533" t="str">
            <v>Fleet Capital Trust VII</v>
          </cell>
          <cell r="B1533" t="str">
            <v>UNITED STATES</v>
          </cell>
          <cell r="C1533" t="str">
            <v>Stable</v>
          </cell>
          <cell r="D1533" t="str">
            <v>(P)Ba1</v>
          </cell>
          <cell r="E1533" t="str">
            <v>BACKED Pref. Shelf - Dom Curr</v>
          </cell>
          <cell r="P1533" t="str">
            <v>Not on Watch</v>
          </cell>
        </row>
        <row r="1534">
          <cell r="A1534" t="str">
            <v>Fleet Capital Trust VIII</v>
          </cell>
          <cell r="B1534" t="str">
            <v>UNITED STATES</v>
          </cell>
          <cell r="C1534" t="str">
            <v>Stable</v>
          </cell>
          <cell r="D1534" t="str">
            <v>(P)Ba1</v>
          </cell>
          <cell r="E1534" t="str">
            <v>BACKED Pref. Shelf - Dom Curr</v>
          </cell>
          <cell r="P1534" t="str">
            <v>Not on Watch</v>
          </cell>
        </row>
        <row r="1535">
          <cell r="A1535" t="str">
            <v>FleetBoston Financial Corporation</v>
          </cell>
          <cell r="B1535" t="str">
            <v>UNITED STATES</v>
          </cell>
          <cell r="C1535" t="str">
            <v>Stable</v>
          </cell>
          <cell r="D1535" t="str">
            <v>Baa3</v>
          </cell>
          <cell r="E1535" t="str">
            <v>BACKED Subordinate - Dom Curr</v>
          </cell>
          <cell r="P1535" t="str">
            <v>Not on Watch</v>
          </cell>
        </row>
        <row r="1536">
          <cell r="A1536" t="str">
            <v>Fortis Bank, New York</v>
          </cell>
          <cell r="B1536" t="str">
            <v>UNITED STATES</v>
          </cell>
          <cell r="C1536" t="str">
            <v>Negative</v>
          </cell>
          <cell r="D1536" t="str">
            <v>A2</v>
          </cell>
          <cell r="E1536" t="str">
            <v>LT Bank Deposits - Dom Curr</v>
          </cell>
          <cell r="F1536" t="str">
            <v>A2</v>
          </cell>
          <cell r="P1536" t="str">
            <v>Not on Watch</v>
          </cell>
        </row>
        <row r="1537">
          <cell r="A1537" t="str">
            <v>Fortis Funding LLC</v>
          </cell>
          <cell r="B1537" t="str">
            <v>UNITED STATES</v>
          </cell>
          <cell r="C1537" t="str">
            <v>Stable</v>
          </cell>
          <cell r="O1537" t="str">
            <v>P-1</v>
          </cell>
          <cell r="P1537" t="str">
            <v>Not on Watch</v>
          </cell>
        </row>
        <row r="1538">
          <cell r="A1538" t="str">
            <v>Fulton Capital Trust I</v>
          </cell>
          <cell r="B1538" t="str">
            <v>UNITED STATES</v>
          </cell>
          <cell r="C1538" t="str">
            <v>Stable</v>
          </cell>
          <cell r="D1538" t="str">
            <v>Baa3</v>
          </cell>
          <cell r="E1538" t="str">
            <v>BACKED Pref. Stock - Dom Curr</v>
          </cell>
          <cell r="P1538" t="str">
            <v>Not on Watch</v>
          </cell>
        </row>
        <row r="1539">
          <cell r="A1539" t="str">
            <v>Fulton Financial Corporation</v>
          </cell>
          <cell r="B1539" t="str">
            <v>UNITED STATES</v>
          </cell>
          <cell r="C1539" t="str">
            <v>Stable</v>
          </cell>
          <cell r="D1539" t="str">
            <v>Baa1</v>
          </cell>
          <cell r="E1539" t="str">
            <v>LT Issuer Rating</v>
          </cell>
          <cell r="K1539" t="str">
            <v>Baa2</v>
          </cell>
          <cell r="P1539" t="str">
            <v>Not on Watch</v>
          </cell>
        </row>
        <row r="1540">
          <cell r="A1540" t="str">
            <v>GFW Capital GmbH</v>
          </cell>
          <cell r="B1540" t="str">
            <v>GERMANY</v>
          </cell>
          <cell r="C1540" t="str">
            <v>Stable</v>
          </cell>
          <cell r="D1540" t="str">
            <v>Ba1</v>
          </cell>
          <cell r="E1540" t="str">
            <v>Junior Subordinate - Dom Curr</v>
          </cell>
          <cell r="L1540" t="str">
            <v>Ba1</v>
          </cell>
          <cell r="P1540" t="str">
            <v>Not on Watch</v>
          </cell>
        </row>
        <row r="1541">
          <cell r="A1541" t="str">
            <v>Global Sukuk Company Limited</v>
          </cell>
          <cell r="B1541" t="str">
            <v>CAYMAN ISLANDS</v>
          </cell>
          <cell r="C1541" t="str">
            <v>Stable</v>
          </cell>
          <cell r="D1541" t="str">
            <v>(P)Baa1</v>
          </cell>
          <cell r="E1541" t="str">
            <v>Senior Unsecured MTN - Fgn Curr</v>
          </cell>
          <cell r="J1541" t="str">
            <v>(P)Baa1</v>
          </cell>
          <cell r="O1541" t="str">
            <v>(P)P-2</v>
          </cell>
          <cell r="P1541" t="str">
            <v>Not on Watch</v>
          </cell>
        </row>
        <row r="1542">
          <cell r="A1542" t="str">
            <v>Goldman Sachs Group, Inc. (The)</v>
          </cell>
          <cell r="B1542" t="str">
            <v>UNITED STATES</v>
          </cell>
          <cell r="C1542" t="str">
            <v>Stable</v>
          </cell>
          <cell r="D1542" t="str">
            <v>Baa1</v>
          </cell>
          <cell r="E1542" t="str">
            <v>LT Issuer Rating</v>
          </cell>
          <cell r="J1542" t="str">
            <v>Baa1</v>
          </cell>
          <cell r="K1542" t="str">
            <v>Baa2</v>
          </cell>
          <cell r="M1542" t="str">
            <v>(P)Ba1</v>
          </cell>
          <cell r="N1542" t="str">
            <v>Ba2</v>
          </cell>
          <cell r="O1542" t="str">
            <v>P-2</v>
          </cell>
          <cell r="P1542" t="str">
            <v>Not On Watch</v>
          </cell>
        </row>
        <row r="1543">
          <cell r="A1543" t="str">
            <v>GPAT Compania Financiera S.A</v>
          </cell>
          <cell r="B1543" t="str">
            <v>ARGENTINA</v>
          </cell>
          <cell r="C1543" t="str">
            <v>Negative</v>
          </cell>
          <cell r="D1543" t="str">
            <v>B2</v>
          </cell>
          <cell r="E1543" t="str">
            <v>LT Corporate Family Ratings - Dom Curr</v>
          </cell>
          <cell r="J1543" t="str">
            <v>B2</v>
          </cell>
          <cell r="P1543" t="str">
            <v>Not on Watch</v>
          </cell>
        </row>
        <row r="1544">
          <cell r="A1544" t="str">
            <v>Grindrod Bank Limited</v>
          </cell>
          <cell r="B1544" t="str">
            <v>SOUTH AFRICA</v>
          </cell>
          <cell r="C1544" t="str">
            <v>Stable</v>
          </cell>
          <cell r="P1544" t="str">
            <v>Not on Watch</v>
          </cell>
        </row>
        <row r="1545">
          <cell r="A1545" t="str">
            <v>Grupo Aval Acciones y Valores S.A.</v>
          </cell>
          <cell r="B1545" t="str">
            <v>COLOMBIA</v>
          </cell>
          <cell r="C1545" t="str">
            <v>Negative</v>
          </cell>
          <cell r="D1545" t="str">
            <v>Baa3</v>
          </cell>
          <cell r="E1545" t="str">
            <v>LT Issuer Rating - Fgn Curr</v>
          </cell>
          <cell r="O1545" t="str">
            <v>P-3</v>
          </cell>
          <cell r="P1545" t="str">
            <v>Not on Watch</v>
          </cell>
        </row>
        <row r="1546">
          <cell r="A1546" t="str">
            <v>Grupo Aval Limited</v>
          </cell>
          <cell r="B1546" t="str">
            <v>CAYMAN ISLANDS</v>
          </cell>
          <cell r="C1546" t="str">
            <v>Negative</v>
          </cell>
          <cell r="D1546" t="str">
            <v>Baa3</v>
          </cell>
          <cell r="E1546" t="str">
            <v>BACKED Senior Unsecured - Fgn Curr</v>
          </cell>
          <cell r="P1546" t="str">
            <v>Not on Watch</v>
          </cell>
        </row>
        <row r="1547">
          <cell r="A1547" t="str">
            <v>Grupo Supervielle S.A.</v>
          </cell>
          <cell r="B1547" t="str">
            <v>ARGENTINA</v>
          </cell>
          <cell r="C1547" t="str">
            <v>Negative</v>
          </cell>
          <cell r="D1547" t="str">
            <v>Caa2</v>
          </cell>
          <cell r="E1547" t="str">
            <v>LT Issuer Rating - Fgn Curr</v>
          </cell>
          <cell r="J1547" t="str">
            <v>Caa2</v>
          </cell>
          <cell r="K1547" t="str">
            <v>(P)Caa3</v>
          </cell>
          <cell r="P1547" t="str">
            <v>Not on Watch</v>
          </cell>
        </row>
        <row r="1548">
          <cell r="A1548" t="str">
            <v>Gulf International Bank BSC (Riyadh Branch)</v>
          </cell>
          <cell r="B1548" t="str">
            <v>SAUDI ARABIA</v>
          </cell>
          <cell r="C1548" t="str">
            <v>Negative</v>
          </cell>
          <cell r="D1548" t="str">
            <v>A3</v>
          </cell>
          <cell r="E1548" t="str">
            <v>Senior Unsecured - Dom Curr</v>
          </cell>
          <cell r="J1548" t="str">
            <v>A3</v>
          </cell>
          <cell r="P1548" t="str">
            <v>Not on Watch</v>
          </cell>
        </row>
        <row r="1549">
          <cell r="A1549" t="str">
            <v>Hamburgische LB Finance (Guernsey) Limited</v>
          </cell>
          <cell r="B1549" t="str">
            <v>GUERNSEY</v>
          </cell>
          <cell r="C1549" t="str">
            <v>Stable</v>
          </cell>
          <cell r="D1549" t="str">
            <v>Aa1</v>
          </cell>
          <cell r="E1549" t="str">
            <v>BACKED Senior Unsecured - Fgn Curr</v>
          </cell>
          <cell r="P1549" t="str">
            <v>Not on Watch</v>
          </cell>
        </row>
        <row r="1550">
          <cell r="A1550" t="str">
            <v>Hancock Holding Company</v>
          </cell>
          <cell r="B1550" t="str">
            <v>UNITED STATES</v>
          </cell>
          <cell r="C1550" t="str">
            <v>Stable</v>
          </cell>
          <cell r="D1550" t="str">
            <v>Baa1</v>
          </cell>
          <cell r="E1550" t="str">
            <v>LT Issuer Rating - Dom Curr</v>
          </cell>
          <cell r="P1550" t="str">
            <v>Not on Watch</v>
          </cell>
        </row>
        <row r="1551">
          <cell r="A1551" t="str">
            <v>HBME Sukuk Company Ltd</v>
          </cell>
          <cell r="B1551" t="str">
            <v>CAYMAN ISLANDS</v>
          </cell>
          <cell r="C1551" t="str">
            <v>Stable</v>
          </cell>
          <cell r="D1551" t="str">
            <v>A2</v>
          </cell>
          <cell r="E1551" t="str">
            <v>BACKED Senior Unsecured - Fgn Curr</v>
          </cell>
          <cell r="P1551" t="str">
            <v>Not on Watch</v>
          </cell>
        </row>
        <row r="1552">
          <cell r="A1552" t="str">
            <v>HBOS Capital Funding No. 1 L.P.</v>
          </cell>
          <cell r="B1552" t="str">
            <v>JERSEY</v>
          </cell>
          <cell r="C1552" t="str">
            <v>Stable</v>
          </cell>
          <cell r="D1552" t="str">
            <v>Ba2</v>
          </cell>
          <cell r="E1552" t="str">
            <v>BACKED Pref. Stock Non-cumulative - Fgn Curr</v>
          </cell>
          <cell r="P1552" t="str">
            <v>Not on Watch</v>
          </cell>
        </row>
        <row r="1553">
          <cell r="A1553" t="str">
            <v>HBOS Capital Funding No. 2 L.P.</v>
          </cell>
          <cell r="B1553" t="str">
            <v>JERSEY</v>
          </cell>
          <cell r="C1553" t="str">
            <v>Stable</v>
          </cell>
          <cell r="D1553" t="str">
            <v>Ba2</v>
          </cell>
          <cell r="E1553" t="str">
            <v>BACKED Pref. Stock Non-cumulative - Fgn Curr</v>
          </cell>
          <cell r="P1553" t="str">
            <v>Not on Watch</v>
          </cell>
        </row>
        <row r="1554">
          <cell r="A1554" t="str">
            <v>HBOS CAPITAL FUNDING NO. 3 L.P.</v>
          </cell>
          <cell r="B1554" t="str">
            <v>JERSEY</v>
          </cell>
          <cell r="C1554" t="str">
            <v>Stable</v>
          </cell>
          <cell r="D1554" t="str">
            <v>Ba2</v>
          </cell>
          <cell r="E1554" t="str">
            <v>BACKED Pref. Stock Non-cumulative - Fgn Curr</v>
          </cell>
          <cell r="P1554" t="str">
            <v>Not on Watch</v>
          </cell>
        </row>
        <row r="1555">
          <cell r="A1555" t="str">
            <v>HBOS Capital Funding No. 4 L.P.</v>
          </cell>
          <cell r="B1555" t="str">
            <v>JERSEY</v>
          </cell>
          <cell r="C1555" t="str">
            <v>Stable</v>
          </cell>
          <cell r="D1555" t="str">
            <v>Ba2</v>
          </cell>
          <cell r="E1555" t="str">
            <v>BACKED Pref. Stock Non-cumulative - Dom Curr</v>
          </cell>
          <cell r="P1555" t="str">
            <v>Not on Watch</v>
          </cell>
        </row>
        <row r="1556">
          <cell r="A1556" t="str">
            <v>HBOS Group Euro Finance (Jersey)</v>
          </cell>
          <cell r="B1556" t="str">
            <v>JERSEY</v>
          </cell>
          <cell r="C1556" t="str">
            <v>Stable</v>
          </cell>
          <cell r="D1556" t="str">
            <v>Ba2</v>
          </cell>
          <cell r="E1556" t="str">
            <v>BACKED Pref. Stock Non-cumulative - Fgn Curr</v>
          </cell>
          <cell r="P1556" t="str">
            <v>Not on Watch</v>
          </cell>
        </row>
        <row r="1557">
          <cell r="A1557" t="str">
            <v>HBOS Group Sterling Finance L.P.</v>
          </cell>
          <cell r="B1557" t="str">
            <v>JERSEY</v>
          </cell>
          <cell r="C1557" t="str">
            <v>Stable</v>
          </cell>
          <cell r="D1557" t="str">
            <v>Ba2</v>
          </cell>
          <cell r="E1557" t="str">
            <v>BACKED Pref. Stock Non-cumulative - Dom Curr</v>
          </cell>
          <cell r="P1557" t="str">
            <v>Not on Watch</v>
          </cell>
        </row>
        <row r="1558">
          <cell r="A1558" t="str">
            <v>HBOS plc</v>
          </cell>
          <cell r="B1558" t="str">
            <v>UNITED KINGDOM</v>
          </cell>
          <cell r="C1558" t="str">
            <v>Negative (multiple)</v>
          </cell>
          <cell r="D1558" t="str">
            <v>A2</v>
          </cell>
          <cell r="E1558" t="str">
            <v>LT Issuer Rating</v>
          </cell>
          <cell r="J1558" t="str">
            <v>(P)A2</v>
          </cell>
          <cell r="K1558" t="str">
            <v>Baa3</v>
          </cell>
          <cell r="L1558" t="str">
            <v>Ba1</v>
          </cell>
          <cell r="O1558" t="str">
            <v>P-1</v>
          </cell>
          <cell r="P1558" t="str">
            <v>Not on Watch</v>
          </cell>
        </row>
        <row r="1559">
          <cell r="A1559" t="str">
            <v>HBOS Treasury Services Plc</v>
          </cell>
          <cell r="B1559" t="str">
            <v>UNITED KINGDOM</v>
          </cell>
          <cell r="C1559" t="str">
            <v>Negative</v>
          </cell>
          <cell r="D1559" t="str">
            <v>A1</v>
          </cell>
          <cell r="E1559" t="str">
            <v>BACKED Senior Unsecured - Fgn Curr</v>
          </cell>
          <cell r="P1559" t="str">
            <v>Not on Watch</v>
          </cell>
        </row>
        <row r="1560">
          <cell r="A1560" t="str">
            <v>HBOS Treasury Services plc, Sydney Branch</v>
          </cell>
          <cell r="B1560" t="str">
            <v>AUSTRALIA</v>
          </cell>
          <cell r="C1560" t="str">
            <v>Negative</v>
          </cell>
          <cell r="D1560" t="str">
            <v>(P)A1</v>
          </cell>
          <cell r="E1560" t="str">
            <v>BACKED Senior Unsecured MTN - Dom Curr</v>
          </cell>
          <cell r="P1560" t="str">
            <v>Not on Watch</v>
          </cell>
        </row>
        <row r="1561">
          <cell r="A1561" t="str">
            <v>HDFC Bank Limited, Bahrain Branch</v>
          </cell>
          <cell r="B1561" t="str">
            <v>BAHRAIN</v>
          </cell>
          <cell r="C1561" t="str">
            <v>Stable</v>
          </cell>
          <cell r="D1561" t="str">
            <v>Baa2</v>
          </cell>
          <cell r="E1561" t="str">
            <v>Senior Unsecured - Fgn Curr</v>
          </cell>
          <cell r="J1561" t="str">
            <v>Baa2</v>
          </cell>
          <cell r="K1561" t="str">
            <v>(P)Ba1</v>
          </cell>
          <cell r="L1561" t="str">
            <v>(P)Ba2</v>
          </cell>
          <cell r="P1561" t="str">
            <v>Not on Watch</v>
          </cell>
        </row>
        <row r="1562">
          <cell r="A1562" t="str">
            <v>HDFC Bank Limited, Hong Kong Branch</v>
          </cell>
          <cell r="B1562" t="str">
            <v>HONG KONG</v>
          </cell>
          <cell r="C1562" t="str">
            <v>Stable</v>
          </cell>
          <cell r="D1562" t="str">
            <v>(P)Baa2</v>
          </cell>
          <cell r="E1562" t="str">
            <v>Senior Unsecured MTN - Fgn Curr</v>
          </cell>
          <cell r="J1562" t="str">
            <v>(P)Baa2</v>
          </cell>
          <cell r="K1562" t="str">
            <v>(P)Ba1</v>
          </cell>
          <cell r="L1562" t="str">
            <v>(P)Ba2</v>
          </cell>
          <cell r="P1562" t="str">
            <v>Not on Watch</v>
          </cell>
        </row>
        <row r="1563">
          <cell r="A1563" t="str">
            <v>HFC Bank plc</v>
          </cell>
          <cell r="B1563" t="str">
            <v>UNITED KINGDOM</v>
          </cell>
          <cell r="C1563" t="str">
            <v>Stable</v>
          </cell>
          <cell r="D1563" t="str">
            <v>Baa1</v>
          </cell>
          <cell r="E1563" t="str">
            <v>BACKED Senior Unsecured - Dom Curr</v>
          </cell>
          <cell r="P1563" t="str">
            <v>Not on Watch</v>
          </cell>
        </row>
        <row r="1564">
          <cell r="A1564" t="str">
            <v>Hong Kong Mortgage Corporation Ltd. (The)</v>
          </cell>
          <cell r="B1564" t="str">
            <v>HONG KONG</v>
          </cell>
          <cell r="C1564" t="str">
            <v>Stable</v>
          </cell>
          <cell r="D1564" t="str">
            <v>Aa1</v>
          </cell>
          <cell r="E1564" t="str">
            <v>LT Issuer Rating - Fgn Curr</v>
          </cell>
          <cell r="J1564" t="str">
            <v>Aa1</v>
          </cell>
          <cell r="O1564" t="str">
            <v>P-1</v>
          </cell>
          <cell r="P1564" t="str">
            <v>Not on Watch</v>
          </cell>
        </row>
        <row r="1565">
          <cell r="A1565" t="str">
            <v>Hong Leong Financial Group Berhad</v>
          </cell>
          <cell r="B1565" t="str">
            <v>MALAYSIA</v>
          </cell>
          <cell r="C1565" t="str">
            <v>Stable</v>
          </cell>
          <cell r="D1565" t="str">
            <v>Baa1</v>
          </cell>
          <cell r="E1565" t="str">
            <v>LT Issuer Rating - Fgn Curr</v>
          </cell>
          <cell r="P1565" t="str">
            <v>Not on Watch</v>
          </cell>
        </row>
        <row r="1566">
          <cell r="A1566" t="str">
            <v>Hongkong &amp; Shanghai Bank.Corp. (Sydney)</v>
          </cell>
          <cell r="B1566" t="str">
            <v>AUSTRALIA</v>
          </cell>
          <cell r="C1566" t="str">
            <v>Stable</v>
          </cell>
          <cell r="D1566" t="str">
            <v>Aa3</v>
          </cell>
          <cell r="E1566" t="str">
            <v>LT Bank Deposits - Fgn Curr</v>
          </cell>
          <cell r="F1566" t="str">
            <v>Aa3</v>
          </cell>
          <cell r="J1566" t="str">
            <v>Aa2</v>
          </cell>
          <cell r="O1566" t="str">
            <v>P-1</v>
          </cell>
          <cell r="P1566" t="str">
            <v>Not on Watch</v>
          </cell>
        </row>
        <row r="1567">
          <cell r="A1567" t="str">
            <v>Hongkong &amp; Shanghai Banking Corp.(Singapore)</v>
          </cell>
          <cell r="B1567" t="str">
            <v>SINGAPORE</v>
          </cell>
          <cell r="C1567" t="str">
            <v>Stable</v>
          </cell>
          <cell r="D1567" t="str">
            <v>Aa2</v>
          </cell>
          <cell r="E1567" t="str">
            <v>Senior Unsecured - Fgn Curr</v>
          </cell>
          <cell r="J1567" t="str">
            <v>Aa2</v>
          </cell>
          <cell r="O1567" t="str">
            <v>(P)P-1</v>
          </cell>
          <cell r="P1567" t="str">
            <v>Not on Watch</v>
          </cell>
        </row>
        <row r="1568">
          <cell r="A1568" t="str">
            <v>Hongkong and Shanghai Banking Corp Ltd (NZ)</v>
          </cell>
          <cell r="B1568" t="str">
            <v>NEW ZEALAND</v>
          </cell>
          <cell r="C1568" t="str">
            <v>Stable</v>
          </cell>
          <cell r="D1568" t="str">
            <v>Aa2</v>
          </cell>
          <cell r="E1568" t="str">
            <v>Senior Unsecured - Dom Curr</v>
          </cell>
          <cell r="J1568" t="str">
            <v>Aa2</v>
          </cell>
          <cell r="P1568" t="str">
            <v>Not on Watch</v>
          </cell>
        </row>
        <row r="1569">
          <cell r="A1569" t="str">
            <v>Horsepower Finance Limited</v>
          </cell>
          <cell r="B1569" t="str">
            <v>BRITISH VIRGIN ISLANDS</v>
          </cell>
          <cell r="C1569" t="str">
            <v>Stable</v>
          </cell>
          <cell r="D1569" t="str">
            <v>A1</v>
          </cell>
          <cell r="E1569" t="str">
            <v>BACKED Senior Unsecured - Dom Curr</v>
          </cell>
          <cell r="O1569" t="str">
            <v>(P)P-1</v>
          </cell>
          <cell r="P1569" t="str">
            <v>Not on Watch</v>
          </cell>
        </row>
        <row r="1570">
          <cell r="A1570" t="str">
            <v>Housing Financing Fund</v>
          </cell>
          <cell r="B1570" t="str">
            <v>ICELAND</v>
          </cell>
          <cell r="C1570" t="str">
            <v>Stable</v>
          </cell>
          <cell r="D1570" t="str">
            <v>Ba1</v>
          </cell>
          <cell r="E1570" t="str">
            <v>LT Issuer Rating - Fgn Curr</v>
          </cell>
          <cell r="P1570" t="str">
            <v>Not on Watch</v>
          </cell>
        </row>
        <row r="1571">
          <cell r="A1571" t="str">
            <v>HSBC Bank Capital Funding (Sterling 1) LP</v>
          </cell>
          <cell r="B1571" t="str">
            <v>JERSEY</v>
          </cell>
          <cell r="C1571" t="str">
            <v>Stable</v>
          </cell>
          <cell r="D1571" t="str">
            <v>Baa1</v>
          </cell>
          <cell r="E1571" t="str">
            <v>BACKED Pref. Stock Non-cumulative - Dom Curr</v>
          </cell>
          <cell r="P1571" t="str">
            <v>Not on Watch</v>
          </cell>
        </row>
        <row r="1572">
          <cell r="A1572" t="str">
            <v>HSBC Bank Capital Funding (Sterling 2) L.P.</v>
          </cell>
          <cell r="B1572" t="str">
            <v>JERSEY</v>
          </cell>
          <cell r="C1572" t="str">
            <v>Stable</v>
          </cell>
          <cell r="D1572" t="str">
            <v>Baa1</v>
          </cell>
          <cell r="E1572" t="str">
            <v>BACKED Pref. Stock Non-cumulative - Dom Curr</v>
          </cell>
          <cell r="P1572" t="str">
            <v>Not on Watch</v>
          </cell>
        </row>
        <row r="1573">
          <cell r="A1573" t="str">
            <v>HSBC Bank Middle East Limited (UAE Branch)</v>
          </cell>
          <cell r="B1573" t="str">
            <v>UNITED ARAB EMIRATES</v>
          </cell>
          <cell r="C1573" t="str">
            <v>Stable</v>
          </cell>
          <cell r="D1573" t="str">
            <v>A2</v>
          </cell>
          <cell r="E1573" t="str">
            <v>LT Bank Deposits - Fgn Curr</v>
          </cell>
          <cell r="F1573" t="str">
            <v>A2</v>
          </cell>
          <cell r="O1573" t="str">
            <v>P-1</v>
          </cell>
          <cell r="P1573" t="str">
            <v>Not on Watch</v>
          </cell>
        </row>
        <row r="1574">
          <cell r="A1574" t="str">
            <v>HSBC Bank Plc Sydney Branch</v>
          </cell>
          <cell r="B1574" t="str">
            <v>AUSTRALIA</v>
          </cell>
          <cell r="C1574" t="str">
            <v>Negative</v>
          </cell>
          <cell r="D1574" t="str">
            <v>Aa3</v>
          </cell>
          <cell r="E1574" t="str">
            <v>LT Bank Deposits - Fgn Curr</v>
          </cell>
          <cell r="F1574" t="str">
            <v>Aa3</v>
          </cell>
          <cell r="O1574" t="str">
            <v>P-1</v>
          </cell>
          <cell r="P1574" t="str">
            <v>Not on Watch</v>
          </cell>
        </row>
        <row r="1575">
          <cell r="A1575" t="str">
            <v>HSBC Capital Funding (Dollar 1) L.P.</v>
          </cell>
          <cell r="B1575" t="str">
            <v>JERSEY</v>
          </cell>
          <cell r="C1575" t="str">
            <v>Stable</v>
          </cell>
          <cell r="D1575" t="str">
            <v>Baa2</v>
          </cell>
          <cell r="E1575" t="str">
            <v>BACKED Pref. Stock Non-cumulative - Fgn Curr</v>
          </cell>
          <cell r="P1575" t="str">
            <v>Not on Watch</v>
          </cell>
        </row>
        <row r="1576">
          <cell r="A1576" t="str">
            <v>HSBC Capital Funding (Euro 3) L.P.</v>
          </cell>
          <cell r="B1576" t="str">
            <v>JERSEY</v>
          </cell>
          <cell r="C1576" t="str">
            <v>Stable</v>
          </cell>
          <cell r="D1576" t="str">
            <v>Baa2</v>
          </cell>
          <cell r="E1576" t="str">
            <v>BACKED Pref. Stock Non-cumulative - Fgn Curr</v>
          </cell>
          <cell r="P1576" t="str">
            <v>Not on Watch</v>
          </cell>
        </row>
        <row r="1577">
          <cell r="A1577" t="str">
            <v>HSBC Capital Funding (Sterling 1) L.P.</v>
          </cell>
          <cell r="B1577" t="str">
            <v>JERSEY</v>
          </cell>
          <cell r="C1577" t="str">
            <v>Stable</v>
          </cell>
          <cell r="D1577" t="str">
            <v>Baa2</v>
          </cell>
          <cell r="E1577" t="str">
            <v>BACKED Pref. Stock Non-cumulative - Dom Curr</v>
          </cell>
          <cell r="P1577" t="str">
            <v>Not on Watch</v>
          </cell>
        </row>
        <row r="1578">
          <cell r="A1578" t="str">
            <v>HSBC Holdings plc</v>
          </cell>
          <cell r="B1578" t="str">
            <v>UNITED KINGDOM</v>
          </cell>
          <cell r="C1578" t="str">
            <v>Negative (multiple)</v>
          </cell>
          <cell r="D1578" t="str">
            <v>Aa3</v>
          </cell>
          <cell r="E1578" t="str">
            <v>Senior Unsecured - Fgn Curr</v>
          </cell>
          <cell r="J1578" t="str">
            <v>Aa3</v>
          </cell>
          <cell r="K1578" t="str">
            <v>A3</v>
          </cell>
          <cell r="L1578" t="str">
            <v>(P)Baa3</v>
          </cell>
          <cell r="M1578" t="str">
            <v>Baa2</v>
          </cell>
          <cell r="N1578" t="str">
            <v>Baa3</v>
          </cell>
          <cell r="O1578" t="str">
            <v>(P)P-1</v>
          </cell>
          <cell r="P1578" t="str">
            <v>Not On Watch</v>
          </cell>
        </row>
        <row r="1579">
          <cell r="A1579" t="str">
            <v>HSBC Mexico, S.A. Cayman Islands</v>
          </cell>
          <cell r="B1579" t="str">
            <v>CAYMAN ISLANDS</v>
          </cell>
          <cell r="C1579" t="str">
            <v>Stable</v>
          </cell>
          <cell r="D1579" t="str">
            <v>(P)A2</v>
          </cell>
          <cell r="E1579" t="str">
            <v>Senior Unsecured MTN - Fgn Curr</v>
          </cell>
          <cell r="J1579" t="str">
            <v>(P)A2</v>
          </cell>
          <cell r="O1579" t="str">
            <v>(P)P-1</v>
          </cell>
          <cell r="P1579" t="str">
            <v>Not on Watch</v>
          </cell>
        </row>
        <row r="1580">
          <cell r="A1580" t="str">
            <v>HSBC USA Capital Trust I</v>
          </cell>
          <cell r="B1580" t="str">
            <v>UNITED STATES</v>
          </cell>
          <cell r="C1580" t="str">
            <v>Stable</v>
          </cell>
          <cell r="D1580" t="str">
            <v>Baa1</v>
          </cell>
          <cell r="E1580" t="str">
            <v>BACKED Pref. Stock - Dom Curr</v>
          </cell>
          <cell r="P1580" t="str">
            <v>Not on Watch</v>
          </cell>
        </row>
        <row r="1581">
          <cell r="A1581" t="str">
            <v>HSBC USA Capital Trust III</v>
          </cell>
          <cell r="B1581" t="str">
            <v>UNITED STATES</v>
          </cell>
          <cell r="C1581" t="str">
            <v>Stable</v>
          </cell>
          <cell r="D1581" t="str">
            <v>Baa1</v>
          </cell>
          <cell r="E1581" t="str">
            <v>BACKED Pref. Stock - Dom Curr</v>
          </cell>
          <cell r="P1581" t="str">
            <v>Not on Watch</v>
          </cell>
        </row>
        <row r="1582">
          <cell r="A1582" t="str">
            <v>HSBC USA Inc.</v>
          </cell>
          <cell r="B1582" t="str">
            <v>UNITED STATES</v>
          </cell>
          <cell r="C1582" t="str">
            <v>Stable</v>
          </cell>
          <cell r="D1582" t="str">
            <v>A2</v>
          </cell>
          <cell r="E1582" t="str">
            <v>Senior Unsecured - Dom Curr</v>
          </cell>
          <cell r="J1582" t="str">
            <v>A2</v>
          </cell>
          <cell r="K1582" t="str">
            <v>A3</v>
          </cell>
          <cell r="M1582" t="str">
            <v>(P)Baa1</v>
          </cell>
          <cell r="N1582" t="str">
            <v>Baa2</v>
          </cell>
          <cell r="O1582" t="str">
            <v>P-1</v>
          </cell>
          <cell r="P1582" t="str">
            <v>Not On Watch</v>
          </cell>
        </row>
        <row r="1583">
          <cell r="A1583" t="str">
            <v>HSH N Finance (Guernsey) Limited</v>
          </cell>
          <cell r="B1583" t="str">
            <v>GUERNSEY</v>
          </cell>
          <cell r="C1583" t="str">
            <v>Stable</v>
          </cell>
          <cell r="D1583" t="str">
            <v>Aa1</v>
          </cell>
          <cell r="E1583" t="str">
            <v>BACKED Senior Unsecured - Fgn Curr</v>
          </cell>
          <cell r="P1583" t="str">
            <v>Not on Watch</v>
          </cell>
        </row>
        <row r="1584">
          <cell r="A1584" t="str">
            <v>HSH N Funding I</v>
          </cell>
          <cell r="B1584" t="str">
            <v>UNITED STATES</v>
          </cell>
          <cell r="C1584" t="str">
            <v>Stable</v>
          </cell>
          <cell r="D1584" t="str">
            <v>Ca</v>
          </cell>
          <cell r="E1584" t="str">
            <v>BACKED Pref. Stock Non-cumulative - Fgn Curr</v>
          </cell>
          <cell r="P1584" t="str">
            <v>Not on Watch</v>
          </cell>
        </row>
        <row r="1585">
          <cell r="A1585" t="str">
            <v>HSH N Funding II</v>
          </cell>
          <cell r="B1585" t="str">
            <v>CAYMAN ISLANDS</v>
          </cell>
          <cell r="C1585" t="str">
            <v>Stable</v>
          </cell>
          <cell r="D1585" t="str">
            <v>Ca</v>
          </cell>
          <cell r="E1585" t="str">
            <v>BACKED Junior Subordinate - Fgn Curr</v>
          </cell>
          <cell r="P1585" t="str">
            <v>Not on Watch</v>
          </cell>
        </row>
        <row r="1586">
          <cell r="A1586" t="str">
            <v>HSH Nordbank, Luxembourg Branch</v>
          </cell>
          <cell r="B1586" t="str">
            <v>LUXEMBOURG</v>
          </cell>
          <cell r="C1586" t="str">
            <v>No Outlook</v>
          </cell>
          <cell r="J1586" t="str">
            <v>Aa1</v>
          </cell>
          <cell r="O1586" t="str">
            <v>P-3</v>
          </cell>
          <cell r="P1586" t="str">
            <v>Not on Watch</v>
          </cell>
        </row>
        <row r="1587">
          <cell r="A1587" t="str">
            <v>HSH Nordbank, New York Branch</v>
          </cell>
          <cell r="B1587" t="str">
            <v>UNITED STATES</v>
          </cell>
          <cell r="C1587" t="str">
            <v>Negative</v>
          </cell>
          <cell r="D1587" t="str">
            <v>Baa3</v>
          </cell>
          <cell r="E1587" t="str">
            <v>LT Bank Deposits - Dom Curr</v>
          </cell>
          <cell r="F1587" t="str">
            <v>Baa3</v>
          </cell>
          <cell r="O1587" t="str">
            <v>P-3</v>
          </cell>
          <cell r="P1587" t="str">
            <v>Not on Watch</v>
          </cell>
        </row>
        <row r="1588">
          <cell r="A1588" t="str">
            <v>HT1 Funding GmbH</v>
          </cell>
          <cell r="B1588" t="str">
            <v>GERMANY</v>
          </cell>
          <cell r="C1588" t="str">
            <v>Stable</v>
          </cell>
          <cell r="D1588" t="str">
            <v>Ba3</v>
          </cell>
          <cell r="E1588" t="str">
            <v>Pref. Stock Non-cumulative - Dom Curr</v>
          </cell>
          <cell r="P1588" t="str">
            <v>Not on Watch</v>
          </cell>
        </row>
        <row r="1589">
          <cell r="A1589" t="str">
            <v>Huntington Bancshares Capital Trust I</v>
          </cell>
          <cell r="B1589" t="str">
            <v>UNITED STATES</v>
          </cell>
          <cell r="C1589" t="str">
            <v>Stable</v>
          </cell>
          <cell r="D1589" t="str">
            <v>Baa3</v>
          </cell>
          <cell r="E1589" t="str">
            <v>BACKED Pref. Stock - Dom Curr</v>
          </cell>
          <cell r="P1589" t="str">
            <v>Not on Watch</v>
          </cell>
        </row>
        <row r="1590">
          <cell r="A1590" t="str">
            <v>Huntington Bancshares Incorporated</v>
          </cell>
          <cell r="B1590" t="str">
            <v>UNITED STATES</v>
          </cell>
          <cell r="C1590" t="str">
            <v>Stable</v>
          </cell>
          <cell r="D1590" t="str">
            <v>Baa1</v>
          </cell>
          <cell r="E1590" t="str">
            <v>Senior Unsecured - Dom Curr</v>
          </cell>
          <cell r="J1590" t="str">
            <v>Baa1</v>
          </cell>
          <cell r="K1590" t="str">
            <v>Baa2</v>
          </cell>
          <cell r="P1590" t="str">
            <v>Not on Watch</v>
          </cell>
        </row>
        <row r="1591">
          <cell r="A1591" t="str">
            <v>Huntington Capital II</v>
          </cell>
          <cell r="B1591" t="str">
            <v>UNITED STATES</v>
          </cell>
          <cell r="C1591" t="str">
            <v>Stable</v>
          </cell>
          <cell r="D1591" t="str">
            <v>Baa3</v>
          </cell>
          <cell r="E1591" t="str">
            <v>BACKED Pref. Stock - Dom Curr</v>
          </cell>
          <cell r="P1591" t="str">
            <v>Not on Watch</v>
          </cell>
        </row>
        <row r="1592">
          <cell r="A1592" t="str">
            <v>HVB Funding Trust</v>
          </cell>
          <cell r="B1592" t="str">
            <v>UNITED STATES</v>
          </cell>
          <cell r="C1592" t="str">
            <v>Stable</v>
          </cell>
          <cell r="D1592" t="str">
            <v>Ba2</v>
          </cell>
          <cell r="E1592" t="str">
            <v>Pref. Stock Non-cumulative - Dom Curr</v>
          </cell>
          <cell r="P1592" t="str">
            <v>Not on Watch</v>
          </cell>
        </row>
        <row r="1593">
          <cell r="A1593" t="str">
            <v>HVB Funding Trust II</v>
          </cell>
          <cell r="B1593" t="str">
            <v>UNITED STATES</v>
          </cell>
          <cell r="C1593" t="str">
            <v>Stable</v>
          </cell>
          <cell r="D1593" t="str">
            <v>Ba2</v>
          </cell>
          <cell r="E1593" t="str">
            <v>Pref. Stock Non-cumulative - Fgn Curr</v>
          </cell>
          <cell r="P1593" t="str">
            <v>Not on Watch</v>
          </cell>
        </row>
        <row r="1594">
          <cell r="A1594" t="str">
            <v>HVB Funding Trust III</v>
          </cell>
          <cell r="B1594" t="str">
            <v>UNITED STATES</v>
          </cell>
          <cell r="C1594" t="str">
            <v>Stable</v>
          </cell>
          <cell r="D1594" t="str">
            <v>Ba2</v>
          </cell>
          <cell r="E1594" t="str">
            <v>Pref. Stock Non-cumulative - Dom Curr</v>
          </cell>
          <cell r="P1594" t="str">
            <v>Not on Watch</v>
          </cell>
        </row>
        <row r="1595">
          <cell r="A1595" t="str">
            <v>HypoVereins Finance N.V.</v>
          </cell>
          <cell r="B1595" t="str">
            <v>NETHERLANDS</v>
          </cell>
          <cell r="C1595" t="str">
            <v>Negative (multiple)</v>
          </cell>
          <cell r="D1595" t="str">
            <v>(P)Baa1</v>
          </cell>
          <cell r="E1595" t="str">
            <v>BACKED Senior Unsecured MTN - Fgn Curr</v>
          </cell>
          <cell r="O1595" t="str">
            <v>(P)P-2</v>
          </cell>
          <cell r="P1595" t="str">
            <v>Not on Watch</v>
          </cell>
        </row>
        <row r="1596">
          <cell r="A1596" t="str">
            <v>HypoVereinsbank Overseas Finance N.V.</v>
          </cell>
          <cell r="B1596" t="str">
            <v>NETHERLANDS</v>
          </cell>
          <cell r="C1596" t="str">
            <v>Negative (multiple)</v>
          </cell>
          <cell r="D1596" t="str">
            <v>(P)Baa1</v>
          </cell>
          <cell r="E1596" t="str">
            <v>BACKED Senior Unsecured MTN - Fgn Curr</v>
          </cell>
          <cell r="J1596" t="str">
            <v>Aa2</v>
          </cell>
          <cell r="O1596" t="str">
            <v>(P)P-2</v>
          </cell>
          <cell r="P1596" t="str">
            <v>Not on Watch</v>
          </cell>
        </row>
        <row r="1597">
          <cell r="A1597" t="str">
            <v>ICICI Bank Limited, Bahrain Branch</v>
          </cell>
          <cell r="B1597" t="str">
            <v>BAHRAIN</v>
          </cell>
          <cell r="C1597" t="str">
            <v>Stable</v>
          </cell>
          <cell r="D1597" t="str">
            <v>Baa2</v>
          </cell>
          <cell r="E1597" t="str">
            <v>Senior Unsecured - Fgn Curr</v>
          </cell>
          <cell r="J1597" t="str">
            <v>Baa2</v>
          </cell>
          <cell r="K1597" t="str">
            <v>(P)Ba1</v>
          </cell>
          <cell r="L1597" t="str">
            <v>Ba2</v>
          </cell>
          <cell r="P1597" t="str">
            <v>Not on Watch</v>
          </cell>
        </row>
        <row r="1598">
          <cell r="A1598" t="str">
            <v>ICICI Bank Limited, Dubai Branch</v>
          </cell>
          <cell r="B1598" t="str">
            <v>UNITED ARAB EMIRATES</v>
          </cell>
          <cell r="C1598" t="str">
            <v>Stable</v>
          </cell>
          <cell r="D1598" t="str">
            <v>Baa2</v>
          </cell>
          <cell r="E1598" t="str">
            <v>Senior Unsecured - Fgn Curr</v>
          </cell>
          <cell r="J1598" t="str">
            <v>Baa2</v>
          </cell>
          <cell r="K1598" t="str">
            <v>(P)Ba1</v>
          </cell>
          <cell r="L1598" t="str">
            <v>(P)Ba2</v>
          </cell>
          <cell r="P1598" t="str">
            <v>Not On Watch</v>
          </cell>
        </row>
        <row r="1599">
          <cell r="A1599" t="str">
            <v>ICICI Bank Limited, Hong Kong Branch</v>
          </cell>
          <cell r="B1599" t="str">
            <v>HONG KONG</v>
          </cell>
          <cell r="C1599" t="str">
            <v>Stable</v>
          </cell>
          <cell r="D1599" t="str">
            <v>Baa3</v>
          </cell>
          <cell r="E1599" t="str">
            <v>LT Deposit Note/CD Program - Fgn Curr</v>
          </cell>
          <cell r="F1599" t="str">
            <v>Baa3</v>
          </cell>
          <cell r="J1599" t="str">
            <v>Baa2</v>
          </cell>
          <cell r="K1599" t="str">
            <v>(P)Ba1</v>
          </cell>
          <cell r="L1599" t="str">
            <v>(P)Ba2</v>
          </cell>
          <cell r="O1599" t="str">
            <v>(P)P-3</v>
          </cell>
          <cell r="P1599" t="str">
            <v>Not on Watch</v>
          </cell>
        </row>
        <row r="1600">
          <cell r="A1600" t="str">
            <v>ICICI BANK LIMITED, NEW YORK BRANCH</v>
          </cell>
          <cell r="B1600" t="str">
            <v>UNITED STATES</v>
          </cell>
          <cell r="C1600" t="str">
            <v>Stable</v>
          </cell>
          <cell r="D1600" t="str">
            <v>(P)Baa2</v>
          </cell>
          <cell r="E1600" t="str">
            <v>Senior Unsecured MTN - Dom Curr</v>
          </cell>
          <cell r="J1600" t="str">
            <v>(P)Baa2</v>
          </cell>
          <cell r="K1600" t="str">
            <v>(P)Ba1</v>
          </cell>
          <cell r="L1600" t="str">
            <v>(P)Ba2</v>
          </cell>
          <cell r="P1600" t="str">
            <v>Not on Watch</v>
          </cell>
        </row>
        <row r="1601">
          <cell r="A1601" t="str">
            <v>ICICI Bank Ltd, Singapore Branch</v>
          </cell>
          <cell r="B1601" t="str">
            <v>SINGAPORE</v>
          </cell>
          <cell r="C1601" t="str">
            <v>Stable</v>
          </cell>
          <cell r="D1601" t="str">
            <v>Baa2</v>
          </cell>
          <cell r="E1601" t="str">
            <v>Senior Unsecured - Fgn Curr</v>
          </cell>
          <cell r="J1601" t="str">
            <v>Baa2</v>
          </cell>
          <cell r="K1601" t="str">
            <v>(P)Ba1</v>
          </cell>
          <cell r="P1601" t="str">
            <v>Not on Watch</v>
          </cell>
        </row>
        <row r="1602">
          <cell r="A1602" t="str">
            <v>IDBI Bank Ltd, DIFC Branch</v>
          </cell>
          <cell r="B1602" t="str">
            <v>UNITED ARAB EMIRATES</v>
          </cell>
          <cell r="C1602" t="str">
            <v>Stable</v>
          </cell>
          <cell r="D1602" t="str">
            <v>Baa3</v>
          </cell>
          <cell r="E1602" t="str">
            <v>Senior Unsecured - Fgn Curr</v>
          </cell>
          <cell r="J1602" t="str">
            <v>Baa3</v>
          </cell>
          <cell r="K1602" t="str">
            <v>(P)Ba3</v>
          </cell>
          <cell r="L1602" t="str">
            <v>(P)B1</v>
          </cell>
          <cell r="P1602" t="str">
            <v>Not on Watch</v>
          </cell>
        </row>
        <row r="1603">
          <cell r="A1603" t="str">
            <v>Indian Overseas Bank, Hong Kong Branch</v>
          </cell>
          <cell r="B1603" t="str">
            <v>HONG KONG</v>
          </cell>
          <cell r="C1603" t="str">
            <v>Negative</v>
          </cell>
          <cell r="D1603" t="str">
            <v>Baa3</v>
          </cell>
          <cell r="E1603" t="str">
            <v>Senior Unsecured - Fgn Curr</v>
          </cell>
          <cell r="J1603" t="str">
            <v>(P)Baa3</v>
          </cell>
          <cell r="K1603" t="str">
            <v>(P)Ba3</v>
          </cell>
          <cell r="L1603" t="str">
            <v>(P)B1</v>
          </cell>
          <cell r="O1603" t="str">
            <v>(P)P-3</v>
          </cell>
          <cell r="P1603" t="str">
            <v>Not on Watch</v>
          </cell>
        </row>
        <row r="1604">
          <cell r="A1604" t="str">
            <v>Indian Railway Finance Corporation Limited</v>
          </cell>
          <cell r="B1604" t="str">
            <v>INDIA</v>
          </cell>
          <cell r="C1604" t="str">
            <v>Stable</v>
          </cell>
          <cell r="D1604" t="str">
            <v>Baa3</v>
          </cell>
          <cell r="E1604" t="str">
            <v>LT Issuer Rating - Fgn Curr</v>
          </cell>
          <cell r="J1604" t="str">
            <v>Baa3</v>
          </cell>
          <cell r="P1604" t="str">
            <v>Not on Watch</v>
          </cell>
        </row>
        <row r="1605">
          <cell r="A1605" t="str">
            <v>Industrial &amp; Comm'l Bank of China Ltd, Sydney</v>
          </cell>
          <cell r="B1605" t="str">
            <v>AUSTRALIA</v>
          </cell>
          <cell r="C1605" t="str">
            <v>Stable</v>
          </cell>
          <cell r="D1605" t="str">
            <v>A1</v>
          </cell>
          <cell r="E1605" t="str">
            <v>Senior Unsecured - Fgn Curr</v>
          </cell>
          <cell r="J1605" t="str">
            <v>A1</v>
          </cell>
          <cell r="O1605" t="str">
            <v>(P)P-1</v>
          </cell>
          <cell r="P1605" t="str">
            <v>Not on Watch</v>
          </cell>
        </row>
        <row r="1606">
          <cell r="A1606" t="str">
            <v>Industrial &amp; Comm'l Bk of China (Singapore)</v>
          </cell>
          <cell r="B1606" t="str">
            <v>SINGAPORE</v>
          </cell>
          <cell r="C1606" t="str">
            <v>Stable</v>
          </cell>
          <cell r="D1606" t="str">
            <v>A1</v>
          </cell>
          <cell r="E1606" t="str">
            <v>Senior Unsecured - Fgn Curr</v>
          </cell>
          <cell r="J1606" t="str">
            <v>A1</v>
          </cell>
          <cell r="O1606" t="str">
            <v>P-1</v>
          </cell>
          <cell r="P1606" t="str">
            <v>Not on Watch</v>
          </cell>
        </row>
        <row r="1607">
          <cell r="A1607" t="str">
            <v>Industrial and Comm'l Bank of China Ltd., Lux</v>
          </cell>
          <cell r="B1607" t="str">
            <v>LUXEMBOURG</v>
          </cell>
          <cell r="C1607" t="str">
            <v>Stable</v>
          </cell>
          <cell r="D1607" t="str">
            <v>(P)A1</v>
          </cell>
          <cell r="E1607" t="str">
            <v>LT Deposit Note/CD Program - Dom Curr</v>
          </cell>
          <cell r="F1607" t="str">
            <v>(P)A1</v>
          </cell>
          <cell r="O1607" t="str">
            <v>(P)P-1</v>
          </cell>
          <cell r="P1607" t="str">
            <v>Not on Watch</v>
          </cell>
        </row>
        <row r="1608">
          <cell r="A1608" t="str">
            <v>Industrial Senior Trust</v>
          </cell>
          <cell r="B1608" t="str">
            <v>CAYMAN ISLANDS</v>
          </cell>
          <cell r="C1608" t="str">
            <v>Stable</v>
          </cell>
          <cell r="D1608" t="str">
            <v>Baa3</v>
          </cell>
          <cell r="E1608" t="str">
            <v>BACKED Senior Unsecured - Fgn Curr</v>
          </cell>
          <cell r="P1608" t="str">
            <v>Not on Watch</v>
          </cell>
        </row>
        <row r="1609">
          <cell r="A1609" t="str">
            <v>Industrial Subordinated Trust</v>
          </cell>
          <cell r="B1609" t="str">
            <v>CAYMAN ISLANDS</v>
          </cell>
          <cell r="C1609" t="str">
            <v>Stable</v>
          </cell>
          <cell r="D1609" t="str">
            <v>Ba3</v>
          </cell>
          <cell r="E1609" t="str">
            <v>BACKED Subordinate - Fgn Curr</v>
          </cell>
          <cell r="P1609" t="str">
            <v>Not on Watch</v>
          </cell>
        </row>
        <row r="1610">
          <cell r="A1610" t="str">
            <v>ING (U.S.) Funding LLC</v>
          </cell>
          <cell r="B1610" t="str">
            <v>UNITED STATES</v>
          </cell>
          <cell r="C1610" t="str">
            <v>No Outlook</v>
          </cell>
          <cell r="O1610" t="str">
            <v>P-1</v>
          </cell>
          <cell r="P1610" t="str">
            <v>Not on Watch</v>
          </cell>
        </row>
        <row r="1611">
          <cell r="A1611" t="str">
            <v>ING (US) Issuance LLC</v>
          </cell>
          <cell r="B1611" t="str">
            <v>UNITED STATES</v>
          </cell>
          <cell r="C1611" t="str">
            <v>Negative</v>
          </cell>
          <cell r="D1611" t="str">
            <v>A2</v>
          </cell>
          <cell r="E1611" t="str">
            <v>BACKED Senior Unsecured - Dom Curr</v>
          </cell>
          <cell r="P1611" t="str">
            <v>Not on Watch</v>
          </cell>
        </row>
        <row r="1612">
          <cell r="A1612" t="str">
            <v>ING Americas Issuance B.V.</v>
          </cell>
          <cell r="B1612" t="str">
            <v>NETHERLANDS</v>
          </cell>
          <cell r="C1612" t="str">
            <v>Negative</v>
          </cell>
          <cell r="D1612" t="str">
            <v>(P)A2</v>
          </cell>
          <cell r="E1612" t="str">
            <v>BACKED Senior Unsecured MTN - Dom Curr</v>
          </cell>
          <cell r="P1612" t="str">
            <v>Not on Watch</v>
          </cell>
        </row>
        <row r="1613">
          <cell r="A1613" t="str">
            <v>ING Bank N.V. (Singapore)</v>
          </cell>
          <cell r="B1613" t="str">
            <v>SINGAPORE</v>
          </cell>
          <cell r="C1613" t="str">
            <v>Negative</v>
          </cell>
          <cell r="D1613" t="str">
            <v>A2</v>
          </cell>
          <cell r="E1613" t="str">
            <v>Senior Unsecured - Fgn Curr</v>
          </cell>
          <cell r="J1613" t="str">
            <v>A2</v>
          </cell>
          <cell r="P1613" t="str">
            <v>Not on Watch</v>
          </cell>
        </row>
        <row r="1614">
          <cell r="A1614" t="str">
            <v>ING Bank N.V. - Sao Paulo</v>
          </cell>
          <cell r="B1614" t="str">
            <v>BRAZIL</v>
          </cell>
          <cell r="C1614" t="str">
            <v>Negative (multiple)</v>
          </cell>
          <cell r="D1614" t="str">
            <v>Baa2</v>
          </cell>
          <cell r="E1614" t="str">
            <v>LT Bank Deposits - Fgn Curr</v>
          </cell>
          <cell r="F1614" t="str">
            <v>Baa2</v>
          </cell>
          <cell r="O1614" t="str">
            <v>P-2</v>
          </cell>
          <cell r="P1614" t="str">
            <v>Not on Watch</v>
          </cell>
        </row>
        <row r="1615">
          <cell r="A1615" t="str">
            <v>ING Bank N.V., Sydney Branch</v>
          </cell>
          <cell r="B1615" t="str">
            <v>AUSTRALIA</v>
          </cell>
          <cell r="C1615" t="str">
            <v>Negative</v>
          </cell>
          <cell r="D1615" t="str">
            <v>A2</v>
          </cell>
          <cell r="E1615" t="str">
            <v>Senior Unsecured - Dom Curr</v>
          </cell>
          <cell r="J1615" t="str">
            <v>A2</v>
          </cell>
          <cell r="O1615" t="str">
            <v>P-1</v>
          </cell>
          <cell r="P1615" t="str">
            <v>Not on Watch</v>
          </cell>
        </row>
        <row r="1616">
          <cell r="A1616" t="str">
            <v>ING Bank N.V., Tokyo Branch</v>
          </cell>
          <cell r="B1616" t="str">
            <v>JAPAN</v>
          </cell>
          <cell r="C1616" t="str">
            <v>Negative</v>
          </cell>
          <cell r="D1616" t="str">
            <v>A2</v>
          </cell>
          <cell r="E1616" t="str">
            <v>LT Bank Deposits - Fgn Curr</v>
          </cell>
          <cell r="F1616" t="str">
            <v>A2</v>
          </cell>
          <cell r="O1616" t="str">
            <v>P-1</v>
          </cell>
          <cell r="P1616" t="str">
            <v>Not on Watch</v>
          </cell>
        </row>
        <row r="1617">
          <cell r="A1617" t="str">
            <v>ING Groenbank N.V.</v>
          </cell>
          <cell r="B1617" t="str">
            <v>NETHERLANDS</v>
          </cell>
          <cell r="C1617" t="str">
            <v>Negative</v>
          </cell>
          <cell r="D1617" t="str">
            <v>(P)A2</v>
          </cell>
          <cell r="E1617" t="str">
            <v>Senior Unsecured MTN - Dom Curr</v>
          </cell>
          <cell r="J1617" t="str">
            <v>(P)A2</v>
          </cell>
          <cell r="O1617" t="str">
            <v>(P)P-1</v>
          </cell>
          <cell r="P1617" t="str">
            <v>Not on Watch</v>
          </cell>
        </row>
        <row r="1618">
          <cell r="A1618" t="str">
            <v>ING Groep N.V.</v>
          </cell>
          <cell r="B1618" t="str">
            <v>NETHERLANDS</v>
          </cell>
          <cell r="C1618" t="str">
            <v>Negative</v>
          </cell>
          <cell r="D1618" t="str">
            <v>A3</v>
          </cell>
          <cell r="E1618" t="str">
            <v>Senior Unsecured - Dom Curr</v>
          </cell>
          <cell r="J1618" t="str">
            <v>A3</v>
          </cell>
          <cell r="K1618" t="str">
            <v>(P)Baa3</v>
          </cell>
          <cell r="L1618" t="str">
            <v>Baa3</v>
          </cell>
          <cell r="M1618" t="str">
            <v>Ba1</v>
          </cell>
          <cell r="P1618" t="str">
            <v>Not on Watch</v>
          </cell>
        </row>
        <row r="1619">
          <cell r="A1619" t="str">
            <v>Innovate Holdings Limited</v>
          </cell>
          <cell r="B1619" t="str">
            <v>BRITISH VIRGIN ISLANDS</v>
          </cell>
          <cell r="C1619" t="str">
            <v>Negative</v>
          </cell>
          <cell r="D1619" t="str">
            <v>Ba3</v>
          </cell>
          <cell r="E1619" t="str">
            <v>BACKED Pref. Stock Non-cumulative - Dom Curr</v>
          </cell>
          <cell r="P1619" t="str">
            <v>Not on Watch</v>
          </cell>
        </row>
        <row r="1620">
          <cell r="A1620" t="str">
            <v>Instituto de Credito Oficial</v>
          </cell>
          <cell r="B1620" t="str">
            <v>SPAIN</v>
          </cell>
          <cell r="C1620" t="str">
            <v>Positive</v>
          </cell>
          <cell r="D1620" t="str">
            <v>Baa2</v>
          </cell>
          <cell r="E1620" t="str">
            <v>BACKED Senior Unsecured - Fgn Curr</v>
          </cell>
          <cell r="O1620" t="str">
            <v>P-2</v>
          </cell>
          <cell r="P1620" t="str">
            <v>Not on Watch</v>
          </cell>
        </row>
        <row r="1621">
          <cell r="A1621" t="str">
            <v>Intercorp Peru Ltd.</v>
          </cell>
          <cell r="B1621" t="str">
            <v>BAHAMAS</v>
          </cell>
          <cell r="C1621" t="str">
            <v>Stable</v>
          </cell>
          <cell r="D1621" t="str">
            <v>Ba2</v>
          </cell>
          <cell r="E1621" t="str">
            <v>Senior Unsecured - Fgn Curr</v>
          </cell>
          <cell r="J1621" t="str">
            <v>Ba2</v>
          </cell>
          <cell r="P1621" t="str">
            <v>Not on Watch</v>
          </cell>
        </row>
        <row r="1622">
          <cell r="A1622" t="str">
            <v>Internationale Nederlanden Bank N.V., Paris</v>
          </cell>
          <cell r="B1622" t="str">
            <v>FRANCE</v>
          </cell>
          <cell r="C1622" t="str">
            <v>Negative</v>
          </cell>
          <cell r="D1622" t="str">
            <v>A2</v>
          </cell>
          <cell r="E1622" t="str">
            <v>LT Bank Deposits - Fgn Curr</v>
          </cell>
          <cell r="F1622" t="str">
            <v>A2</v>
          </cell>
          <cell r="O1622" t="str">
            <v>P-1</v>
          </cell>
          <cell r="P1622" t="str">
            <v>Not on Watch</v>
          </cell>
        </row>
        <row r="1623">
          <cell r="A1623" t="str">
            <v>Intesa Bank Ireland p.l.c.</v>
          </cell>
          <cell r="B1623" t="str">
            <v>IRELAND</v>
          </cell>
          <cell r="C1623" t="str">
            <v>Stable</v>
          </cell>
          <cell r="D1623" t="str">
            <v>Baa2</v>
          </cell>
          <cell r="E1623" t="str">
            <v>BACKED Senior Unsecured - Dom Curr</v>
          </cell>
          <cell r="P1623" t="str">
            <v>Not on Watch</v>
          </cell>
        </row>
        <row r="1624">
          <cell r="A1624" t="str">
            <v>Intesa Sanpaolo Bank Ireland plc</v>
          </cell>
          <cell r="B1624" t="str">
            <v>IRELAND</v>
          </cell>
          <cell r="C1624" t="str">
            <v>Stable</v>
          </cell>
          <cell r="D1624" t="str">
            <v>Baa2</v>
          </cell>
          <cell r="E1624" t="str">
            <v>BACKED Senior Unsecured - Fgn Curr</v>
          </cell>
          <cell r="O1624" t="str">
            <v>P-2</v>
          </cell>
          <cell r="P1624" t="str">
            <v>Not on Watch</v>
          </cell>
        </row>
        <row r="1625">
          <cell r="A1625" t="str">
            <v>Intesa Sanpaolo SpA Hong Kong Branch</v>
          </cell>
          <cell r="B1625" t="str">
            <v>HONG KONG</v>
          </cell>
          <cell r="C1625" t="str">
            <v>Stable</v>
          </cell>
          <cell r="D1625" t="str">
            <v>(P)Baa2</v>
          </cell>
          <cell r="E1625" t="str">
            <v>LT Deposit Note/CD Program - Dom Curr</v>
          </cell>
          <cell r="F1625" t="str">
            <v>(P)Baa2</v>
          </cell>
          <cell r="O1625" t="str">
            <v>(P)P-2</v>
          </cell>
          <cell r="P1625" t="str">
            <v>Not on Watch</v>
          </cell>
        </row>
        <row r="1626">
          <cell r="A1626" t="str">
            <v>Intesa Sanpaolo Spa, London Branch</v>
          </cell>
          <cell r="B1626" t="str">
            <v>UNITED KINGDOM</v>
          </cell>
          <cell r="C1626" t="str">
            <v>No Outlook</v>
          </cell>
          <cell r="O1626" t="str">
            <v>P-2</v>
          </cell>
          <cell r="P1626" t="str">
            <v>Not on Watch</v>
          </cell>
        </row>
        <row r="1627">
          <cell r="A1627" t="str">
            <v>Intesa Sanpaolo Spa, NY Branch</v>
          </cell>
          <cell r="B1627" t="str">
            <v>UNITED STATES</v>
          </cell>
          <cell r="C1627" t="str">
            <v>Stable</v>
          </cell>
          <cell r="D1627" t="str">
            <v>Baa2</v>
          </cell>
          <cell r="E1627" t="str">
            <v>LT Bank Deposits - Dom Curr</v>
          </cell>
          <cell r="F1627" t="str">
            <v>Baa2</v>
          </cell>
          <cell r="O1627" t="str">
            <v>P-2</v>
          </cell>
          <cell r="P1627" t="str">
            <v>Not on Watch</v>
          </cell>
        </row>
        <row r="1628">
          <cell r="A1628" t="str">
            <v>INTRUST Financial Corporation</v>
          </cell>
          <cell r="B1628" t="str">
            <v>UNITED STATES</v>
          </cell>
          <cell r="C1628" t="str">
            <v>Stable</v>
          </cell>
          <cell r="D1628" t="str">
            <v>Baa3</v>
          </cell>
          <cell r="E1628" t="str">
            <v>LT Issuer Rating - Dom Curr</v>
          </cell>
          <cell r="P1628" t="str">
            <v>Not on Watch</v>
          </cell>
        </row>
        <row r="1629">
          <cell r="A1629" t="str">
            <v>Investcorp Capital Limited</v>
          </cell>
          <cell r="B1629" t="str">
            <v>CAYMAN ISLANDS</v>
          </cell>
          <cell r="C1629" t="str">
            <v>Stable</v>
          </cell>
          <cell r="D1629" t="str">
            <v>Ba2</v>
          </cell>
          <cell r="E1629" t="str">
            <v>BACKED Senior Unsecured - Fgn Curr</v>
          </cell>
          <cell r="P1629" t="str">
            <v>Not on Watch</v>
          </cell>
        </row>
        <row r="1630">
          <cell r="A1630" t="str">
            <v>Investec Finance plc</v>
          </cell>
          <cell r="B1630" t="str">
            <v>UNITED KINGDOM</v>
          </cell>
          <cell r="C1630" t="str">
            <v>Stable</v>
          </cell>
          <cell r="D1630" t="str">
            <v>(P)Baa3</v>
          </cell>
          <cell r="E1630" t="str">
            <v>BACKED Senior Unsecured MTN - Dom Curr</v>
          </cell>
          <cell r="O1630" t="str">
            <v>P-3</v>
          </cell>
          <cell r="P1630" t="str">
            <v>Not on Watch</v>
          </cell>
        </row>
        <row r="1631">
          <cell r="A1631" t="str">
            <v>Investec PLC</v>
          </cell>
          <cell r="B1631" t="str">
            <v>UNITED KINGDOM</v>
          </cell>
          <cell r="C1631" t="str">
            <v>Stable</v>
          </cell>
          <cell r="D1631" t="str">
            <v>Ba1</v>
          </cell>
          <cell r="E1631" t="str">
            <v>LT Issuer Rating - Fgn Curr</v>
          </cell>
          <cell r="O1631" t="str">
            <v>NP</v>
          </cell>
          <cell r="P1631" t="str">
            <v>Not on Watch</v>
          </cell>
        </row>
        <row r="1632">
          <cell r="A1632" t="str">
            <v>Investec Tier 1 (UK) LP</v>
          </cell>
          <cell r="B1632" t="str">
            <v>UNITED KINGDOM</v>
          </cell>
          <cell r="C1632" t="str">
            <v>Stable</v>
          </cell>
          <cell r="D1632" t="str">
            <v>B1</v>
          </cell>
          <cell r="E1632" t="str">
            <v>BACKED Pref. Stock Non-cumulative - Fgn Curr</v>
          </cell>
          <cell r="P1632" t="str">
            <v>Not on Watch</v>
          </cell>
        </row>
        <row r="1633">
          <cell r="A1633" t="str">
            <v>Investkredit Funding Ltd</v>
          </cell>
          <cell r="B1633" t="str">
            <v>JERSEY</v>
          </cell>
          <cell r="C1633" t="str">
            <v>Stable</v>
          </cell>
          <cell r="D1633" t="str">
            <v>Ca</v>
          </cell>
          <cell r="E1633" t="str">
            <v>Pref. Stock Non-cumulative - Fgn Curr</v>
          </cell>
          <cell r="N1633" t="str">
            <v>Ca</v>
          </cell>
          <cell r="P1633" t="str">
            <v>Not on Watch</v>
          </cell>
        </row>
        <row r="1634">
          <cell r="A1634" t="str">
            <v>Isar Capital Funding I Limited Partnership</v>
          </cell>
          <cell r="B1634" t="str">
            <v>GERMANY</v>
          </cell>
          <cell r="C1634" t="str">
            <v>Stable</v>
          </cell>
          <cell r="D1634" t="str">
            <v>Ba1</v>
          </cell>
          <cell r="E1634" t="str">
            <v>Pref. Stock Non-cumulative - Dom Curr</v>
          </cell>
          <cell r="P1634" t="str">
            <v>Not on Watch</v>
          </cell>
        </row>
        <row r="1635">
          <cell r="A1635" t="str">
            <v>Itau Unibanco Holding S.A.</v>
          </cell>
          <cell r="B1635" t="str">
            <v>BRAZIL</v>
          </cell>
          <cell r="C1635" t="str">
            <v>Negative (multiple)</v>
          </cell>
          <cell r="D1635" t="str">
            <v>Baa2</v>
          </cell>
          <cell r="E1635" t="str">
            <v>LT Issuer Rating - Dom Curr</v>
          </cell>
          <cell r="J1635" t="str">
            <v>(P)Baa2</v>
          </cell>
          <cell r="K1635" t="str">
            <v>(P)Baa3</v>
          </cell>
          <cell r="O1635" t="str">
            <v>P-2</v>
          </cell>
          <cell r="P1635" t="str">
            <v>Not on Watch</v>
          </cell>
        </row>
        <row r="1636">
          <cell r="A1636" t="str">
            <v>Itau Unibanco Holding S.A. (Cayman Islands)</v>
          </cell>
          <cell r="B1636" t="str">
            <v>CAYMAN ISLANDS</v>
          </cell>
          <cell r="C1636" t="str">
            <v>Negative</v>
          </cell>
          <cell r="D1636" t="str">
            <v>Baa2</v>
          </cell>
          <cell r="E1636" t="str">
            <v>Senior Unsecured - Fgn Curr</v>
          </cell>
          <cell r="J1636" t="str">
            <v>Baa2</v>
          </cell>
          <cell r="K1636" t="str">
            <v>Baa3</v>
          </cell>
          <cell r="O1636" t="str">
            <v>(P)P-2</v>
          </cell>
          <cell r="P1636" t="str">
            <v>Not on Watch</v>
          </cell>
        </row>
        <row r="1637">
          <cell r="A1637" t="str">
            <v>Itau Unibanco S.A. (Cayman Islands)</v>
          </cell>
          <cell r="B1637" t="str">
            <v>CAYMAN ISLANDS</v>
          </cell>
          <cell r="C1637" t="str">
            <v>Negative</v>
          </cell>
          <cell r="D1637" t="str">
            <v>(P)Baa2</v>
          </cell>
          <cell r="E1637" t="str">
            <v>LT Deposit Note/CD Program - Fgn Curr</v>
          </cell>
          <cell r="F1637" t="str">
            <v>(P)Baa2</v>
          </cell>
          <cell r="J1637" t="str">
            <v>(P)Baa1</v>
          </cell>
          <cell r="P1637" t="str">
            <v>Not on Watch</v>
          </cell>
        </row>
        <row r="1638">
          <cell r="A1638" t="str">
            <v>ItauBank Leasing S.A. Arrendamento Mercantil</v>
          </cell>
          <cell r="B1638" t="str">
            <v>BRAZIL</v>
          </cell>
          <cell r="C1638" t="str">
            <v>Negative (multiple)</v>
          </cell>
          <cell r="D1638" t="str">
            <v>Baa1</v>
          </cell>
          <cell r="E1638" t="str">
            <v>LT Issuer Rating - Dom Curr</v>
          </cell>
          <cell r="K1638" t="str">
            <v>Baa2</v>
          </cell>
          <cell r="P1638" t="str">
            <v>Not on Watch</v>
          </cell>
        </row>
        <row r="1639">
          <cell r="A1639" t="str">
            <v>Itausa - Investimentos Itau S.A.</v>
          </cell>
          <cell r="B1639" t="str">
            <v>BRAZIL</v>
          </cell>
          <cell r="C1639" t="str">
            <v>Negative</v>
          </cell>
          <cell r="D1639" t="str">
            <v>Baa3</v>
          </cell>
          <cell r="E1639" t="str">
            <v>LT Issuer Rating - Dom Curr</v>
          </cell>
          <cell r="P1639" t="str">
            <v>Not on Watch</v>
          </cell>
        </row>
        <row r="1640">
          <cell r="A1640" t="str">
            <v>J.P. Morgan &amp; Co. Incorporated</v>
          </cell>
          <cell r="B1640" t="str">
            <v>UNITED STATES</v>
          </cell>
          <cell r="C1640" t="str">
            <v>Stable</v>
          </cell>
          <cell r="D1640" t="str">
            <v>A3</v>
          </cell>
          <cell r="E1640" t="str">
            <v>LT Issuer Rating</v>
          </cell>
          <cell r="J1640" t="str">
            <v>A3</v>
          </cell>
          <cell r="K1640" t="str">
            <v>Baa1</v>
          </cell>
          <cell r="O1640" t="str">
            <v>P-2</v>
          </cell>
          <cell r="P1640" t="str">
            <v>Not on Watch</v>
          </cell>
        </row>
        <row r="1641">
          <cell r="A1641" t="str">
            <v>J.P. Morgan Australia Ltd.</v>
          </cell>
          <cell r="B1641" t="str">
            <v>AUSTRALIA</v>
          </cell>
          <cell r="C1641" t="str">
            <v>No Outlook</v>
          </cell>
          <cell r="O1641" t="str">
            <v>P-1</v>
          </cell>
          <cell r="P1641" t="str">
            <v>Not on Watch</v>
          </cell>
        </row>
        <row r="1642">
          <cell r="A1642" t="str">
            <v>J.P. Morgan Bank Canada</v>
          </cell>
          <cell r="B1642" t="str">
            <v>CANADA</v>
          </cell>
          <cell r="C1642" t="str">
            <v>Stable</v>
          </cell>
          <cell r="D1642" t="str">
            <v>Aa3</v>
          </cell>
          <cell r="E1642" t="str">
            <v>BACKED LT Bank Deposits - Fgn Curr</v>
          </cell>
          <cell r="O1642" t="str">
            <v>P-1</v>
          </cell>
          <cell r="P1642" t="str">
            <v>Not on Watch</v>
          </cell>
        </row>
        <row r="1643">
          <cell r="A1643" t="str">
            <v>J.P. Morgan Chase Capital XIII</v>
          </cell>
          <cell r="B1643" t="str">
            <v>UNITED STATES</v>
          </cell>
          <cell r="C1643" t="str">
            <v>Stable</v>
          </cell>
          <cell r="D1643" t="str">
            <v>Baa2</v>
          </cell>
          <cell r="E1643" t="str">
            <v>BACKED Pref. Stock - Dom Curr</v>
          </cell>
          <cell r="P1643" t="str">
            <v>Not on Watch</v>
          </cell>
        </row>
        <row r="1644">
          <cell r="A1644" t="str">
            <v>J.P. Morgan Chase Capital XXI</v>
          </cell>
          <cell r="B1644" t="str">
            <v>UNITED STATES</v>
          </cell>
          <cell r="C1644" t="str">
            <v>Stable</v>
          </cell>
          <cell r="D1644" t="str">
            <v>Baa2</v>
          </cell>
          <cell r="E1644" t="str">
            <v>BACKED Pref. Stock - Dom Curr</v>
          </cell>
          <cell r="P1644" t="str">
            <v>Not on Watch</v>
          </cell>
        </row>
        <row r="1645">
          <cell r="A1645" t="str">
            <v>J.P. Morgan Chase Capital XXIII</v>
          </cell>
          <cell r="B1645" t="str">
            <v>UNITED STATES</v>
          </cell>
          <cell r="C1645" t="str">
            <v>Stable</v>
          </cell>
          <cell r="D1645" t="str">
            <v>Baa2</v>
          </cell>
          <cell r="E1645" t="str">
            <v>BACKED Pref. Stock - Dom Curr</v>
          </cell>
          <cell r="P1645" t="str">
            <v>Not on Watch</v>
          </cell>
        </row>
        <row r="1646">
          <cell r="A1646" t="str">
            <v>J.P. Morgan Securities plc</v>
          </cell>
          <cell r="B1646" t="str">
            <v>UNITED KINGDOM</v>
          </cell>
          <cell r="C1646" t="str">
            <v>Stable</v>
          </cell>
          <cell r="D1646" t="str">
            <v>(P)Aa3</v>
          </cell>
          <cell r="E1646" t="str">
            <v>LT Deposit Note/CD Program - Fgn Curr</v>
          </cell>
          <cell r="O1646" t="str">
            <v>P-1</v>
          </cell>
          <cell r="P1646" t="str">
            <v>Not On Watch</v>
          </cell>
        </row>
        <row r="1647">
          <cell r="A1647" t="str">
            <v>John Deere Credit Compania Financiera S.A.</v>
          </cell>
          <cell r="B1647" t="str">
            <v>ARGENTINA</v>
          </cell>
          <cell r="C1647" t="str">
            <v>Negative</v>
          </cell>
          <cell r="D1647" t="str">
            <v>B1</v>
          </cell>
          <cell r="E1647" t="str">
            <v>LT Corporate Family Ratings - Dom Curr</v>
          </cell>
          <cell r="J1647" t="str">
            <v>B1</v>
          </cell>
          <cell r="P1647" t="str">
            <v>Not on Watch</v>
          </cell>
        </row>
        <row r="1648">
          <cell r="A1648" t="str">
            <v>JP Morgan International Derivatives Ltd</v>
          </cell>
          <cell r="B1648" t="str">
            <v>JERSEY</v>
          </cell>
          <cell r="C1648" t="str">
            <v>Stable</v>
          </cell>
          <cell r="D1648" t="str">
            <v>Aa3</v>
          </cell>
          <cell r="E1648" t="str">
            <v>BACKED Senior Unsecured - Fgn Curr</v>
          </cell>
          <cell r="P1648" t="str">
            <v>Not on Watch</v>
          </cell>
        </row>
        <row r="1649">
          <cell r="A1649" t="str">
            <v>JP MORGAN STRUCTURED PRODUCTS BV</v>
          </cell>
          <cell r="B1649" t="str">
            <v>NETHERLANDS</v>
          </cell>
          <cell r="C1649" t="str">
            <v>Stable</v>
          </cell>
          <cell r="D1649" t="str">
            <v>Aa3</v>
          </cell>
          <cell r="E1649" t="str">
            <v>BACKED Senior Unsecured - Fgn Curr</v>
          </cell>
          <cell r="O1649" t="str">
            <v>(P)P-1</v>
          </cell>
          <cell r="P1649" t="str">
            <v>Not On Watch</v>
          </cell>
        </row>
        <row r="1650">
          <cell r="A1650" t="str">
            <v>JPMorgan Chase &amp; Co.</v>
          </cell>
          <cell r="B1650" t="str">
            <v>UNITED STATES</v>
          </cell>
          <cell r="C1650" t="str">
            <v>Stable</v>
          </cell>
          <cell r="D1650" t="str">
            <v>A3</v>
          </cell>
          <cell r="E1650" t="str">
            <v>LT Issuer Rating</v>
          </cell>
          <cell r="J1650" t="str">
            <v>A3</v>
          </cell>
          <cell r="K1650" t="str">
            <v>Baa1</v>
          </cell>
          <cell r="N1650" t="str">
            <v>Ba1</v>
          </cell>
          <cell r="O1650" t="str">
            <v>P-2</v>
          </cell>
          <cell r="P1650" t="str">
            <v>Not On Watch</v>
          </cell>
        </row>
        <row r="1651">
          <cell r="A1651" t="str">
            <v>JPMorgan Chase Bank, N.A., London Branch</v>
          </cell>
          <cell r="B1651" t="str">
            <v>UNITED KINGDOM</v>
          </cell>
          <cell r="C1651" t="str">
            <v>Stable</v>
          </cell>
          <cell r="D1651" t="str">
            <v>Aa3</v>
          </cell>
          <cell r="E1651" t="str">
            <v>Senior Unsecured - Fgn Curr</v>
          </cell>
          <cell r="J1651" t="str">
            <v>Aa3</v>
          </cell>
          <cell r="O1651" t="str">
            <v>(P)P-1</v>
          </cell>
          <cell r="P1651" t="str">
            <v>Not on Watch</v>
          </cell>
        </row>
        <row r="1652">
          <cell r="A1652" t="str">
            <v>JPMorgan Chase Bank, N.A., New York Branch</v>
          </cell>
          <cell r="B1652" t="str">
            <v>UNITED STATES</v>
          </cell>
          <cell r="C1652" t="str">
            <v>Stable</v>
          </cell>
          <cell r="D1652" t="str">
            <v>(P)Aa3</v>
          </cell>
          <cell r="E1652" t="str">
            <v>Senior Unsecured MTN - Fgn Curr</v>
          </cell>
          <cell r="J1652" t="str">
            <v>(P)Aa3</v>
          </cell>
          <cell r="K1652" t="str">
            <v>(P)A2</v>
          </cell>
          <cell r="P1652" t="str">
            <v>Not on Watch</v>
          </cell>
        </row>
        <row r="1653">
          <cell r="A1653" t="str">
            <v>JPMorgan Chase Bank, N.A., Singapore Br</v>
          </cell>
          <cell r="B1653" t="str">
            <v>SINGAPORE</v>
          </cell>
          <cell r="C1653" t="str">
            <v>Stable</v>
          </cell>
          <cell r="D1653" t="str">
            <v>Aa3</v>
          </cell>
          <cell r="E1653" t="str">
            <v>LT Bank Deposits - Fgn Curr</v>
          </cell>
          <cell r="F1653" t="str">
            <v>Aa3</v>
          </cell>
          <cell r="J1653" t="str">
            <v>(P)Aa3</v>
          </cell>
          <cell r="O1653" t="str">
            <v>P-1</v>
          </cell>
          <cell r="P1653" t="str">
            <v>Not on Watch</v>
          </cell>
        </row>
        <row r="1654">
          <cell r="A1654" t="str">
            <v>JPMorgan Chase Bank, N.A., Toronto</v>
          </cell>
          <cell r="B1654" t="str">
            <v>CANADA</v>
          </cell>
          <cell r="C1654" t="str">
            <v>Stable</v>
          </cell>
          <cell r="D1654" t="str">
            <v>Aa3</v>
          </cell>
          <cell r="E1654" t="str">
            <v>LT Bank Deposits - Fgn Curr</v>
          </cell>
          <cell r="F1654" t="str">
            <v>Aa3</v>
          </cell>
          <cell r="O1654" t="str">
            <v>P-1</v>
          </cell>
          <cell r="P1654" t="str">
            <v>Not on Watch</v>
          </cell>
        </row>
        <row r="1655">
          <cell r="A1655" t="str">
            <v>JPMorgan Chase Capital XXIX</v>
          </cell>
          <cell r="B1655" t="str">
            <v>UNITED STATES</v>
          </cell>
          <cell r="C1655" t="str">
            <v>Stable</v>
          </cell>
          <cell r="D1655" t="str">
            <v>Baa2</v>
          </cell>
          <cell r="E1655" t="str">
            <v>BACKED Pref. Stock - Dom Curr</v>
          </cell>
          <cell r="P1655" t="str">
            <v>Not on Watch</v>
          </cell>
        </row>
        <row r="1656">
          <cell r="A1656" t="str">
            <v>JPMorgan Chase Capital XXVI</v>
          </cell>
          <cell r="B1656" t="str">
            <v>UNITED STATES</v>
          </cell>
          <cell r="C1656" t="str">
            <v>Stable</v>
          </cell>
          <cell r="D1656" t="str">
            <v>(P)Baa2</v>
          </cell>
          <cell r="E1656" t="str">
            <v>BACKED Pref. Shelf - Dom Curr</v>
          </cell>
          <cell r="P1656" t="str">
            <v>Not on Watch</v>
          </cell>
        </row>
        <row r="1657">
          <cell r="A1657" t="str">
            <v>JPMorgan Chase Funding Inc.</v>
          </cell>
          <cell r="B1657" t="str">
            <v>UNITED STATES</v>
          </cell>
          <cell r="C1657" t="str">
            <v>No Outlook</v>
          </cell>
          <cell r="O1657" t="str">
            <v>P-2</v>
          </cell>
          <cell r="P1657" t="str">
            <v>Not on Watch</v>
          </cell>
        </row>
        <row r="1658">
          <cell r="A1658" t="str">
            <v>Julius Baer Group Ltd.</v>
          </cell>
          <cell r="B1658" t="str">
            <v>SWITZERLAND</v>
          </cell>
          <cell r="C1658" t="str">
            <v>Negative</v>
          </cell>
          <cell r="D1658" t="str">
            <v>A2</v>
          </cell>
          <cell r="E1658" t="str">
            <v>LT Issuer Rating - Dom Curr</v>
          </cell>
          <cell r="K1658" t="str">
            <v>Baa1</v>
          </cell>
          <cell r="P1658" t="str">
            <v>Not on Watch</v>
          </cell>
        </row>
        <row r="1659">
          <cell r="A1659" t="str">
            <v>KASIKORNBANK Public Co. Ltd (Hong Kong)</v>
          </cell>
          <cell r="B1659" t="str">
            <v>HONG KONG</v>
          </cell>
          <cell r="C1659" t="str">
            <v>Stable</v>
          </cell>
          <cell r="D1659" t="str">
            <v>A3</v>
          </cell>
          <cell r="E1659" t="str">
            <v>Senior Unsecured - Fgn Curr</v>
          </cell>
          <cell r="J1659" t="str">
            <v>A3</v>
          </cell>
          <cell r="O1659" t="str">
            <v>(P)P-2</v>
          </cell>
          <cell r="P1659" t="str">
            <v>Not on Watch</v>
          </cell>
        </row>
        <row r="1660">
          <cell r="A1660" t="str">
            <v>KASIKORNBANK Public Co. Ltd. (CI)</v>
          </cell>
          <cell r="B1660" t="str">
            <v>CAYMAN ISLANDS</v>
          </cell>
          <cell r="C1660" t="str">
            <v>Stable</v>
          </cell>
          <cell r="D1660" t="str">
            <v>A3</v>
          </cell>
          <cell r="E1660" t="str">
            <v>Senior Unsecured - Fgn Curr</v>
          </cell>
          <cell r="J1660" t="str">
            <v>A3</v>
          </cell>
          <cell r="K1660" t="str">
            <v>Baa3</v>
          </cell>
          <cell r="O1660" t="str">
            <v>(P)P-2</v>
          </cell>
          <cell r="P1660" t="str">
            <v>Not on Watch</v>
          </cell>
        </row>
        <row r="1661">
          <cell r="A1661" t="str">
            <v>KBC Bank N.V., Succursale Francaise</v>
          </cell>
          <cell r="B1661" t="str">
            <v>FRANCE</v>
          </cell>
          <cell r="C1661" t="str">
            <v>No Outlook</v>
          </cell>
          <cell r="O1661" t="str">
            <v>P-1</v>
          </cell>
          <cell r="P1661" t="str">
            <v>Not on Watch</v>
          </cell>
        </row>
        <row r="1662">
          <cell r="A1662" t="str">
            <v>KBC Financial Products International Ltd</v>
          </cell>
          <cell r="B1662" t="str">
            <v>CAYMAN ISLANDS</v>
          </cell>
          <cell r="C1662" t="str">
            <v>Negative</v>
          </cell>
          <cell r="D1662" t="str">
            <v>A2</v>
          </cell>
          <cell r="E1662" t="str">
            <v>BACKED Senior Unsecured - Fgn Curr</v>
          </cell>
          <cell r="O1662" t="str">
            <v>P-1</v>
          </cell>
          <cell r="P1662" t="str">
            <v>Not on Watch</v>
          </cell>
        </row>
        <row r="1663">
          <cell r="A1663" t="str">
            <v>KBC Financial Products International VI Ltd.</v>
          </cell>
          <cell r="B1663" t="str">
            <v>CAYMAN ISLANDS</v>
          </cell>
          <cell r="C1663" t="str">
            <v>Negative</v>
          </cell>
          <cell r="D1663" t="str">
            <v>(P)A2</v>
          </cell>
          <cell r="E1663" t="str">
            <v>BACKED Senior Unsecured MTN - Fgn Curr</v>
          </cell>
          <cell r="P1663" t="str">
            <v>Not on Watch</v>
          </cell>
        </row>
        <row r="1664">
          <cell r="A1664" t="str">
            <v>KBC Group NV</v>
          </cell>
          <cell r="B1664" t="str">
            <v>BELGIUM</v>
          </cell>
          <cell r="C1664" t="str">
            <v>Negative</v>
          </cell>
          <cell r="D1664" t="str">
            <v>A3</v>
          </cell>
          <cell r="E1664" t="str">
            <v>LT Issuer Rating - Fgn Curr</v>
          </cell>
          <cell r="J1664" t="str">
            <v>A3</v>
          </cell>
          <cell r="O1664" t="str">
            <v>P-2</v>
          </cell>
          <cell r="P1664" t="str">
            <v>Not on Watch</v>
          </cell>
        </row>
        <row r="1665">
          <cell r="A1665" t="str">
            <v>KBC IFIMA N.V.</v>
          </cell>
          <cell r="B1665" t="str">
            <v>NETHERLANDS</v>
          </cell>
          <cell r="C1665" t="str">
            <v>Negative (multiple)</v>
          </cell>
          <cell r="D1665" t="str">
            <v>A2</v>
          </cell>
          <cell r="E1665" t="str">
            <v>BACKED Senior Unsecured - Fgn Curr</v>
          </cell>
          <cell r="O1665" t="str">
            <v>(P)P-1</v>
          </cell>
          <cell r="P1665" t="str">
            <v>Not On Watch</v>
          </cell>
        </row>
        <row r="1666">
          <cell r="A1666" t="str">
            <v>KBC International Finance N.V.</v>
          </cell>
          <cell r="B1666" t="str">
            <v>CURACAO</v>
          </cell>
          <cell r="C1666" t="str">
            <v>Negative (multiple)</v>
          </cell>
          <cell r="D1666" t="str">
            <v>(P)A2</v>
          </cell>
          <cell r="E1666" t="str">
            <v>BACKED Senior Unsecured MTN - Fgn Curr</v>
          </cell>
          <cell r="P1666" t="str">
            <v>Not on Watch</v>
          </cell>
        </row>
        <row r="1667">
          <cell r="A1667" t="str">
            <v>KeyCorp</v>
          </cell>
          <cell r="B1667" t="str">
            <v>UNITED STATES</v>
          </cell>
          <cell r="C1667" t="str">
            <v>Stable</v>
          </cell>
          <cell r="D1667" t="str">
            <v>Baa1</v>
          </cell>
          <cell r="E1667" t="str">
            <v>LT Issuer Rating</v>
          </cell>
          <cell r="J1667" t="str">
            <v>Baa1</v>
          </cell>
          <cell r="K1667" t="str">
            <v>(P)Baa2</v>
          </cell>
          <cell r="M1667" t="str">
            <v>(P)Baa3</v>
          </cell>
          <cell r="O1667" t="str">
            <v>(P)P-2</v>
          </cell>
          <cell r="P1667" t="str">
            <v>Not on Watch</v>
          </cell>
        </row>
        <row r="1668">
          <cell r="A1668" t="str">
            <v>KeyCorp Capital I</v>
          </cell>
          <cell r="B1668" t="str">
            <v>UNITED STATES</v>
          </cell>
          <cell r="C1668" t="str">
            <v>Stable</v>
          </cell>
          <cell r="D1668" t="str">
            <v>Baa3</v>
          </cell>
          <cell r="E1668" t="str">
            <v>BACKED Pref. Stock - Dom Curr</v>
          </cell>
          <cell r="P1668" t="str">
            <v>Not on Watch</v>
          </cell>
        </row>
        <row r="1669">
          <cell r="A1669" t="str">
            <v>KeyCorp Capital II</v>
          </cell>
          <cell r="B1669" t="str">
            <v>UNITED STATES</v>
          </cell>
          <cell r="C1669" t="str">
            <v>Stable</v>
          </cell>
          <cell r="D1669" t="str">
            <v>Baa3</v>
          </cell>
          <cell r="E1669" t="str">
            <v>BACKED Pref. Stock - Dom Curr</v>
          </cell>
          <cell r="P1669" t="str">
            <v>Not on Watch</v>
          </cell>
        </row>
        <row r="1670">
          <cell r="A1670" t="str">
            <v>KeyCorp Capital III</v>
          </cell>
          <cell r="B1670" t="str">
            <v>UNITED STATES</v>
          </cell>
          <cell r="C1670" t="str">
            <v>Stable</v>
          </cell>
          <cell r="D1670" t="str">
            <v>Baa3</v>
          </cell>
          <cell r="E1670" t="str">
            <v>BACKED Pref. Stock - Dom Curr</v>
          </cell>
          <cell r="P1670" t="str">
            <v>Not on Watch</v>
          </cell>
        </row>
        <row r="1671">
          <cell r="A1671" t="str">
            <v>Kommunalbanken AS</v>
          </cell>
          <cell r="B1671" t="str">
            <v>NORWAY</v>
          </cell>
          <cell r="C1671" t="str">
            <v>Stable</v>
          </cell>
          <cell r="D1671" t="str">
            <v>Aaa</v>
          </cell>
          <cell r="E1671" t="str">
            <v>LT Issuer Rating</v>
          </cell>
          <cell r="J1671" t="str">
            <v>Aaa</v>
          </cell>
          <cell r="K1671" t="str">
            <v>Aa1</v>
          </cell>
          <cell r="O1671" t="str">
            <v>P-1</v>
          </cell>
          <cell r="P1671" t="str">
            <v>Not on Watch</v>
          </cell>
        </row>
        <row r="1672">
          <cell r="A1672" t="str">
            <v>KommuneKredit</v>
          </cell>
          <cell r="B1672" t="str">
            <v>DENMARK</v>
          </cell>
          <cell r="C1672" t="str">
            <v>Stable</v>
          </cell>
          <cell r="D1672" t="str">
            <v>Aaa</v>
          </cell>
          <cell r="E1672" t="str">
            <v>LT Issuer Rating</v>
          </cell>
          <cell r="J1672" t="str">
            <v>Aaa</v>
          </cell>
          <cell r="O1672" t="str">
            <v>P-1</v>
          </cell>
          <cell r="P1672" t="str">
            <v>Not on Watch</v>
          </cell>
        </row>
        <row r="1673">
          <cell r="A1673" t="str">
            <v>Kommuninvest i Sverige Aktiebolag</v>
          </cell>
          <cell r="B1673" t="str">
            <v>SWEDEN</v>
          </cell>
          <cell r="C1673" t="str">
            <v>Stable</v>
          </cell>
          <cell r="D1673" t="str">
            <v>Aaa</v>
          </cell>
          <cell r="E1673" t="str">
            <v>LT Issuer Rating</v>
          </cell>
          <cell r="J1673" t="str">
            <v>Aaa</v>
          </cell>
          <cell r="O1673" t="str">
            <v>P-1</v>
          </cell>
          <cell r="P1673" t="str">
            <v>Not On Watch</v>
          </cell>
        </row>
        <row r="1674">
          <cell r="A1674" t="str">
            <v>Korea Development Bank, London Branch</v>
          </cell>
          <cell r="B1674" t="str">
            <v>UNITED KINGDOM</v>
          </cell>
          <cell r="C1674" t="str">
            <v>Stable</v>
          </cell>
          <cell r="D1674" t="str">
            <v>Aa3</v>
          </cell>
          <cell r="E1674" t="str">
            <v>Senior Unsecured - Fgn Curr</v>
          </cell>
          <cell r="J1674" t="str">
            <v>Aa3</v>
          </cell>
          <cell r="O1674" t="str">
            <v>(P)P-1</v>
          </cell>
          <cell r="P1674" t="str">
            <v>Not on Watch</v>
          </cell>
        </row>
        <row r="1675">
          <cell r="A1675" t="str">
            <v>Korea Development Bank, New York Branch</v>
          </cell>
          <cell r="B1675" t="str">
            <v>UNITED STATES</v>
          </cell>
          <cell r="C1675" t="str">
            <v>No Outlook</v>
          </cell>
          <cell r="O1675" t="str">
            <v>P-1</v>
          </cell>
          <cell r="P1675" t="str">
            <v>Not on Watch</v>
          </cell>
        </row>
        <row r="1676">
          <cell r="A1676" t="str">
            <v>Korea Securities Finance Corporation</v>
          </cell>
          <cell r="B1676" t="str">
            <v>KOREA</v>
          </cell>
          <cell r="C1676" t="str">
            <v>Stable</v>
          </cell>
          <cell r="D1676" t="str">
            <v>Aa3</v>
          </cell>
          <cell r="E1676" t="str">
            <v>LT Issuer Rating - Fgn Curr</v>
          </cell>
          <cell r="H1676" t="str">
            <v>a2</v>
          </cell>
          <cell r="O1676" t="str">
            <v>P-1</v>
          </cell>
          <cell r="P1676" t="str">
            <v>Not on Watch</v>
          </cell>
        </row>
        <row r="1677">
          <cell r="A1677" t="str">
            <v>Kredietbank North American Finance Corp</v>
          </cell>
          <cell r="B1677" t="str">
            <v>UNITED STATES</v>
          </cell>
          <cell r="C1677" t="str">
            <v>No Outlook</v>
          </cell>
          <cell r="O1677" t="str">
            <v>P-1</v>
          </cell>
          <cell r="P1677" t="str">
            <v>Not on Watch</v>
          </cell>
        </row>
        <row r="1678">
          <cell r="A1678" t="str">
            <v>Kreditanstalt fuer Wiederaufbau</v>
          </cell>
          <cell r="B1678" t="str">
            <v>GERMANY</v>
          </cell>
          <cell r="C1678" t="str">
            <v>Stable</v>
          </cell>
          <cell r="D1678" t="str">
            <v>Aaa</v>
          </cell>
          <cell r="E1678" t="str">
            <v>LT Bank Deposits - Fgn Curr</v>
          </cell>
          <cell r="F1678" t="str">
            <v>Aaa</v>
          </cell>
          <cell r="J1678" t="str">
            <v>Aaa</v>
          </cell>
          <cell r="O1678" t="str">
            <v>P-1</v>
          </cell>
          <cell r="P1678" t="str">
            <v>Not On Watch</v>
          </cell>
        </row>
        <row r="1679">
          <cell r="A1679" t="str">
            <v>Krung Thai Bank Public Co Ltd, Cayman Branch</v>
          </cell>
          <cell r="B1679" t="str">
            <v>CAYMAN ISLANDS</v>
          </cell>
          <cell r="C1679" t="str">
            <v>Stable</v>
          </cell>
          <cell r="D1679" t="str">
            <v>Baa1</v>
          </cell>
          <cell r="E1679" t="str">
            <v>Senior Unsecured - Fgn Curr</v>
          </cell>
          <cell r="J1679" t="str">
            <v>Baa1</v>
          </cell>
          <cell r="O1679" t="str">
            <v>(P)P-2</v>
          </cell>
          <cell r="P1679" t="str">
            <v>Not on Watch</v>
          </cell>
        </row>
        <row r="1680">
          <cell r="A1680" t="str">
            <v>Krung Thai Bank Public Co. Ltd.,Singapore Br.</v>
          </cell>
          <cell r="B1680" t="str">
            <v>SINGAPORE</v>
          </cell>
          <cell r="C1680" t="str">
            <v>Stable</v>
          </cell>
          <cell r="D1680" t="str">
            <v>B2</v>
          </cell>
          <cell r="E1680" t="str">
            <v>Pref. Stock Non-cumulative - Fgn Curr</v>
          </cell>
          <cell r="P1680" t="str">
            <v>Not on Watch</v>
          </cell>
        </row>
        <row r="1681">
          <cell r="A1681" t="str">
            <v>Kuznetski Capital S.A.</v>
          </cell>
          <cell r="B1681" t="str">
            <v>LUXEMBOURG</v>
          </cell>
          <cell r="C1681" t="str">
            <v>Stable</v>
          </cell>
          <cell r="D1681" t="str">
            <v>Ba3</v>
          </cell>
          <cell r="E1681" t="str">
            <v>BACKED Subordinate - Fgn Curr</v>
          </cell>
          <cell r="P1681" t="str">
            <v>Not on Watch</v>
          </cell>
        </row>
        <row r="1682">
          <cell r="A1682" t="str">
            <v>L-Bank</v>
          </cell>
          <cell r="B1682" t="str">
            <v>GERMANY</v>
          </cell>
          <cell r="C1682" t="str">
            <v>Stable</v>
          </cell>
          <cell r="D1682" t="str">
            <v>Aaa</v>
          </cell>
          <cell r="E1682" t="str">
            <v>LT Bank Deposits - Fgn Curr</v>
          </cell>
          <cell r="F1682" t="str">
            <v>Aaa</v>
          </cell>
          <cell r="J1682" t="str">
            <v>Aaa</v>
          </cell>
          <cell r="K1682" t="str">
            <v>(P)Aaa</v>
          </cell>
          <cell r="O1682" t="str">
            <v>P-1</v>
          </cell>
          <cell r="P1682" t="str">
            <v>Not On Watch</v>
          </cell>
        </row>
        <row r="1683">
          <cell r="A1683" t="str">
            <v>Landesbank Baden-Wuerttemberg, New York</v>
          </cell>
          <cell r="B1683" t="str">
            <v>UNITED STATES</v>
          </cell>
          <cell r="C1683" t="str">
            <v>Negative</v>
          </cell>
          <cell r="D1683" t="str">
            <v>A2</v>
          </cell>
          <cell r="E1683" t="str">
            <v>LT Bank Deposits - Dom Curr</v>
          </cell>
          <cell r="F1683" t="str">
            <v>A2</v>
          </cell>
          <cell r="J1683" t="str">
            <v>(P)A2</v>
          </cell>
          <cell r="K1683" t="str">
            <v>(P)Baa2</v>
          </cell>
          <cell r="O1683" t="str">
            <v>P-1</v>
          </cell>
          <cell r="P1683" t="str">
            <v>Not on Watch</v>
          </cell>
        </row>
        <row r="1684">
          <cell r="A1684" t="str">
            <v>Landesbank Baden-Wuerttemberg, Singapore Br</v>
          </cell>
          <cell r="B1684" t="str">
            <v>SINGAPORE</v>
          </cell>
          <cell r="C1684" t="str">
            <v>Negative</v>
          </cell>
          <cell r="D1684" t="str">
            <v>(P)A2</v>
          </cell>
          <cell r="E1684" t="str">
            <v>Senior Unsecured MTN - Fgn Curr</v>
          </cell>
          <cell r="J1684" t="str">
            <v>(P)A2</v>
          </cell>
          <cell r="K1684" t="str">
            <v>(P)Baa2</v>
          </cell>
          <cell r="O1684" t="str">
            <v>(P)P-1</v>
          </cell>
          <cell r="P1684" t="str">
            <v>Not on Watch</v>
          </cell>
        </row>
        <row r="1685">
          <cell r="A1685" t="str">
            <v>Landesbank Berlin, London Branch</v>
          </cell>
          <cell r="B1685" t="str">
            <v>UNITED KINGDOM</v>
          </cell>
          <cell r="C1685" t="str">
            <v>No Outlook</v>
          </cell>
          <cell r="D1685" t="str">
            <v>Aa1</v>
          </cell>
          <cell r="E1685" t="str">
            <v>BACKED Senior Unsecured - Fgn Curr</v>
          </cell>
          <cell r="J1685" t="str">
            <v>A1</v>
          </cell>
          <cell r="K1685" t="str">
            <v>A2</v>
          </cell>
          <cell r="P1685" t="str">
            <v>Not on Watch</v>
          </cell>
        </row>
        <row r="1686">
          <cell r="A1686" t="str">
            <v>Landesbank Hessen-Thueringen GZ, NY Branch</v>
          </cell>
          <cell r="B1686" t="str">
            <v>UNITED STATES</v>
          </cell>
          <cell r="C1686" t="str">
            <v>Negative</v>
          </cell>
          <cell r="D1686" t="str">
            <v>A2</v>
          </cell>
          <cell r="E1686" t="str">
            <v>LT Bank Deposits - Dom Curr</v>
          </cell>
          <cell r="F1686" t="str">
            <v>A2</v>
          </cell>
          <cell r="O1686" t="str">
            <v>P-1</v>
          </cell>
          <cell r="P1686" t="str">
            <v>Not on Watch</v>
          </cell>
        </row>
        <row r="1687">
          <cell r="A1687" t="str">
            <v>Landwirtschaftliche Rentenbank</v>
          </cell>
          <cell r="B1687" t="str">
            <v>GERMANY</v>
          </cell>
          <cell r="C1687" t="str">
            <v>Stable</v>
          </cell>
          <cell r="D1687" t="str">
            <v>Aaa</v>
          </cell>
          <cell r="E1687" t="str">
            <v>LT Bank Deposits - Fgn Curr</v>
          </cell>
          <cell r="F1687" t="str">
            <v>Aaa</v>
          </cell>
          <cell r="J1687" t="str">
            <v>Aaa</v>
          </cell>
          <cell r="K1687" t="str">
            <v>Aaa</v>
          </cell>
          <cell r="O1687" t="str">
            <v>P-1</v>
          </cell>
          <cell r="P1687" t="str">
            <v>Not on Watch</v>
          </cell>
        </row>
        <row r="1688">
          <cell r="A1688" t="str">
            <v>LaSalle Funding LLC</v>
          </cell>
          <cell r="B1688" t="str">
            <v>UNITED STATES</v>
          </cell>
          <cell r="C1688" t="str">
            <v>Stable</v>
          </cell>
          <cell r="D1688" t="str">
            <v>Baa2</v>
          </cell>
          <cell r="E1688" t="str">
            <v>BACKED Senior Unsecured - Dom Curr</v>
          </cell>
          <cell r="P1688" t="str">
            <v>Not on Watch</v>
          </cell>
        </row>
        <row r="1689">
          <cell r="A1689" t="str">
            <v>LBBW Luxemburg S.A.</v>
          </cell>
          <cell r="B1689" t="str">
            <v>LUXEMBOURG</v>
          </cell>
          <cell r="C1689" t="str">
            <v>Stable</v>
          </cell>
          <cell r="D1689" t="str">
            <v>Aaa</v>
          </cell>
          <cell r="E1689" t="str">
            <v>BACKED Senior Unsecured - Dom Curr</v>
          </cell>
          <cell r="P1689" t="str">
            <v>Not on Watch</v>
          </cell>
        </row>
        <row r="1690">
          <cell r="A1690" t="str">
            <v>LBG Capital No 1 plc</v>
          </cell>
          <cell r="B1690" t="str">
            <v>UNITED KINGDOM</v>
          </cell>
          <cell r="C1690" t="str">
            <v>Stable</v>
          </cell>
          <cell r="D1690" t="str">
            <v>Ba1</v>
          </cell>
          <cell r="E1690" t="str">
            <v>BACKED Subordinate - Fgn Curr</v>
          </cell>
          <cell r="P1690" t="str">
            <v>Not on Watch</v>
          </cell>
        </row>
        <row r="1691">
          <cell r="A1691" t="str">
            <v>LBG Capital No 2 plc</v>
          </cell>
          <cell r="B1691" t="str">
            <v>UNITED KINGDOM</v>
          </cell>
          <cell r="C1691" t="str">
            <v>Stable</v>
          </cell>
          <cell r="D1691" t="str">
            <v>Baa3</v>
          </cell>
          <cell r="E1691" t="str">
            <v>BACKED Subordinate - Fgn Curr</v>
          </cell>
          <cell r="P1691" t="str">
            <v>Not on Watch</v>
          </cell>
        </row>
        <row r="1692">
          <cell r="A1692" t="str">
            <v>LeasePlan Australia Limited</v>
          </cell>
          <cell r="B1692" t="str">
            <v>AUSTRALIA</v>
          </cell>
          <cell r="C1692" t="str">
            <v>Stable</v>
          </cell>
          <cell r="D1692" t="str">
            <v>Baa2</v>
          </cell>
          <cell r="E1692" t="str">
            <v>BACKED Senior Unsecured - Dom Curr</v>
          </cell>
          <cell r="O1692" t="str">
            <v>P-2</v>
          </cell>
          <cell r="P1692" t="str">
            <v>Not on Watch</v>
          </cell>
        </row>
        <row r="1693">
          <cell r="A1693" t="str">
            <v>LeasePlan Finance N.V. (DUBLIN BRANCH)</v>
          </cell>
          <cell r="B1693" t="str">
            <v>IRELAND</v>
          </cell>
          <cell r="C1693" t="str">
            <v>Stable</v>
          </cell>
          <cell r="D1693" t="str">
            <v>Baa2</v>
          </cell>
          <cell r="E1693" t="str">
            <v>BACKED Senior Unsecured - Dom Curr</v>
          </cell>
          <cell r="O1693" t="str">
            <v>P-2</v>
          </cell>
          <cell r="P1693" t="str">
            <v>Not on Watch</v>
          </cell>
        </row>
        <row r="1694">
          <cell r="A1694" t="str">
            <v>Leeds Permanent Building Society</v>
          </cell>
          <cell r="B1694" t="str">
            <v>UNITED KINGDOM</v>
          </cell>
          <cell r="C1694" t="str">
            <v>Stable</v>
          </cell>
          <cell r="D1694" t="str">
            <v>Baa2</v>
          </cell>
          <cell r="E1694" t="str">
            <v>BACKED Subordinate - Dom Curr</v>
          </cell>
          <cell r="P1694" t="str">
            <v>Not on Watch</v>
          </cell>
        </row>
        <row r="1695">
          <cell r="A1695" t="str">
            <v>Lembaga Pembiayaan Ekspor Indonesia</v>
          </cell>
          <cell r="B1695" t="str">
            <v>INDONESIA</v>
          </cell>
          <cell r="C1695" t="str">
            <v>Stable</v>
          </cell>
          <cell r="D1695" t="str">
            <v>Baa3</v>
          </cell>
          <cell r="E1695" t="str">
            <v>LT Issuer Rating - Fgn Curr</v>
          </cell>
          <cell r="J1695" t="str">
            <v>Baa3</v>
          </cell>
          <cell r="O1695" t="str">
            <v>(P)P-3</v>
          </cell>
          <cell r="P1695" t="str">
            <v>Not on Watch</v>
          </cell>
        </row>
        <row r="1696">
          <cell r="A1696" t="str">
            <v>LfA Foerderbank Bayern</v>
          </cell>
          <cell r="B1696" t="str">
            <v>GERMANY</v>
          </cell>
          <cell r="C1696" t="str">
            <v>Stable</v>
          </cell>
          <cell r="D1696" t="str">
            <v>Aaa</v>
          </cell>
          <cell r="E1696" t="str">
            <v>LT Bank Deposits - Fgn Curr</v>
          </cell>
          <cell r="F1696" t="str">
            <v>Aaa</v>
          </cell>
          <cell r="J1696" t="str">
            <v>Aaa</v>
          </cell>
          <cell r="O1696" t="str">
            <v>P-1</v>
          </cell>
          <cell r="P1696" t="str">
            <v>Not On Watch</v>
          </cell>
        </row>
        <row r="1697">
          <cell r="A1697" t="str">
            <v>Lloyds Bank plc (Australia)</v>
          </cell>
          <cell r="B1697" t="str">
            <v>AUSTRALIA</v>
          </cell>
          <cell r="C1697" t="str">
            <v>Negative (multiple)</v>
          </cell>
          <cell r="D1697" t="str">
            <v>(P)A1</v>
          </cell>
          <cell r="E1697" t="str">
            <v>Senior Unsecured MTN - Fgn Curr</v>
          </cell>
          <cell r="J1697" t="str">
            <v>A1</v>
          </cell>
          <cell r="K1697" t="str">
            <v>(P)Baa2</v>
          </cell>
          <cell r="O1697" t="str">
            <v>(P)P-1</v>
          </cell>
          <cell r="P1697" t="str">
            <v>Not on Watch</v>
          </cell>
        </row>
        <row r="1698">
          <cell r="A1698" t="str">
            <v>Lloyds Banking Group plc</v>
          </cell>
          <cell r="B1698" t="str">
            <v>UNITED KINGDOM</v>
          </cell>
          <cell r="C1698" t="str">
            <v>Negative (multiple)</v>
          </cell>
          <cell r="D1698" t="str">
            <v>A2</v>
          </cell>
          <cell r="E1698" t="str">
            <v>Senior Unsecured - Fgn Curr</v>
          </cell>
          <cell r="J1698" t="str">
            <v>A2</v>
          </cell>
          <cell r="K1698" t="str">
            <v>(P)Baa3</v>
          </cell>
          <cell r="M1698" t="str">
            <v>Ba2</v>
          </cell>
          <cell r="N1698" t="str">
            <v>Ba2</v>
          </cell>
          <cell r="P1698" t="str">
            <v>Not on Watch</v>
          </cell>
        </row>
        <row r="1699">
          <cell r="A1699" t="str">
            <v>Lloyds TSB Bank plc Hong Kong Branch</v>
          </cell>
          <cell r="B1699" t="str">
            <v>HONG KONG</v>
          </cell>
          <cell r="C1699" t="str">
            <v>No Outlook</v>
          </cell>
          <cell r="O1699" t="str">
            <v>P-1</v>
          </cell>
          <cell r="P1699" t="str">
            <v>Not on Watch</v>
          </cell>
        </row>
        <row r="1700">
          <cell r="A1700" t="str">
            <v>Lloyds TSB Capital 2 L.P.</v>
          </cell>
          <cell r="B1700" t="str">
            <v>UNITED STATES</v>
          </cell>
          <cell r="C1700" t="str">
            <v>Stable</v>
          </cell>
          <cell r="D1700" t="str">
            <v>Ba1</v>
          </cell>
          <cell r="E1700" t="str">
            <v>BACKED Pref. Stock Non-cumulative - Fgn Curr</v>
          </cell>
          <cell r="P1700" t="str">
            <v>Not on Watch</v>
          </cell>
        </row>
        <row r="1701">
          <cell r="A1701" t="str">
            <v>Lock AS</v>
          </cell>
          <cell r="B1701" t="str">
            <v>NORWAY</v>
          </cell>
          <cell r="C1701" t="str">
            <v>Stable</v>
          </cell>
          <cell r="D1701" t="str">
            <v>B2</v>
          </cell>
          <cell r="E1701" t="str">
            <v>Senior Secured - Fgn Curr</v>
          </cell>
          <cell r="P1701" t="str">
            <v>Not on Watch</v>
          </cell>
        </row>
        <row r="1702">
          <cell r="A1702" t="str">
            <v>Lock Lower Holdings AS</v>
          </cell>
          <cell r="B1702" t="str">
            <v>NORWAY</v>
          </cell>
          <cell r="C1702" t="str">
            <v>Stable</v>
          </cell>
          <cell r="D1702" t="str">
            <v>B2</v>
          </cell>
          <cell r="E1702" t="str">
            <v>LT Corporate Family Ratings</v>
          </cell>
          <cell r="J1702" t="str">
            <v>Caa1</v>
          </cell>
          <cell r="P1702" t="str">
            <v>Not on Watch</v>
          </cell>
        </row>
        <row r="1703">
          <cell r="A1703" t="str">
            <v>M&amp;I LLC</v>
          </cell>
          <cell r="B1703" t="str">
            <v>UNITED STATES</v>
          </cell>
          <cell r="C1703" t="str">
            <v>No Outlook</v>
          </cell>
          <cell r="P1703" t="str">
            <v>Not on Watch</v>
          </cell>
        </row>
        <row r="1704">
          <cell r="A1704" t="str">
            <v>M&amp;T Bank Corporation</v>
          </cell>
          <cell r="B1704" t="str">
            <v>UNITED STATES</v>
          </cell>
          <cell r="C1704" t="str">
            <v>Negative</v>
          </cell>
          <cell r="D1704" t="str">
            <v>A3</v>
          </cell>
          <cell r="E1704" t="str">
            <v>LT Issuer Rating</v>
          </cell>
          <cell r="J1704" t="str">
            <v>(P)A3</v>
          </cell>
          <cell r="K1704" t="str">
            <v>(P)Baa1</v>
          </cell>
          <cell r="M1704" t="str">
            <v>Baa2</v>
          </cell>
          <cell r="N1704" t="str">
            <v>Baa3</v>
          </cell>
          <cell r="P1704" t="str">
            <v>Not on Watch</v>
          </cell>
        </row>
        <row r="1705">
          <cell r="A1705" t="str">
            <v>M&amp;T Capital Trust I</v>
          </cell>
          <cell r="B1705" t="str">
            <v>UNITED STATES</v>
          </cell>
          <cell r="C1705" t="str">
            <v>Negative</v>
          </cell>
          <cell r="D1705" t="str">
            <v>Baa2</v>
          </cell>
          <cell r="E1705" t="str">
            <v>BACKED Pref. Stock - Dom Curr</v>
          </cell>
          <cell r="P1705" t="str">
            <v>Not on Watch</v>
          </cell>
        </row>
        <row r="1706">
          <cell r="A1706" t="str">
            <v>M&amp;T Capital Trust II</v>
          </cell>
          <cell r="B1706" t="str">
            <v>UNITED STATES</v>
          </cell>
          <cell r="C1706" t="str">
            <v>Negative</v>
          </cell>
          <cell r="D1706" t="str">
            <v>Baa2</v>
          </cell>
          <cell r="E1706" t="str">
            <v>BACKED Pref. Stock - Dom Curr</v>
          </cell>
          <cell r="P1706" t="str">
            <v>Not on Watch</v>
          </cell>
        </row>
        <row r="1707">
          <cell r="A1707" t="str">
            <v>M&amp;T Capital Trust III</v>
          </cell>
          <cell r="B1707" t="str">
            <v>UNITED STATES</v>
          </cell>
          <cell r="C1707" t="str">
            <v>Negative</v>
          </cell>
          <cell r="D1707" t="str">
            <v>Baa2</v>
          </cell>
          <cell r="E1707" t="str">
            <v>BACKED Pref. Stock - Dom Curr</v>
          </cell>
          <cell r="P1707" t="str">
            <v>Not on Watch</v>
          </cell>
        </row>
        <row r="1708">
          <cell r="A1708" t="str">
            <v>M&amp;T Capital Trust IV</v>
          </cell>
          <cell r="B1708" t="str">
            <v>UNITED STATES</v>
          </cell>
          <cell r="C1708" t="str">
            <v>Negative</v>
          </cell>
          <cell r="D1708" t="str">
            <v>(P)Baa2</v>
          </cell>
          <cell r="E1708" t="str">
            <v>BACKED Pref. Shelf - Dom Curr</v>
          </cell>
          <cell r="P1708" t="str">
            <v>Not on Watch</v>
          </cell>
        </row>
        <row r="1709">
          <cell r="A1709" t="str">
            <v>M&amp;T Capital Trust V</v>
          </cell>
          <cell r="B1709" t="str">
            <v>UNITED STATES</v>
          </cell>
          <cell r="C1709" t="str">
            <v>Negative</v>
          </cell>
          <cell r="D1709" t="str">
            <v>(P)Baa2</v>
          </cell>
          <cell r="E1709" t="str">
            <v>BACKED Pref. Shelf - Dom Curr</v>
          </cell>
          <cell r="P1709" t="str">
            <v>Not on Watch</v>
          </cell>
        </row>
        <row r="1710">
          <cell r="A1710" t="str">
            <v>M&amp;T Capital Trust VI</v>
          </cell>
          <cell r="B1710" t="str">
            <v>UNITED STATES</v>
          </cell>
          <cell r="C1710" t="str">
            <v>Negative</v>
          </cell>
          <cell r="D1710" t="str">
            <v>(P)Baa2</v>
          </cell>
          <cell r="E1710" t="str">
            <v>BACKED Pref. Shelf - Dom Curr</v>
          </cell>
          <cell r="P1710" t="str">
            <v>Not on Watch</v>
          </cell>
        </row>
        <row r="1711">
          <cell r="A1711" t="str">
            <v>Macquarie Capital Funding L.P.</v>
          </cell>
          <cell r="B1711" t="str">
            <v>JERSEY</v>
          </cell>
          <cell r="C1711" t="str">
            <v>Stable</v>
          </cell>
          <cell r="D1711" t="str">
            <v>Ba1</v>
          </cell>
          <cell r="E1711" t="str">
            <v>BACKED Pref. Stock Non-cumulative - Dom Curr</v>
          </cell>
          <cell r="P1711" t="str">
            <v>Not on Watch</v>
          </cell>
        </row>
        <row r="1712">
          <cell r="A1712" t="str">
            <v>Macquarie Finance Limited</v>
          </cell>
          <cell r="B1712" t="str">
            <v>AUSTRALIA</v>
          </cell>
          <cell r="C1712" t="str">
            <v>Stable</v>
          </cell>
          <cell r="D1712" t="str">
            <v>Ba1</v>
          </cell>
          <cell r="E1712" t="str">
            <v>BACKED Pref. Stock Non-cumulative - Dom Curr</v>
          </cell>
          <cell r="P1712" t="str">
            <v>Not on Watch</v>
          </cell>
        </row>
        <row r="1713">
          <cell r="A1713" t="str">
            <v>Macquarie Group Limited</v>
          </cell>
          <cell r="B1713" t="str">
            <v>AUSTRALIA</v>
          </cell>
          <cell r="C1713" t="str">
            <v>Stable</v>
          </cell>
          <cell r="D1713" t="str">
            <v>A3</v>
          </cell>
          <cell r="E1713" t="str">
            <v>LT Issuer Rating - Fgn Curr</v>
          </cell>
          <cell r="J1713" t="str">
            <v>A3</v>
          </cell>
          <cell r="K1713" t="str">
            <v>(P)Baa3</v>
          </cell>
          <cell r="O1713" t="str">
            <v>P-2</v>
          </cell>
          <cell r="P1713" t="str">
            <v>Not on Watch</v>
          </cell>
        </row>
        <row r="1714">
          <cell r="A1714" t="str">
            <v>Macquarie PMI LLC</v>
          </cell>
          <cell r="B1714" t="str">
            <v>UNITED STATES</v>
          </cell>
          <cell r="C1714" t="str">
            <v>Stable</v>
          </cell>
          <cell r="D1714" t="str">
            <v>Ba1</v>
          </cell>
          <cell r="E1714" t="str">
            <v>BACKED Pref. Stock - Dom Curr</v>
          </cell>
          <cell r="P1714" t="str">
            <v>Not on Watch</v>
          </cell>
        </row>
        <row r="1715">
          <cell r="A1715" t="str">
            <v>Main Capital Funding II Limited Partnership</v>
          </cell>
          <cell r="B1715" t="str">
            <v>JERSEY</v>
          </cell>
          <cell r="C1715" t="str">
            <v>Stable</v>
          </cell>
          <cell r="D1715" t="str">
            <v>Ba2</v>
          </cell>
          <cell r="E1715" t="str">
            <v>Pref. Stock Non-cumulative - Fgn Curr</v>
          </cell>
          <cell r="P1715" t="str">
            <v>Not on Watch</v>
          </cell>
        </row>
        <row r="1716">
          <cell r="A1716" t="str">
            <v>Main Capital Funding Limited Partnership</v>
          </cell>
          <cell r="B1716" t="str">
            <v>JERSEY</v>
          </cell>
          <cell r="C1716" t="str">
            <v>Stable</v>
          </cell>
          <cell r="D1716" t="str">
            <v>Ba2</v>
          </cell>
          <cell r="E1716" t="str">
            <v>Pref. Stock Non-cumulative - Fgn Curr</v>
          </cell>
          <cell r="P1716" t="str">
            <v>Not on Watch</v>
          </cell>
        </row>
        <row r="1717">
          <cell r="A1717" t="str">
            <v>Malayan Banking Berhad, Hong Kong Branch</v>
          </cell>
          <cell r="B1717" t="str">
            <v>HONG KONG</v>
          </cell>
          <cell r="C1717" t="str">
            <v>Positive</v>
          </cell>
          <cell r="D1717" t="str">
            <v>(P)A3</v>
          </cell>
          <cell r="E1717" t="str">
            <v>Senior Unsecured MTN - Fgn Curr</v>
          </cell>
          <cell r="J1717" t="str">
            <v>(P)A3</v>
          </cell>
          <cell r="O1717" t="str">
            <v>P-2</v>
          </cell>
          <cell r="P1717" t="str">
            <v>Not on Watch</v>
          </cell>
        </row>
        <row r="1718">
          <cell r="A1718" t="str">
            <v>Malayan Banking Berhad, Singapore Branch</v>
          </cell>
          <cell r="B1718" t="str">
            <v>SINGAPORE</v>
          </cell>
          <cell r="C1718" t="str">
            <v>Positive</v>
          </cell>
          <cell r="D1718" t="str">
            <v>(P)A3</v>
          </cell>
          <cell r="E1718" t="str">
            <v>Senior Unsecured MTN - Fgn Curr</v>
          </cell>
          <cell r="J1718" t="str">
            <v>(P)A3</v>
          </cell>
          <cell r="O1718" t="str">
            <v>P-2</v>
          </cell>
          <cell r="P1718" t="str">
            <v>Not on Watch</v>
          </cell>
        </row>
        <row r="1719">
          <cell r="A1719" t="str">
            <v>Marshall &amp; Ilsley Corporation</v>
          </cell>
          <cell r="B1719" t="str">
            <v>UNITED STATES</v>
          </cell>
          <cell r="C1719" t="str">
            <v>No Outlook</v>
          </cell>
          <cell r="P1719" t="str">
            <v>Not on Watch</v>
          </cell>
        </row>
        <row r="1720">
          <cell r="A1720" t="str">
            <v>MBNA Capital B</v>
          </cell>
          <cell r="B1720" t="str">
            <v>UNITED STATES</v>
          </cell>
          <cell r="C1720" t="str">
            <v>Stable</v>
          </cell>
          <cell r="D1720" t="str">
            <v>Ba1</v>
          </cell>
          <cell r="E1720" t="str">
            <v>BACKED Pref. Stock - Dom Curr</v>
          </cell>
          <cell r="P1720" t="str">
            <v>Not on Watch</v>
          </cell>
        </row>
        <row r="1721">
          <cell r="A1721" t="str">
            <v>MBNA Corporation</v>
          </cell>
          <cell r="B1721" t="str">
            <v>UNITED STATES</v>
          </cell>
          <cell r="C1721" t="str">
            <v>Stable</v>
          </cell>
          <cell r="D1721" t="str">
            <v>Baa2</v>
          </cell>
          <cell r="E1721" t="str">
            <v>Senior Unsecured - Dom Curr</v>
          </cell>
          <cell r="J1721" t="str">
            <v>Baa2</v>
          </cell>
          <cell r="K1721" t="str">
            <v>(P)Baa3</v>
          </cell>
          <cell r="P1721" t="str">
            <v>Not on Watch</v>
          </cell>
        </row>
        <row r="1722">
          <cell r="A1722" t="str">
            <v>Mega Financial Holding Co., Ltd</v>
          </cell>
          <cell r="B1722" t="str">
            <v>TAIWAN</v>
          </cell>
          <cell r="C1722" t="str">
            <v>Stable</v>
          </cell>
          <cell r="D1722" t="str">
            <v>A3</v>
          </cell>
          <cell r="E1722" t="str">
            <v>LT Issuer Rating - Fgn Curr</v>
          </cell>
          <cell r="P1722" t="str">
            <v>Not on Watch</v>
          </cell>
        </row>
        <row r="1723">
          <cell r="A1723" t="str">
            <v>Mellon Capital III</v>
          </cell>
          <cell r="B1723" t="str">
            <v>UNITED STATES</v>
          </cell>
          <cell r="C1723" t="str">
            <v>Stable</v>
          </cell>
          <cell r="D1723" t="str">
            <v>A3</v>
          </cell>
          <cell r="E1723" t="str">
            <v>BACKED Pref. Stock - Fgn Curr</v>
          </cell>
          <cell r="P1723" t="str">
            <v>Not on Watch</v>
          </cell>
        </row>
        <row r="1724">
          <cell r="A1724" t="str">
            <v>Mellon Capital IV</v>
          </cell>
          <cell r="B1724" t="str">
            <v>UNITED STATES</v>
          </cell>
          <cell r="C1724" t="str">
            <v>Stable</v>
          </cell>
          <cell r="D1724" t="str">
            <v>Baa2</v>
          </cell>
          <cell r="E1724" t="str">
            <v>BACKED Pref. Stock - Dom Curr</v>
          </cell>
          <cell r="P1724" t="str">
            <v>Not on Watch</v>
          </cell>
        </row>
        <row r="1725">
          <cell r="A1725" t="str">
            <v>Mellon Funding Corporation</v>
          </cell>
          <cell r="B1725" t="str">
            <v>UNITED STATES</v>
          </cell>
          <cell r="C1725" t="str">
            <v>Stable</v>
          </cell>
          <cell r="D1725" t="str">
            <v>A2</v>
          </cell>
          <cell r="E1725" t="str">
            <v>Subordinate - Dom Curr</v>
          </cell>
          <cell r="K1725" t="str">
            <v>A2</v>
          </cell>
          <cell r="O1725" t="str">
            <v>P-1</v>
          </cell>
          <cell r="P1725" t="str">
            <v>Not on Watch</v>
          </cell>
        </row>
        <row r="1726">
          <cell r="A1726" t="str">
            <v>Mercantile Bank Limited</v>
          </cell>
          <cell r="B1726" t="str">
            <v>SOUTH AFRICA</v>
          </cell>
          <cell r="C1726" t="str">
            <v>Negative</v>
          </cell>
          <cell r="P1726" t="str">
            <v>Not on Watch</v>
          </cell>
        </row>
        <row r="1727">
          <cell r="A1727" t="str">
            <v>MFB Hungarian Development Bank Ltd.</v>
          </cell>
          <cell r="B1727" t="str">
            <v>HUNGARY</v>
          </cell>
          <cell r="C1727" t="str">
            <v>Negative</v>
          </cell>
          <cell r="D1727" t="str">
            <v>Ba2</v>
          </cell>
          <cell r="E1727" t="str">
            <v>LT Bank Deposits - Fgn Curr</v>
          </cell>
          <cell r="F1727" t="str">
            <v>Ba2</v>
          </cell>
          <cell r="O1727" t="str">
            <v>NP</v>
          </cell>
          <cell r="P1727" t="str">
            <v>Not on Watch</v>
          </cell>
        </row>
        <row r="1728">
          <cell r="A1728" t="str">
            <v>Mitsubishi UFJ Securities International plc</v>
          </cell>
          <cell r="B1728" t="str">
            <v>UNITED KINGDOM</v>
          </cell>
          <cell r="C1728" t="str">
            <v>Stable</v>
          </cell>
          <cell r="D1728" t="str">
            <v>A1</v>
          </cell>
          <cell r="E1728" t="str">
            <v>LT Issuer Rating</v>
          </cell>
          <cell r="O1728" t="str">
            <v>P-1</v>
          </cell>
          <cell r="P1728" t="str">
            <v>Not On Watch</v>
          </cell>
        </row>
        <row r="1729">
          <cell r="A1729" t="str">
            <v>Mitsubishi UFJ Trust &amp; Bank. Corp., NY Branch</v>
          </cell>
          <cell r="B1729" t="str">
            <v>UNITED STATES</v>
          </cell>
          <cell r="C1729" t="str">
            <v>No Outlook</v>
          </cell>
          <cell r="O1729" t="str">
            <v>P-1</v>
          </cell>
          <cell r="P1729" t="str">
            <v>Not on Watch</v>
          </cell>
        </row>
        <row r="1730">
          <cell r="A1730" t="str">
            <v>Mizuho Bank Nederland N.V.</v>
          </cell>
          <cell r="B1730" t="str">
            <v>NETHERLANDS</v>
          </cell>
          <cell r="C1730" t="str">
            <v>Stable</v>
          </cell>
          <cell r="D1730" t="str">
            <v>(P)A1</v>
          </cell>
          <cell r="E1730" t="str">
            <v>BACKED Senior Unsecured MTN - Fgn Curr</v>
          </cell>
          <cell r="O1730" t="str">
            <v>(P)P-1</v>
          </cell>
          <cell r="P1730" t="str">
            <v>Not on Watch</v>
          </cell>
        </row>
        <row r="1731">
          <cell r="A1731" t="str">
            <v>Mizuho Bank, Ltd., Cayman Branch</v>
          </cell>
          <cell r="B1731" t="str">
            <v>CAYMAN ISLANDS</v>
          </cell>
          <cell r="C1731" t="str">
            <v>Stable</v>
          </cell>
          <cell r="O1731" t="str">
            <v>P-1</v>
          </cell>
          <cell r="P1731" t="str">
            <v>Not on Watch</v>
          </cell>
        </row>
        <row r="1732">
          <cell r="A1732" t="str">
            <v>Mizuho Bank, Ltd., Hong Kong Branch</v>
          </cell>
          <cell r="B1732" t="str">
            <v>HONG KONG</v>
          </cell>
          <cell r="C1732" t="str">
            <v>Stable</v>
          </cell>
          <cell r="D1732" t="str">
            <v>A1</v>
          </cell>
          <cell r="E1732" t="str">
            <v>LT Deposit Note/CD Program - Dom Curr</v>
          </cell>
          <cell r="F1732" t="str">
            <v>A1</v>
          </cell>
          <cell r="P1732" t="str">
            <v>Not on Watch</v>
          </cell>
        </row>
        <row r="1733">
          <cell r="A1733" t="str">
            <v>Mizuho Bank, Ltd., Paris Branch</v>
          </cell>
          <cell r="B1733" t="str">
            <v>FRANCE</v>
          </cell>
          <cell r="C1733" t="str">
            <v>Stable</v>
          </cell>
          <cell r="D1733" t="str">
            <v>A1</v>
          </cell>
          <cell r="E1733" t="str">
            <v>LT Bank Deposits - Fgn Curr</v>
          </cell>
          <cell r="F1733" t="str">
            <v>A1</v>
          </cell>
          <cell r="O1733" t="str">
            <v>P-1</v>
          </cell>
          <cell r="P1733" t="str">
            <v>Not on Watch</v>
          </cell>
        </row>
        <row r="1734">
          <cell r="A1734" t="str">
            <v>Mizuho Bank, Ltd., Sydney Branch</v>
          </cell>
          <cell r="B1734" t="str">
            <v>AUSTRALIA</v>
          </cell>
          <cell r="C1734" t="str">
            <v>Stable</v>
          </cell>
          <cell r="D1734" t="str">
            <v>(P)A1</v>
          </cell>
          <cell r="E1734" t="str">
            <v>Senior Unsecured MTN - Fgn Curr</v>
          </cell>
          <cell r="J1734" t="str">
            <v>(P)A1</v>
          </cell>
          <cell r="O1734" t="str">
            <v>(P)P-1</v>
          </cell>
          <cell r="P1734" t="str">
            <v>Not on Watch</v>
          </cell>
        </row>
        <row r="1735">
          <cell r="A1735" t="str">
            <v>Mizuho Capital Investment (JPY) 5 Limited</v>
          </cell>
          <cell r="B1735" t="str">
            <v>CAYMAN ISLANDS</v>
          </cell>
          <cell r="C1735" t="str">
            <v>Stable</v>
          </cell>
          <cell r="D1735" t="str">
            <v>Ba2</v>
          </cell>
          <cell r="E1735" t="str">
            <v>Pref. Stock Non-cumulative - Fgn Curr</v>
          </cell>
          <cell r="P1735" t="str">
            <v>Not on Watch</v>
          </cell>
        </row>
        <row r="1736">
          <cell r="A1736" t="str">
            <v>Mizuho Capital Investment (USD) 1 Limited</v>
          </cell>
          <cell r="B1736" t="str">
            <v>CAYMAN ISLANDS</v>
          </cell>
          <cell r="C1736" t="str">
            <v>Stable</v>
          </cell>
          <cell r="D1736" t="str">
            <v>Ba2</v>
          </cell>
          <cell r="E1736" t="str">
            <v>BACKED Pref. Stock Non-cumulative - Fgn Curr</v>
          </cell>
          <cell r="P1736" t="str">
            <v>Not on Watch</v>
          </cell>
        </row>
        <row r="1737">
          <cell r="A1737" t="str">
            <v>Mizuho Finance (Aruba) A.E.C.</v>
          </cell>
          <cell r="B1737" t="str">
            <v>ARUBA</v>
          </cell>
          <cell r="C1737" t="str">
            <v>Stable</v>
          </cell>
          <cell r="D1737" t="str">
            <v>(P)A2</v>
          </cell>
          <cell r="E1737" t="str">
            <v>BACKED Subordinate MTN - Fgn Curr</v>
          </cell>
          <cell r="P1737" t="str">
            <v>Not on Watch</v>
          </cell>
        </row>
        <row r="1738">
          <cell r="A1738" t="str">
            <v>Mizuho Finance (Cayman) Limited</v>
          </cell>
          <cell r="B1738" t="str">
            <v>CAYMAN ISLANDS</v>
          </cell>
          <cell r="C1738" t="str">
            <v>Stable</v>
          </cell>
          <cell r="D1738" t="str">
            <v>(P)A2</v>
          </cell>
          <cell r="E1738" t="str">
            <v>BACKED Subordinate MTN - Fgn Curr</v>
          </cell>
          <cell r="P1738" t="str">
            <v>Not on Watch</v>
          </cell>
        </row>
        <row r="1739">
          <cell r="A1739" t="str">
            <v>Mizuho Finance (Curacao) N.V.</v>
          </cell>
          <cell r="B1739" t="str">
            <v>CURACAO</v>
          </cell>
          <cell r="C1739" t="str">
            <v>Stable</v>
          </cell>
          <cell r="D1739" t="str">
            <v>(P)A1</v>
          </cell>
          <cell r="E1739" t="str">
            <v>BACKED Senior Unsecured MTN - Fgn Curr</v>
          </cell>
          <cell r="O1739" t="str">
            <v>(P)P-1</v>
          </cell>
          <cell r="P1739" t="str">
            <v>Not on Watch</v>
          </cell>
        </row>
        <row r="1740">
          <cell r="A1740" t="str">
            <v>Mizuho Financial Group (Cayman) 2 Limited</v>
          </cell>
          <cell r="B1740" t="str">
            <v>CAYMAN ISLANDS</v>
          </cell>
          <cell r="C1740" t="str">
            <v>Stable</v>
          </cell>
          <cell r="D1740" t="str">
            <v>A2</v>
          </cell>
          <cell r="E1740" t="str">
            <v>BACKED Senior Subordinate - Fgn Curr</v>
          </cell>
          <cell r="P1740" t="str">
            <v>Not on Watch</v>
          </cell>
        </row>
        <row r="1741">
          <cell r="A1741" t="str">
            <v>Mizuho Financial Group, Inc.</v>
          </cell>
          <cell r="B1741" t="str">
            <v>JAPAN</v>
          </cell>
          <cell r="C1741" t="str">
            <v>No Outlook</v>
          </cell>
          <cell r="O1741" t="str">
            <v>P-1</v>
          </cell>
          <cell r="P1741" t="str">
            <v>Not on Watch</v>
          </cell>
        </row>
        <row r="1742">
          <cell r="A1742" t="str">
            <v>Monogram Credit Card Bank of Georgia</v>
          </cell>
          <cell r="B1742" t="str">
            <v>UNITED STATES</v>
          </cell>
          <cell r="C1742" t="str">
            <v>Stable</v>
          </cell>
          <cell r="D1742" t="str">
            <v>A1</v>
          </cell>
          <cell r="E1742" t="str">
            <v>BACKED LT Bank Deposits - Dom Curr</v>
          </cell>
          <cell r="O1742" t="str">
            <v>P-1</v>
          </cell>
          <cell r="P1742" t="str">
            <v>Not on Watch</v>
          </cell>
        </row>
        <row r="1743">
          <cell r="A1743" t="str">
            <v>Morgan Stanley</v>
          </cell>
          <cell r="B1743" t="str">
            <v>UNITED STATES</v>
          </cell>
          <cell r="C1743" t="str">
            <v>Positive</v>
          </cell>
          <cell r="D1743" t="str">
            <v>Baa2</v>
          </cell>
          <cell r="E1743" t="str">
            <v>LT Issuer Rating</v>
          </cell>
          <cell r="J1743" t="str">
            <v>Baa2</v>
          </cell>
          <cell r="K1743" t="str">
            <v>Baa3</v>
          </cell>
          <cell r="M1743" t="str">
            <v>(P)Ba2</v>
          </cell>
          <cell r="N1743" t="str">
            <v>Ba3</v>
          </cell>
          <cell r="O1743" t="str">
            <v>P-2</v>
          </cell>
          <cell r="P1743" t="str">
            <v>Not On Watch</v>
          </cell>
        </row>
        <row r="1744">
          <cell r="A1744" t="str">
            <v>MPS Capital Trust I</v>
          </cell>
          <cell r="B1744" t="str">
            <v>UNITED STATES</v>
          </cell>
          <cell r="C1744" t="str">
            <v>Stable</v>
          </cell>
          <cell r="D1744" t="str">
            <v>C</v>
          </cell>
          <cell r="E1744" t="str">
            <v>BACKED Pref. Stock Non-cumulative - Fgn Curr</v>
          </cell>
          <cell r="P1744" t="str">
            <v>Not on Watch</v>
          </cell>
        </row>
        <row r="1745">
          <cell r="A1745" t="str">
            <v>MUFG Americas Holdings Corporation</v>
          </cell>
          <cell r="B1745" t="str">
            <v>UNITED STATES</v>
          </cell>
          <cell r="C1745" t="str">
            <v>Negative</v>
          </cell>
          <cell r="D1745" t="str">
            <v>A3</v>
          </cell>
          <cell r="E1745" t="str">
            <v>LT Issuer Rating - Dom Curr</v>
          </cell>
          <cell r="J1745" t="str">
            <v>A3</v>
          </cell>
          <cell r="K1745" t="str">
            <v>(P)Baa1</v>
          </cell>
          <cell r="M1745" t="str">
            <v>(P)Baa2</v>
          </cell>
          <cell r="N1745" t="str">
            <v>(P)Baa3</v>
          </cell>
          <cell r="P1745" t="str">
            <v>Not on Watch</v>
          </cell>
        </row>
        <row r="1746">
          <cell r="A1746" t="str">
            <v>MUFG Capital Finance 1 Limited</v>
          </cell>
          <cell r="B1746" t="str">
            <v>CAYMAN ISLANDS</v>
          </cell>
          <cell r="C1746" t="str">
            <v>Stable</v>
          </cell>
          <cell r="D1746" t="str">
            <v>Ba1</v>
          </cell>
          <cell r="E1746" t="str">
            <v>BACKED Pref. Stock Non-cumulative - Fgn Curr</v>
          </cell>
          <cell r="P1746" t="str">
            <v>Not on Watch</v>
          </cell>
        </row>
        <row r="1747">
          <cell r="A1747" t="str">
            <v>MUFG Capital Finance 2 Limited</v>
          </cell>
          <cell r="B1747" t="str">
            <v>CAYMAN ISLANDS</v>
          </cell>
          <cell r="C1747" t="str">
            <v>Stable</v>
          </cell>
          <cell r="D1747" t="str">
            <v>Ba1</v>
          </cell>
          <cell r="E1747" t="str">
            <v>BACKED Pref. Stock Non-cumulative - Fgn Curr</v>
          </cell>
          <cell r="P1747" t="str">
            <v>Not on Watch</v>
          </cell>
        </row>
        <row r="1748">
          <cell r="A1748" t="str">
            <v>MUFG Capital Finance 4 Limited</v>
          </cell>
          <cell r="B1748" t="str">
            <v>CAYMAN ISLANDS</v>
          </cell>
          <cell r="C1748" t="str">
            <v>Stable</v>
          </cell>
          <cell r="D1748" t="str">
            <v>Ba1</v>
          </cell>
          <cell r="E1748" t="str">
            <v>BACKED Pref. Stock Non-cumulative - Fgn Curr</v>
          </cell>
          <cell r="P1748" t="str">
            <v>Not on Watch</v>
          </cell>
        </row>
        <row r="1749">
          <cell r="A1749" t="str">
            <v>MUFG Capital Finance 5 Limited</v>
          </cell>
          <cell r="B1749" t="str">
            <v>CAYMAN ISLANDS</v>
          </cell>
          <cell r="C1749" t="str">
            <v>Stable</v>
          </cell>
          <cell r="D1749" t="str">
            <v>Ba1</v>
          </cell>
          <cell r="E1749" t="str">
            <v>BACKED Pref. Stock Non-cumulative - Fgn Curr</v>
          </cell>
          <cell r="P1749" t="str">
            <v>Not on Watch</v>
          </cell>
        </row>
        <row r="1750">
          <cell r="A1750" t="str">
            <v>MUFG Capital Finance 6 Limited</v>
          </cell>
          <cell r="B1750" t="str">
            <v>CAYMAN ISLANDS</v>
          </cell>
          <cell r="C1750" t="str">
            <v>Stable</v>
          </cell>
          <cell r="D1750" t="str">
            <v>Ba1</v>
          </cell>
          <cell r="E1750" t="str">
            <v>Pref. Stock Non-cumulative - Fgn Curr</v>
          </cell>
          <cell r="P1750" t="str">
            <v>Not on Watch</v>
          </cell>
        </row>
        <row r="1751">
          <cell r="A1751" t="str">
            <v>MUFG Capital Finance 7 Limited</v>
          </cell>
          <cell r="B1751" t="str">
            <v>CAYMAN ISLANDS</v>
          </cell>
          <cell r="C1751" t="str">
            <v>Stable</v>
          </cell>
          <cell r="D1751" t="str">
            <v>Ba1</v>
          </cell>
          <cell r="E1751" t="str">
            <v>Pref. Stock Non-cumulative - Fgn Curr</v>
          </cell>
          <cell r="P1751" t="str">
            <v>Not on Watch</v>
          </cell>
        </row>
        <row r="1752">
          <cell r="A1752" t="str">
            <v>MUFG Capital Finance 8 Limited</v>
          </cell>
          <cell r="B1752" t="str">
            <v>CAYMAN ISLANDS</v>
          </cell>
          <cell r="C1752" t="str">
            <v>Stable</v>
          </cell>
          <cell r="D1752" t="str">
            <v>Ba1</v>
          </cell>
          <cell r="E1752" t="str">
            <v>Pref. Stock Non-cumulative - Fgn Curr</v>
          </cell>
          <cell r="P1752" t="str">
            <v>Not on Watch</v>
          </cell>
        </row>
        <row r="1753">
          <cell r="A1753" t="str">
            <v>Municipality Finance Plc</v>
          </cell>
          <cell r="B1753" t="str">
            <v>FINLAND</v>
          </cell>
          <cell r="C1753" t="str">
            <v>Stable</v>
          </cell>
          <cell r="D1753" t="str">
            <v>Aaa</v>
          </cell>
          <cell r="E1753" t="str">
            <v>LT Issuer Rating</v>
          </cell>
          <cell r="J1753" t="str">
            <v>Aaa</v>
          </cell>
          <cell r="O1753" t="str">
            <v>P-1</v>
          </cell>
          <cell r="P1753" t="str">
            <v>Not on Watch</v>
          </cell>
        </row>
        <row r="1754">
          <cell r="A1754" t="str">
            <v>National Australia Bank, New York Branch</v>
          </cell>
          <cell r="B1754" t="str">
            <v>UNITED STATES</v>
          </cell>
          <cell r="C1754" t="str">
            <v>Stable</v>
          </cell>
          <cell r="D1754" t="str">
            <v>Aa2</v>
          </cell>
          <cell r="E1754" t="str">
            <v>Senior Unsecured - Dom Curr</v>
          </cell>
          <cell r="F1754" t="str">
            <v>Aa2</v>
          </cell>
          <cell r="J1754" t="str">
            <v>Aa2</v>
          </cell>
          <cell r="N1754" t="str">
            <v>Baa1</v>
          </cell>
          <cell r="O1754" t="str">
            <v>(P)P-1</v>
          </cell>
          <cell r="P1754" t="str">
            <v>Not on Watch</v>
          </cell>
        </row>
        <row r="1755">
          <cell r="A1755" t="str">
            <v>National Australia Funding (Del)</v>
          </cell>
          <cell r="B1755" t="str">
            <v>UNITED STATES</v>
          </cell>
          <cell r="C1755" t="str">
            <v>Stable</v>
          </cell>
          <cell r="O1755" t="str">
            <v>P-1</v>
          </cell>
          <cell r="P1755" t="str">
            <v>Not on Watch</v>
          </cell>
        </row>
        <row r="1756">
          <cell r="A1756" t="str">
            <v>National Bank of Abu Dhabi, Paris Branch</v>
          </cell>
          <cell r="B1756" t="str">
            <v>FRANCE</v>
          </cell>
          <cell r="C1756" t="str">
            <v>No Outlook</v>
          </cell>
          <cell r="O1756" t="str">
            <v>P-1</v>
          </cell>
          <cell r="P1756" t="str">
            <v>Not on Watch</v>
          </cell>
        </row>
        <row r="1757">
          <cell r="A1757" t="str">
            <v>National Bank of Canada (London)</v>
          </cell>
          <cell r="B1757" t="str">
            <v>CANADA</v>
          </cell>
          <cell r="C1757" t="str">
            <v>Negative</v>
          </cell>
          <cell r="D1757" t="str">
            <v>Aa3</v>
          </cell>
          <cell r="E1757" t="str">
            <v>LT Deposit Note/CD Program - Fgn Curr</v>
          </cell>
          <cell r="F1757" t="str">
            <v>Aa3</v>
          </cell>
          <cell r="J1757" t="str">
            <v>(P)Aa3</v>
          </cell>
          <cell r="O1757" t="str">
            <v>(P)P-1</v>
          </cell>
          <cell r="P1757" t="str">
            <v>Not on Watch</v>
          </cell>
        </row>
        <row r="1758">
          <cell r="A1758" t="str">
            <v>National Bank of Canada, New York Branch</v>
          </cell>
          <cell r="B1758" t="str">
            <v>UNITED STATES</v>
          </cell>
          <cell r="C1758" t="str">
            <v>Negative</v>
          </cell>
          <cell r="D1758" t="str">
            <v>Aa3</v>
          </cell>
          <cell r="E1758" t="str">
            <v>LT Deposit Note/CD Program - Dom Curr</v>
          </cell>
          <cell r="F1758" t="str">
            <v>Aa3</v>
          </cell>
          <cell r="O1758" t="str">
            <v>P-1</v>
          </cell>
          <cell r="P1758" t="str">
            <v>Not on Watch</v>
          </cell>
        </row>
        <row r="1759">
          <cell r="A1759" t="str">
            <v>National Bank of Greece Funding Limited</v>
          </cell>
          <cell r="B1759" t="str">
            <v>JERSEY</v>
          </cell>
          <cell r="C1759" t="str">
            <v>Stable</v>
          </cell>
          <cell r="D1759" t="str">
            <v>Ca</v>
          </cell>
          <cell r="E1759" t="str">
            <v>BACKED Pref. Stock Non-cumulative - Fgn Curr</v>
          </cell>
          <cell r="P1759" t="str">
            <v>Not on Watch</v>
          </cell>
        </row>
        <row r="1760">
          <cell r="A1760" t="str">
            <v>National Capital Instruments [Euro] LLC2</v>
          </cell>
          <cell r="B1760" t="str">
            <v>UNITED STATES</v>
          </cell>
          <cell r="C1760" t="str">
            <v>Stable</v>
          </cell>
          <cell r="D1760" t="str">
            <v>Baa1</v>
          </cell>
          <cell r="E1760" t="str">
            <v>BACKED Pref. Stock Non-cumulative - Fgn Curr</v>
          </cell>
          <cell r="P1760" t="str">
            <v>Not on Watch</v>
          </cell>
        </row>
        <row r="1761">
          <cell r="A1761" t="str">
            <v>National Capital Trust I</v>
          </cell>
          <cell r="B1761" t="str">
            <v>UNITED STATES</v>
          </cell>
          <cell r="C1761" t="str">
            <v>Stable</v>
          </cell>
          <cell r="D1761" t="str">
            <v>Baa1</v>
          </cell>
          <cell r="E1761" t="str">
            <v>BACKED Pref. Stock Non-cumulative - Fgn Curr</v>
          </cell>
          <cell r="P1761" t="str">
            <v>Not on Watch</v>
          </cell>
        </row>
        <row r="1762">
          <cell r="A1762" t="str">
            <v>National Capital Trust II</v>
          </cell>
          <cell r="B1762" t="str">
            <v>UNITED STATES</v>
          </cell>
          <cell r="C1762" t="str">
            <v>Stable</v>
          </cell>
          <cell r="D1762" t="str">
            <v>Baa1</v>
          </cell>
          <cell r="E1762" t="str">
            <v>BACKED Pref. Stock Non-cumulative - Dom Curr</v>
          </cell>
          <cell r="P1762" t="str">
            <v>Not on Watch</v>
          </cell>
        </row>
        <row r="1763">
          <cell r="A1763" t="str">
            <v>National Capital Trust III</v>
          </cell>
          <cell r="B1763" t="str">
            <v>UNITED STATES</v>
          </cell>
          <cell r="C1763" t="str">
            <v>Stable</v>
          </cell>
          <cell r="D1763" t="str">
            <v>Baa1</v>
          </cell>
          <cell r="E1763" t="str">
            <v>Pref. Stock Non-cumulative - Fgn Curr</v>
          </cell>
          <cell r="P1763" t="str">
            <v>Not on Watch</v>
          </cell>
        </row>
        <row r="1764">
          <cell r="A1764" t="str">
            <v>National City Corporation</v>
          </cell>
          <cell r="B1764" t="str">
            <v>UNITED STATES</v>
          </cell>
          <cell r="C1764" t="str">
            <v>Stable</v>
          </cell>
          <cell r="D1764" t="str">
            <v>A3</v>
          </cell>
          <cell r="E1764" t="str">
            <v>Senior Unsecured - Dom Curr</v>
          </cell>
          <cell r="J1764" t="str">
            <v>A3</v>
          </cell>
          <cell r="K1764" t="str">
            <v>Baa1</v>
          </cell>
          <cell r="P1764" t="str">
            <v>Not on Watch</v>
          </cell>
        </row>
        <row r="1765">
          <cell r="A1765" t="str">
            <v>National Commerce Capital Trust I</v>
          </cell>
          <cell r="B1765" t="str">
            <v>UNITED STATES</v>
          </cell>
          <cell r="C1765" t="str">
            <v>Stable</v>
          </cell>
          <cell r="D1765" t="str">
            <v>Baa3</v>
          </cell>
          <cell r="E1765" t="str">
            <v>BACKED Pref. Stock - Dom Curr</v>
          </cell>
          <cell r="P1765" t="str">
            <v>Not on Watch</v>
          </cell>
        </row>
        <row r="1766">
          <cell r="A1766" t="str">
            <v>National Development Company</v>
          </cell>
          <cell r="B1766" t="str">
            <v>CAYMAN ISLANDS</v>
          </cell>
          <cell r="C1766" t="str">
            <v>Stable</v>
          </cell>
          <cell r="P1766" t="str">
            <v>Not on Watch</v>
          </cell>
        </row>
        <row r="1767">
          <cell r="A1767" t="str">
            <v>Natixis Loan Funding</v>
          </cell>
          <cell r="B1767" t="str">
            <v>FRANCE</v>
          </cell>
          <cell r="C1767" t="str">
            <v>Negative</v>
          </cell>
          <cell r="D1767" t="str">
            <v>A2</v>
          </cell>
          <cell r="E1767" t="str">
            <v>Senior Unsecured - Dom Curr</v>
          </cell>
          <cell r="J1767" t="str">
            <v>A2</v>
          </cell>
          <cell r="O1767" t="str">
            <v>(P)P-1</v>
          </cell>
          <cell r="P1767" t="str">
            <v>Not on Watch</v>
          </cell>
        </row>
        <row r="1768">
          <cell r="A1768" t="str">
            <v>NATIXIS Structured Products Limited</v>
          </cell>
          <cell r="B1768" t="str">
            <v>JERSEY</v>
          </cell>
          <cell r="C1768" t="str">
            <v>Negative</v>
          </cell>
          <cell r="D1768" t="str">
            <v>A2</v>
          </cell>
          <cell r="E1768" t="str">
            <v>BACKED Senior Unsecured - Fgn Curr</v>
          </cell>
          <cell r="O1768" t="str">
            <v>(P)P-1</v>
          </cell>
          <cell r="P1768" t="str">
            <v>Not on Watch</v>
          </cell>
        </row>
        <row r="1769">
          <cell r="A1769" t="str">
            <v>Natixis U.S. Finance Company, LLC</v>
          </cell>
          <cell r="B1769" t="str">
            <v>UNITED STATES</v>
          </cell>
          <cell r="C1769" t="str">
            <v>No Outlook</v>
          </cell>
          <cell r="O1769" t="str">
            <v>P-1</v>
          </cell>
          <cell r="P1769" t="str">
            <v>Not on Watch</v>
          </cell>
        </row>
        <row r="1770">
          <cell r="A1770" t="str">
            <v>Natixis US Medium-Term Note Program LLC</v>
          </cell>
          <cell r="B1770" t="str">
            <v>UNITED STATES</v>
          </cell>
          <cell r="C1770" t="str">
            <v>Negative</v>
          </cell>
          <cell r="D1770" t="str">
            <v>A2</v>
          </cell>
          <cell r="E1770" t="str">
            <v>BACKED Senior Unsecured - Dom Curr</v>
          </cell>
          <cell r="P1770" t="str">
            <v>Not on Watch</v>
          </cell>
        </row>
        <row r="1771">
          <cell r="A1771" t="str">
            <v>Natixis, New York Branch</v>
          </cell>
          <cell r="B1771" t="str">
            <v>UNITED STATES</v>
          </cell>
          <cell r="C1771" t="str">
            <v>Negative</v>
          </cell>
          <cell r="D1771" t="str">
            <v>(P)A2</v>
          </cell>
          <cell r="E1771" t="str">
            <v>Senior Unsecured MTN - Fgn Curr</v>
          </cell>
          <cell r="J1771" t="str">
            <v>(P)A2</v>
          </cell>
          <cell r="P1771" t="str">
            <v>Not on Watch</v>
          </cell>
        </row>
        <row r="1772">
          <cell r="A1772" t="str">
            <v>NB Capital Trust III</v>
          </cell>
          <cell r="B1772" t="str">
            <v>UNITED STATES</v>
          </cell>
          <cell r="C1772" t="str">
            <v>Stable</v>
          </cell>
          <cell r="D1772" t="str">
            <v>Ba1</v>
          </cell>
          <cell r="E1772" t="str">
            <v>BACKED Pref. Stock - Dom Curr</v>
          </cell>
          <cell r="P1772" t="str">
            <v>Not on Watch</v>
          </cell>
        </row>
        <row r="1773">
          <cell r="A1773" t="str">
            <v>NB Capital Trust V</v>
          </cell>
          <cell r="B1773" t="str">
            <v>UNITED STATES</v>
          </cell>
          <cell r="C1773" t="str">
            <v>Stable</v>
          </cell>
          <cell r="D1773" t="str">
            <v>(P)Ba1</v>
          </cell>
          <cell r="E1773" t="str">
            <v>BACKED Pref. Shelf - Dom Curr</v>
          </cell>
          <cell r="P1773" t="str">
            <v>Not on Watch</v>
          </cell>
        </row>
        <row r="1774">
          <cell r="A1774" t="str">
            <v>NBC Asset Trust</v>
          </cell>
          <cell r="B1774" t="str">
            <v>CANADA</v>
          </cell>
          <cell r="C1774" t="str">
            <v>Stable</v>
          </cell>
          <cell r="D1774" t="str">
            <v>Baa3</v>
          </cell>
          <cell r="E1774" t="str">
            <v>Pref. Stock Non-cumulative - Dom Curr</v>
          </cell>
          <cell r="P1774" t="str">
            <v>Not on Watch</v>
          </cell>
        </row>
        <row r="1775">
          <cell r="A1775" t="str">
            <v>NBC Capital Trust</v>
          </cell>
          <cell r="B1775" t="str">
            <v>CANADA</v>
          </cell>
          <cell r="C1775" t="str">
            <v>Stable</v>
          </cell>
          <cell r="D1775" t="str">
            <v>Baa3</v>
          </cell>
          <cell r="E1775" t="str">
            <v>Pref. Stock Non-cumulative - Dom Curr</v>
          </cell>
          <cell r="P1775" t="str">
            <v>Not on Watch</v>
          </cell>
        </row>
        <row r="1776">
          <cell r="A1776" t="str">
            <v>NBP Preferred Capital I, L.L.C.</v>
          </cell>
          <cell r="B1776" t="str">
            <v>UNITED STATES</v>
          </cell>
          <cell r="C1776" t="str">
            <v>Stable</v>
          </cell>
          <cell r="D1776" t="str">
            <v>Ba2</v>
          </cell>
          <cell r="E1776" t="str">
            <v>Pref. Stock Non-cumulative - Fgn Curr</v>
          </cell>
          <cell r="P1776" t="str">
            <v>Not on Watch</v>
          </cell>
        </row>
        <row r="1777">
          <cell r="A1777" t="str">
            <v>NBP Preferred Capital III, L.L.C.</v>
          </cell>
          <cell r="B1777" t="str">
            <v>UNITED STATES</v>
          </cell>
          <cell r="C1777" t="str">
            <v>Stable</v>
          </cell>
          <cell r="D1777" t="str">
            <v>Ba2</v>
          </cell>
          <cell r="E1777" t="str">
            <v>BACKED Pref. Stock Non-cumulative - Dom Curr</v>
          </cell>
          <cell r="P1777" t="str">
            <v>Not on Watch</v>
          </cell>
        </row>
        <row r="1778">
          <cell r="A1778" t="str">
            <v>New York Community Bancorp, Inc.</v>
          </cell>
          <cell r="B1778" t="str">
            <v>UNITED STATES</v>
          </cell>
          <cell r="C1778" t="str">
            <v>Stable</v>
          </cell>
          <cell r="D1778" t="str">
            <v>Baa1</v>
          </cell>
          <cell r="E1778" t="str">
            <v>LT Issuer Rating</v>
          </cell>
          <cell r="P1778" t="str">
            <v>Not on Watch</v>
          </cell>
        </row>
        <row r="1779">
          <cell r="A1779" t="str">
            <v>Nile Finance Limited</v>
          </cell>
          <cell r="B1779" t="str">
            <v>CAYMAN ISLANDS</v>
          </cell>
          <cell r="C1779" t="str">
            <v>Negative</v>
          </cell>
          <cell r="D1779" t="str">
            <v>Caa1</v>
          </cell>
          <cell r="E1779" t="str">
            <v>BACKED Senior Unsecured - Fgn Curr</v>
          </cell>
          <cell r="P1779" t="str">
            <v>Not on Watch</v>
          </cell>
        </row>
        <row r="1780">
          <cell r="A1780" t="str">
            <v>Norddeutsche Landesbank GZ (Singapore Br.)</v>
          </cell>
          <cell r="B1780" t="str">
            <v>SINGAPORE</v>
          </cell>
          <cell r="C1780" t="str">
            <v>Stable</v>
          </cell>
          <cell r="D1780" t="str">
            <v>(P)Aa1</v>
          </cell>
          <cell r="E1780" t="str">
            <v>BACKED Senior Unsecured MTN - Fgn Curr</v>
          </cell>
          <cell r="O1780" t="str">
            <v>(P)P-1</v>
          </cell>
          <cell r="P1780" t="str">
            <v>Not on Watch</v>
          </cell>
        </row>
        <row r="1781">
          <cell r="A1781" t="str">
            <v>Norddeutsche Landesbank GZ, New York Branch</v>
          </cell>
          <cell r="B1781" t="str">
            <v>UNITED STATES</v>
          </cell>
          <cell r="C1781" t="str">
            <v>No Outlook</v>
          </cell>
          <cell r="O1781" t="str">
            <v>P-2</v>
          </cell>
          <cell r="P1781" t="str">
            <v>Not on Watch</v>
          </cell>
        </row>
        <row r="1782">
          <cell r="A1782" t="str">
            <v>Nordea Bank Finland Plc, NY Branch</v>
          </cell>
          <cell r="B1782" t="str">
            <v>UNITED STATES</v>
          </cell>
          <cell r="C1782" t="str">
            <v>Negative</v>
          </cell>
          <cell r="D1782" t="str">
            <v>Aa3</v>
          </cell>
          <cell r="E1782" t="str">
            <v>LT Bank Deposits - Dom Curr</v>
          </cell>
          <cell r="F1782" t="str">
            <v>Aa3</v>
          </cell>
          <cell r="J1782" t="str">
            <v>Aa3</v>
          </cell>
          <cell r="P1782" t="str">
            <v>Not on Watch</v>
          </cell>
        </row>
        <row r="1783">
          <cell r="A1783" t="str">
            <v>Nordea Hypotek AB (publ)</v>
          </cell>
          <cell r="B1783" t="str">
            <v>SWEDEN</v>
          </cell>
          <cell r="C1783" t="str">
            <v>No Outlook</v>
          </cell>
          <cell r="P1783" t="str">
            <v>Not on Watch</v>
          </cell>
        </row>
        <row r="1784">
          <cell r="A1784" t="str">
            <v>Nordea Kredit Realkreditaktieselskab</v>
          </cell>
          <cell r="B1784" t="str">
            <v>DENMARK</v>
          </cell>
          <cell r="C1784" t="str">
            <v>No Outlook</v>
          </cell>
          <cell r="P1784" t="str">
            <v>Not on Watch</v>
          </cell>
        </row>
        <row r="1785">
          <cell r="A1785" t="str">
            <v>Nordea North America, Inc.</v>
          </cell>
          <cell r="B1785" t="str">
            <v>UNITED STATES</v>
          </cell>
          <cell r="C1785" t="str">
            <v>No Outlook</v>
          </cell>
          <cell r="O1785" t="str">
            <v>P-1</v>
          </cell>
          <cell r="P1785" t="str">
            <v>Not on Watch</v>
          </cell>
        </row>
        <row r="1786">
          <cell r="A1786" t="str">
            <v>Norinchukin Finance (Cayman) Limited</v>
          </cell>
          <cell r="B1786" t="str">
            <v>CAYMAN ISLANDS</v>
          </cell>
          <cell r="C1786" t="str">
            <v>Stable</v>
          </cell>
          <cell r="D1786" t="str">
            <v>A2</v>
          </cell>
          <cell r="E1786" t="str">
            <v>BACKED Subordinate - Fgn Curr</v>
          </cell>
          <cell r="P1786" t="str">
            <v>Not on Watch</v>
          </cell>
        </row>
        <row r="1787">
          <cell r="A1787" t="str">
            <v>North Fork Capital Trust II</v>
          </cell>
          <cell r="B1787" t="str">
            <v>UNITED STATES</v>
          </cell>
          <cell r="C1787" t="str">
            <v>Stable</v>
          </cell>
          <cell r="D1787" t="str">
            <v>Baa3</v>
          </cell>
          <cell r="E1787" t="str">
            <v>BACKED Pref. Stock - Dom Curr</v>
          </cell>
          <cell r="P1787" t="str">
            <v>Not on Watch</v>
          </cell>
        </row>
        <row r="1788">
          <cell r="A1788" t="str">
            <v>Northern Trust Corporation</v>
          </cell>
          <cell r="B1788" t="str">
            <v>UNITED STATES</v>
          </cell>
          <cell r="C1788" t="str">
            <v>Stable</v>
          </cell>
          <cell r="D1788" t="str">
            <v>A2</v>
          </cell>
          <cell r="E1788" t="str">
            <v>LT Issuer Rating</v>
          </cell>
          <cell r="J1788" t="str">
            <v>A2</v>
          </cell>
          <cell r="K1788" t="str">
            <v>A3</v>
          </cell>
          <cell r="M1788" t="str">
            <v>(P)Baa1</v>
          </cell>
          <cell r="N1788" t="str">
            <v>Baa2</v>
          </cell>
          <cell r="O1788" t="str">
            <v>P-1</v>
          </cell>
          <cell r="P1788" t="str">
            <v>Not on Watch</v>
          </cell>
        </row>
        <row r="1789">
          <cell r="A1789" t="str">
            <v>Northgroup Preferred Capital Corporation</v>
          </cell>
          <cell r="B1789" t="str">
            <v>UNITED STATES</v>
          </cell>
          <cell r="C1789" t="str">
            <v>Stable</v>
          </cell>
          <cell r="D1789" t="str">
            <v>A3</v>
          </cell>
          <cell r="E1789" t="str">
            <v>Pref. Stock Non-cumulative - Dom Curr</v>
          </cell>
          <cell r="P1789" t="str">
            <v>Not on Watch</v>
          </cell>
        </row>
        <row r="1790">
          <cell r="A1790" t="str">
            <v>Novo Banco S.A., London Branch</v>
          </cell>
          <cell r="B1790" t="str">
            <v>UNITED KINGDOM</v>
          </cell>
          <cell r="C1790" t="str">
            <v>Ratings Under Review</v>
          </cell>
          <cell r="D1790" t="str">
            <v>B2</v>
          </cell>
          <cell r="E1790" t="str">
            <v>LT Bank Deposits - Dom Curr</v>
          </cell>
          <cell r="O1790" t="str">
            <v>NP</v>
          </cell>
          <cell r="P1790" t="str">
            <v>Possible Downgrade</v>
          </cell>
        </row>
        <row r="1791">
          <cell r="A1791" t="str">
            <v>Novo Banco S.A., Luxembourg Branch</v>
          </cell>
          <cell r="B1791" t="str">
            <v>LUXEMBOURG</v>
          </cell>
          <cell r="C1791" t="str">
            <v>Ratings Under Review</v>
          </cell>
          <cell r="D1791" t="str">
            <v>B2</v>
          </cell>
          <cell r="E1791" t="str">
            <v>LT Bank Deposits - Fgn Curr</v>
          </cell>
          <cell r="O1791" t="str">
            <v>NP</v>
          </cell>
          <cell r="P1791" t="str">
            <v>Possible Downgrade</v>
          </cell>
        </row>
        <row r="1792">
          <cell r="A1792" t="str">
            <v>Novo Banco, S.A., Cayman Branch</v>
          </cell>
          <cell r="B1792" t="str">
            <v>CAYMAN ISLANDS</v>
          </cell>
          <cell r="C1792" t="str">
            <v>Ratings Under Review</v>
          </cell>
          <cell r="D1792" t="str">
            <v>B2</v>
          </cell>
          <cell r="E1792" t="str">
            <v>LT Bank Deposits - Fgn Curr</v>
          </cell>
          <cell r="O1792" t="str">
            <v>NP</v>
          </cell>
          <cell r="P1792" t="str">
            <v>Possible Downgrade</v>
          </cell>
        </row>
        <row r="1793">
          <cell r="A1793" t="str">
            <v>Novo Banco, S.A., Madeira Branch</v>
          </cell>
          <cell r="B1793" t="str">
            <v>PORTUGAL</v>
          </cell>
          <cell r="C1793" t="str">
            <v>Ratings Under Review</v>
          </cell>
          <cell r="D1793" t="str">
            <v>B2</v>
          </cell>
          <cell r="E1793" t="str">
            <v>LT Bank Deposits - Fgn Curr</v>
          </cell>
          <cell r="O1793" t="str">
            <v>NP</v>
          </cell>
          <cell r="P1793" t="str">
            <v>Possible Downgrade</v>
          </cell>
        </row>
        <row r="1794">
          <cell r="A1794" t="str">
            <v>NTC Capital I</v>
          </cell>
          <cell r="B1794" t="str">
            <v>UNITED STATES</v>
          </cell>
          <cell r="C1794" t="str">
            <v>Stable</v>
          </cell>
          <cell r="D1794" t="str">
            <v>Baa1</v>
          </cell>
          <cell r="E1794" t="str">
            <v>BACKED Pref. Stock - Dom Curr</v>
          </cell>
          <cell r="P1794" t="str">
            <v>Not on Watch</v>
          </cell>
        </row>
        <row r="1795">
          <cell r="A1795" t="str">
            <v>NTC Capital II</v>
          </cell>
          <cell r="B1795" t="str">
            <v>UNITED STATES</v>
          </cell>
          <cell r="C1795" t="str">
            <v>Stable</v>
          </cell>
          <cell r="D1795" t="str">
            <v>Baa1</v>
          </cell>
          <cell r="E1795" t="str">
            <v>BACKED Pref. Stock - Dom Curr</v>
          </cell>
          <cell r="P1795" t="str">
            <v>Not on Watch</v>
          </cell>
        </row>
        <row r="1796">
          <cell r="A1796" t="str">
            <v>Nykredit Realkredit A/S</v>
          </cell>
          <cell r="B1796" t="str">
            <v>DENMARK</v>
          </cell>
          <cell r="C1796" t="str">
            <v>Stable</v>
          </cell>
          <cell r="D1796" t="str">
            <v>Baa2</v>
          </cell>
          <cell r="E1796" t="str">
            <v>LT Issuer Rating - Fgn Curr</v>
          </cell>
          <cell r="M1796" t="str">
            <v>Ba2</v>
          </cell>
          <cell r="O1796" t="str">
            <v>P-2</v>
          </cell>
          <cell r="P1796" t="str">
            <v>Not on Watch</v>
          </cell>
        </row>
        <row r="1797">
          <cell r="A1797" t="str">
            <v>OCBC Capital Corporation</v>
          </cell>
          <cell r="B1797" t="str">
            <v>CAYMAN ISLANDS</v>
          </cell>
          <cell r="C1797" t="str">
            <v>Stable</v>
          </cell>
          <cell r="D1797" t="str">
            <v>A3</v>
          </cell>
          <cell r="E1797" t="str">
            <v>BACKED Pref. Stock Non-cumulative - Fgn Curr</v>
          </cell>
          <cell r="P1797" t="str">
            <v>Not on Watch</v>
          </cell>
        </row>
        <row r="1798">
          <cell r="A1798" t="str">
            <v>OCBC Capital Corporation (2008)</v>
          </cell>
          <cell r="B1798" t="str">
            <v>CAYMAN ISLANDS</v>
          </cell>
          <cell r="C1798" t="str">
            <v>Stable</v>
          </cell>
          <cell r="D1798" t="str">
            <v>A3</v>
          </cell>
          <cell r="E1798" t="str">
            <v>BACKED Pref. Stock Non-cumulative - Fgn Curr</v>
          </cell>
          <cell r="P1798" t="str">
            <v>Not on Watch</v>
          </cell>
        </row>
        <row r="1799">
          <cell r="A1799" t="str">
            <v>Oesterreichische Kontrollbank AG</v>
          </cell>
          <cell r="B1799" t="str">
            <v>AUSTRIA</v>
          </cell>
          <cell r="C1799" t="str">
            <v>Stable</v>
          </cell>
          <cell r="D1799" t="str">
            <v>Aaa</v>
          </cell>
          <cell r="E1799" t="str">
            <v>BACKED LT Bank Deposits</v>
          </cell>
          <cell r="O1799" t="str">
            <v>P-1</v>
          </cell>
          <cell r="P1799" t="str">
            <v>Not on Watch</v>
          </cell>
        </row>
        <row r="1800">
          <cell r="A1800" t="str">
            <v>OEVAG Finance (Jersey) Limited</v>
          </cell>
          <cell r="B1800" t="str">
            <v>JERSEY</v>
          </cell>
          <cell r="C1800" t="str">
            <v>Stable</v>
          </cell>
          <cell r="D1800" t="str">
            <v>Ca</v>
          </cell>
          <cell r="E1800" t="str">
            <v>BACKED Pref. Stock Non-cumulative - Fgn Curr</v>
          </cell>
          <cell r="P1800" t="str">
            <v>Not on Watch</v>
          </cell>
        </row>
        <row r="1801">
          <cell r="A1801" t="str">
            <v>Old National Bancorp</v>
          </cell>
          <cell r="B1801" t="str">
            <v>UNITED STATES</v>
          </cell>
          <cell r="C1801" t="str">
            <v>Stable</v>
          </cell>
          <cell r="D1801" t="str">
            <v>A3</v>
          </cell>
          <cell r="E1801" t="str">
            <v>LT Issuer Rating</v>
          </cell>
          <cell r="J1801" t="str">
            <v>A3</v>
          </cell>
          <cell r="K1801" t="str">
            <v>(P)Baa1</v>
          </cell>
          <cell r="L1801" t="str">
            <v>(P)Baa2</v>
          </cell>
          <cell r="M1801" t="str">
            <v>(P)Baa2</v>
          </cell>
          <cell r="N1801" t="str">
            <v>(P)Baa3</v>
          </cell>
          <cell r="P1801" t="str">
            <v>Not on Watch</v>
          </cell>
        </row>
        <row r="1802">
          <cell r="A1802" t="str">
            <v>Oversea-Chinese Banking Corp Ltd (Sydney)</v>
          </cell>
          <cell r="B1802" t="str">
            <v>AUSTRALIA</v>
          </cell>
          <cell r="C1802" t="str">
            <v>Stable</v>
          </cell>
          <cell r="D1802" t="str">
            <v>Aa1</v>
          </cell>
          <cell r="E1802" t="str">
            <v>Senior Unsecured - Dom Curr</v>
          </cell>
          <cell r="J1802" t="str">
            <v>Aa1</v>
          </cell>
          <cell r="O1802" t="str">
            <v>(P)P-1</v>
          </cell>
          <cell r="P1802" t="str">
            <v>Not on Watch</v>
          </cell>
        </row>
        <row r="1803">
          <cell r="A1803" t="str">
            <v>Parsifal Limited</v>
          </cell>
          <cell r="B1803" t="str">
            <v>JERSEY</v>
          </cell>
          <cell r="C1803" t="str">
            <v>Negative (multiple)</v>
          </cell>
          <cell r="D1803" t="str">
            <v>(P)A2</v>
          </cell>
          <cell r="E1803" t="str">
            <v>BACKED Senior Unsecured MTN - Fgn Curr</v>
          </cell>
          <cell r="O1803" t="str">
            <v>(P)P-1</v>
          </cell>
          <cell r="P1803" t="str">
            <v>Not on Watch</v>
          </cell>
        </row>
        <row r="1804">
          <cell r="A1804" t="str">
            <v>Pastor Particip. Preferent., S.A. Unipersonal</v>
          </cell>
          <cell r="B1804" t="str">
            <v>SPAIN</v>
          </cell>
          <cell r="C1804" t="str">
            <v>No Outlook</v>
          </cell>
          <cell r="D1804" t="str">
            <v>Caa1</v>
          </cell>
          <cell r="E1804" t="str">
            <v>BACKED Pref. Stock Non-cumulative - Dom Curr</v>
          </cell>
          <cell r="P1804" t="str">
            <v>Not on Watch</v>
          </cell>
        </row>
        <row r="1805">
          <cell r="A1805" t="str">
            <v>People's United Financial Inc.</v>
          </cell>
          <cell r="B1805" t="str">
            <v>UNITED STATES</v>
          </cell>
          <cell r="C1805" t="str">
            <v>Stable</v>
          </cell>
          <cell r="D1805" t="str">
            <v>Baa1</v>
          </cell>
          <cell r="E1805" t="str">
            <v>LT Issuer Rating - Dom Curr</v>
          </cell>
          <cell r="J1805" t="str">
            <v>Baa1</v>
          </cell>
          <cell r="K1805" t="str">
            <v>(P)Baa2</v>
          </cell>
          <cell r="M1805" t="str">
            <v>(P)Baa3</v>
          </cell>
          <cell r="N1805" t="str">
            <v>(P)Ba1</v>
          </cell>
          <cell r="O1805" t="str">
            <v>P-2</v>
          </cell>
          <cell r="P1805" t="str">
            <v>Not on Watch</v>
          </cell>
        </row>
        <row r="1806">
          <cell r="A1806" t="str">
            <v>Pfandbriefstelle</v>
          </cell>
          <cell r="B1806" t="str">
            <v>AUSTRIA</v>
          </cell>
          <cell r="C1806" t="str">
            <v>Ratings Under Review</v>
          </cell>
          <cell r="D1806" t="str">
            <v>Aa3</v>
          </cell>
          <cell r="E1806" t="str">
            <v>BACKED Senior Unsecured - Fgn Curr</v>
          </cell>
          <cell r="P1806" t="str">
            <v>Possible Downgrade</v>
          </cell>
        </row>
        <row r="1807">
          <cell r="A1807" t="str">
            <v>Piraeus Group Capital Limited</v>
          </cell>
          <cell r="B1807" t="str">
            <v>JERSEY</v>
          </cell>
          <cell r="C1807" t="str">
            <v>Stable</v>
          </cell>
          <cell r="D1807" t="str">
            <v>Ca</v>
          </cell>
          <cell r="E1807" t="str">
            <v>BACKED Pref. Stock Non-cumulative - Fgn Curr</v>
          </cell>
          <cell r="P1807" t="str">
            <v>Not on Watch</v>
          </cell>
        </row>
        <row r="1808">
          <cell r="A1808" t="str">
            <v>Piraeus Group Finance Plc</v>
          </cell>
          <cell r="B1808" t="str">
            <v>UNITED KINGDOM</v>
          </cell>
          <cell r="C1808" t="str">
            <v>Stable</v>
          </cell>
          <cell r="D1808" t="str">
            <v>Caa1</v>
          </cell>
          <cell r="E1808" t="str">
            <v>BACKED Senior Unsecured - Fgn Curr</v>
          </cell>
          <cell r="O1808" t="str">
            <v>NP</v>
          </cell>
          <cell r="P1808" t="str">
            <v>Not on Watch</v>
          </cell>
        </row>
        <row r="1809">
          <cell r="A1809" t="str">
            <v>PNC Capital Trust C</v>
          </cell>
          <cell r="B1809" t="str">
            <v>UNITED STATES</v>
          </cell>
          <cell r="C1809" t="str">
            <v>Stable</v>
          </cell>
          <cell r="D1809" t="str">
            <v>Baa2</v>
          </cell>
          <cell r="E1809" t="str">
            <v>BACKED Pref. Stock - Dom Curr</v>
          </cell>
          <cell r="P1809" t="str">
            <v>Not on Watch</v>
          </cell>
        </row>
        <row r="1810">
          <cell r="A1810" t="str">
            <v>PNC Capital Trust F</v>
          </cell>
          <cell r="B1810" t="str">
            <v>UNITED STATES</v>
          </cell>
          <cell r="C1810" t="str">
            <v>Stable</v>
          </cell>
          <cell r="D1810" t="str">
            <v>(P)Baa2</v>
          </cell>
          <cell r="E1810" t="str">
            <v>BACKED Pref. Shelf - Dom Curr</v>
          </cell>
          <cell r="P1810" t="str">
            <v>Not on Watch</v>
          </cell>
        </row>
        <row r="1811">
          <cell r="A1811" t="str">
            <v>PNC Financial Services Group, Inc.</v>
          </cell>
          <cell r="B1811" t="str">
            <v>UNITED STATES</v>
          </cell>
          <cell r="C1811" t="str">
            <v>Stable</v>
          </cell>
          <cell r="D1811" t="str">
            <v>A3</v>
          </cell>
          <cell r="E1811" t="str">
            <v>LT Issuer Rating</v>
          </cell>
          <cell r="J1811" t="str">
            <v>A3</v>
          </cell>
          <cell r="K1811" t="str">
            <v>Baa1</v>
          </cell>
          <cell r="M1811" t="str">
            <v>(P)Baa2</v>
          </cell>
          <cell r="P1811" t="str">
            <v>Not on Watch</v>
          </cell>
        </row>
        <row r="1812">
          <cell r="A1812" t="str">
            <v>PNC Funding Corporation</v>
          </cell>
          <cell r="B1812" t="str">
            <v>UNITED STATES</v>
          </cell>
          <cell r="C1812" t="str">
            <v>Stable</v>
          </cell>
          <cell r="D1812" t="str">
            <v>A3</v>
          </cell>
          <cell r="E1812" t="str">
            <v>Senior Unsecured - Dom Curr</v>
          </cell>
          <cell r="J1812" t="str">
            <v>A3</v>
          </cell>
          <cell r="K1812" t="str">
            <v>Baa1</v>
          </cell>
          <cell r="O1812" t="str">
            <v>P-2</v>
          </cell>
          <cell r="P1812" t="str">
            <v>Not on Watch</v>
          </cell>
        </row>
        <row r="1813">
          <cell r="A1813" t="str">
            <v>PNC Preferred Funding Trust I</v>
          </cell>
          <cell r="B1813" t="str">
            <v>UNITED STATES</v>
          </cell>
          <cell r="C1813" t="str">
            <v>Stable</v>
          </cell>
          <cell r="D1813" t="str">
            <v>Baa2</v>
          </cell>
          <cell r="E1813" t="str">
            <v>BACKED Pref. Stock Non-cumulative - Dom Curr</v>
          </cell>
          <cell r="P1813" t="str">
            <v>Not on Watch</v>
          </cell>
        </row>
        <row r="1814">
          <cell r="A1814" t="str">
            <v>PNC Preferred Funding Trust II</v>
          </cell>
          <cell r="B1814" t="str">
            <v>UNITED STATES</v>
          </cell>
          <cell r="C1814" t="str">
            <v>Stable</v>
          </cell>
          <cell r="D1814" t="str">
            <v>Baa3</v>
          </cell>
          <cell r="E1814" t="str">
            <v>Pref. Stock Non-cumulative - Dom Curr</v>
          </cell>
          <cell r="P1814" t="str">
            <v>Not on Watch</v>
          </cell>
        </row>
        <row r="1815">
          <cell r="A1815" t="str">
            <v>Popular Capital Europe B.V.</v>
          </cell>
          <cell r="B1815" t="str">
            <v>NETHERLANDS</v>
          </cell>
          <cell r="C1815" t="str">
            <v>Negative</v>
          </cell>
          <cell r="D1815" t="str">
            <v>(P)B2</v>
          </cell>
          <cell r="E1815" t="str">
            <v>BACKED Subordinate MTN - Dom Curr</v>
          </cell>
          <cell r="P1815" t="str">
            <v>Not on Watch</v>
          </cell>
        </row>
        <row r="1816">
          <cell r="A1816" t="str">
            <v>Popular Capital Trust I</v>
          </cell>
          <cell r="B1816" t="str">
            <v>UNITED STATES</v>
          </cell>
          <cell r="C1816" t="str">
            <v>Negative</v>
          </cell>
          <cell r="D1816" t="str">
            <v>Caa1</v>
          </cell>
          <cell r="E1816" t="str">
            <v>BACKED Pref. Stock - Dom Curr</v>
          </cell>
          <cell r="P1816" t="str">
            <v>Not on Watch</v>
          </cell>
        </row>
        <row r="1817">
          <cell r="A1817" t="str">
            <v>Popular Capital Trust II</v>
          </cell>
          <cell r="B1817" t="str">
            <v>UNITED STATES</v>
          </cell>
          <cell r="C1817" t="str">
            <v>Negative</v>
          </cell>
          <cell r="D1817" t="str">
            <v>Caa1</v>
          </cell>
          <cell r="E1817" t="str">
            <v>BACKED Pref. Stock - Dom Curr</v>
          </cell>
          <cell r="P1817" t="str">
            <v>Not on Watch</v>
          </cell>
        </row>
        <row r="1818">
          <cell r="A1818" t="str">
            <v>Popular Capital Trust III</v>
          </cell>
          <cell r="B1818" t="str">
            <v>UNITED STATES</v>
          </cell>
          <cell r="C1818" t="str">
            <v>Negative</v>
          </cell>
          <cell r="D1818" t="str">
            <v>(P)Caa1</v>
          </cell>
          <cell r="E1818" t="str">
            <v>BACKED Pref. Shelf - Dom Curr</v>
          </cell>
          <cell r="P1818" t="str">
            <v>Not on Watch</v>
          </cell>
        </row>
        <row r="1819">
          <cell r="A1819" t="str">
            <v>Popular Capital, S.A.</v>
          </cell>
          <cell r="B1819" t="str">
            <v>SPAIN</v>
          </cell>
          <cell r="C1819" t="str">
            <v>Negative</v>
          </cell>
          <cell r="D1819" t="str">
            <v>Caa1</v>
          </cell>
          <cell r="E1819" t="str">
            <v>BACKED Pref. Stock Non-cumulative - Dom Curr</v>
          </cell>
          <cell r="P1819" t="str">
            <v>Not on Watch</v>
          </cell>
        </row>
        <row r="1820">
          <cell r="A1820" t="str">
            <v>Popular Finance Europe B.V.</v>
          </cell>
          <cell r="B1820" t="str">
            <v>NETHERLANDS</v>
          </cell>
          <cell r="C1820" t="str">
            <v>Negative</v>
          </cell>
          <cell r="D1820" t="str">
            <v>(P)Ba3</v>
          </cell>
          <cell r="E1820" t="str">
            <v>BACKED Senior Unsecured MTN - Dom Curr</v>
          </cell>
          <cell r="P1820" t="str">
            <v>Not on Watch</v>
          </cell>
        </row>
        <row r="1821">
          <cell r="A1821" t="str">
            <v>Popular North America Capital Trust I</v>
          </cell>
          <cell r="B1821" t="str">
            <v>PUERTO RICO</v>
          </cell>
          <cell r="C1821" t="str">
            <v>Negative</v>
          </cell>
          <cell r="D1821" t="str">
            <v>Caa1</v>
          </cell>
          <cell r="E1821" t="str">
            <v>BACKED Pref. Stock - Dom Curr</v>
          </cell>
          <cell r="P1821" t="str">
            <v>Not on Watch</v>
          </cell>
        </row>
        <row r="1822">
          <cell r="A1822" t="str">
            <v>Popular North America, Inc.</v>
          </cell>
          <cell r="B1822" t="str">
            <v>UNITED STATES</v>
          </cell>
          <cell r="C1822" t="str">
            <v>Negative</v>
          </cell>
          <cell r="D1822" t="str">
            <v>B2</v>
          </cell>
          <cell r="E1822" t="str">
            <v>BACKED Senior Unsecured - Dom Curr</v>
          </cell>
          <cell r="P1822" t="str">
            <v>Not on Watch</v>
          </cell>
        </row>
        <row r="1823">
          <cell r="A1823" t="str">
            <v>Popular Preference (Cayman) Limited</v>
          </cell>
          <cell r="B1823" t="str">
            <v>CAYMAN ISLANDS</v>
          </cell>
          <cell r="C1823" t="str">
            <v>Negative</v>
          </cell>
          <cell r="D1823" t="str">
            <v>Caa1</v>
          </cell>
          <cell r="E1823" t="str">
            <v>BACKED Pref. Stock Non-cumulative - Fgn Curr</v>
          </cell>
          <cell r="P1823" t="str">
            <v>Not on Watch</v>
          </cell>
        </row>
        <row r="1824">
          <cell r="A1824" t="str">
            <v>Popular, Inc.</v>
          </cell>
          <cell r="B1824" t="str">
            <v>UNITED STATES</v>
          </cell>
          <cell r="C1824" t="str">
            <v>Negative</v>
          </cell>
          <cell r="D1824" t="str">
            <v>B2</v>
          </cell>
          <cell r="E1824" t="str">
            <v>Senior Unsecured - Dom Curr</v>
          </cell>
          <cell r="J1824" t="str">
            <v>B2</v>
          </cell>
          <cell r="K1824" t="str">
            <v>(P)B3</v>
          </cell>
          <cell r="L1824" t="str">
            <v>(P)Caa1</v>
          </cell>
          <cell r="N1824" t="str">
            <v>Caa2</v>
          </cell>
          <cell r="P1824" t="str">
            <v>Not on Watch</v>
          </cell>
        </row>
        <row r="1825">
          <cell r="A1825" t="str">
            <v>Portigon AG, New York Branch</v>
          </cell>
          <cell r="B1825" t="str">
            <v>UNITED STATES</v>
          </cell>
          <cell r="C1825" t="str">
            <v>Stable</v>
          </cell>
          <cell r="D1825" t="str">
            <v>Aa1</v>
          </cell>
          <cell r="E1825" t="str">
            <v>BACKED Subordinate - Dom Curr</v>
          </cell>
          <cell r="P1825" t="str">
            <v>Not on Watch</v>
          </cell>
        </row>
        <row r="1826">
          <cell r="A1826" t="str">
            <v>Portigon Finance Curacao N.V.</v>
          </cell>
          <cell r="B1826" t="str">
            <v>NETHERLANDS</v>
          </cell>
          <cell r="C1826" t="str">
            <v>Stable</v>
          </cell>
          <cell r="D1826" t="str">
            <v>Aa1</v>
          </cell>
          <cell r="E1826" t="str">
            <v>BACKED Senior Unsecured - Fgn Curr</v>
          </cell>
          <cell r="P1826" t="str">
            <v>Not on Watch</v>
          </cell>
        </row>
        <row r="1827">
          <cell r="A1827" t="str">
            <v>Power Finance Corporation Limited</v>
          </cell>
          <cell r="B1827" t="str">
            <v>INDIA</v>
          </cell>
          <cell r="C1827" t="str">
            <v>Stable</v>
          </cell>
          <cell r="D1827" t="str">
            <v>Baa3</v>
          </cell>
          <cell r="E1827" t="str">
            <v>LT Issuer Rating - Fgn Curr</v>
          </cell>
          <cell r="P1827" t="str">
            <v>Not on Watch</v>
          </cell>
        </row>
        <row r="1828">
          <cell r="A1828" t="str">
            <v>Preferred Capital Limited</v>
          </cell>
          <cell r="B1828" t="str">
            <v>AUSTRALIA</v>
          </cell>
          <cell r="C1828" t="str">
            <v>Stable</v>
          </cell>
          <cell r="D1828" t="str">
            <v>Baa1</v>
          </cell>
          <cell r="E1828" t="str">
            <v>Pref. Stock Non-cumulative - Dom Curr</v>
          </cell>
          <cell r="P1828" t="str">
            <v>Not on Watch</v>
          </cell>
        </row>
        <row r="1829">
          <cell r="A1829" t="str">
            <v>Propertize B.V.</v>
          </cell>
          <cell r="B1829" t="str">
            <v>NETHERLANDS</v>
          </cell>
          <cell r="C1829" t="str">
            <v>Stable</v>
          </cell>
          <cell r="D1829" t="str">
            <v>Aaa</v>
          </cell>
          <cell r="E1829" t="str">
            <v>BACKED Senior Unsecured - Dom Curr</v>
          </cell>
          <cell r="O1829" t="str">
            <v>(P)P-1</v>
          </cell>
          <cell r="P1829" t="str">
            <v>Not on Watch</v>
          </cell>
        </row>
        <row r="1830">
          <cell r="A1830" t="str">
            <v>ProSecure Funding Limited Partnership</v>
          </cell>
          <cell r="B1830" t="str">
            <v>JERSEY</v>
          </cell>
          <cell r="C1830" t="str">
            <v>Stable</v>
          </cell>
          <cell r="D1830" t="str">
            <v>Ba2</v>
          </cell>
          <cell r="E1830" t="str">
            <v>BACKED Junior Subordinate - Fgn Curr</v>
          </cell>
          <cell r="P1830" t="str">
            <v>Not on Watch</v>
          </cell>
        </row>
        <row r="1831">
          <cell r="A1831" t="str">
            <v>QIIB SUKUK FUNDING LIMITED</v>
          </cell>
          <cell r="B1831" t="str">
            <v>CAYMAN ISLANDS</v>
          </cell>
          <cell r="C1831" t="str">
            <v>Positive</v>
          </cell>
          <cell r="D1831" t="str">
            <v>A3</v>
          </cell>
          <cell r="E1831" t="str">
            <v>Senior Unsecured - Fgn Curr</v>
          </cell>
          <cell r="J1831" t="str">
            <v>A3</v>
          </cell>
          <cell r="P1831" t="str">
            <v>Not on Watch</v>
          </cell>
        </row>
        <row r="1832">
          <cell r="A1832" t="str">
            <v>QNB Finance Ltd</v>
          </cell>
          <cell r="B1832" t="str">
            <v>CAYMAN ISLANDS</v>
          </cell>
          <cell r="C1832" t="str">
            <v>Stable</v>
          </cell>
          <cell r="D1832" t="str">
            <v>Aa3</v>
          </cell>
          <cell r="E1832" t="str">
            <v>BACKED Senior Unsecured - Fgn Curr</v>
          </cell>
          <cell r="P1832" t="str">
            <v>Not on Watch</v>
          </cell>
        </row>
        <row r="1833">
          <cell r="A1833" t="str">
            <v>Rabo Capital Securities Limited</v>
          </cell>
          <cell r="B1833" t="str">
            <v>NEW ZEALAND</v>
          </cell>
          <cell r="C1833" t="str">
            <v>Negative</v>
          </cell>
          <cell r="D1833" t="str">
            <v>Baa1</v>
          </cell>
          <cell r="E1833" t="str">
            <v>Pref. Stock Non-cumulative - Dom Curr</v>
          </cell>
          <cell r="P1833" t="str">
            <v>Not on Watch</v>
          </cell>
        </row>
        <row r="1834">
          <cell r="A1834" t="str">
            <v>Rabo Financial Products B.V.</v>
          </cell>
          <cell r="B1834" t="str">
            <v>NETHERLANDS</v>
          </cell>
          <cell r="C1834" t="str">
            <v>Negative</v>
          </cell>
          <cell r="D1834" t="str">
            <v>Aa2</v>
          </cell>
          <cell r="E1834" t="str">
            <v>Senior Unsecured - Dom Curr</v>
          </cell>
          <cell r="J1834" t="str">
            <v>Aa2</v>
          </cell>
          <cell r="O1834" t="str">
            <v>(P)P-1</v>
          </cell>
          <cell r="P1834" t="str">
            <v>Not on Watch</v>
          </cell>
        </row>
        <row r="1835">
          <cell r="A1835" t="str">
            <v>Rabobank Australia Limited</v>
          </cell>
          <cell r="B1835" t="str">
            <v>AUSTRALIA</v>
          </cell>
          <cell r="C1835" t="str">
            <v>Negative</v>
          </cell>
          <cell r="D1835" t="str">
            <v>Aa2</v>
          </cell>
          <cell r="E1835" t="str">
            <v>BACKED LT Bank Deposits - Dom Curr</v>
          </cell>
          <cell r="O1835" t="str">
            <v>P-1</v>
          </cell>
          <cell r="P1835" t="str">
            <v>Not on Watch</v>
          </cell>
        </row>
        <row r="1836">
          <cell r="A1836" t="str">
            <v>Rabobank Capital Funding Trust III</v>
          </cell>
          <cell r="B1836" t="str">
            <v>UNITED STATES</v>
          </cell>
          <cell r="C1836" t="str">
            <v>Negative</v>
          </cell>
          <cell r="D1836" t="str">
            <v>Baa1</v>
          </cell>
          <cell r="E1836" t="str">
            <v>Pref. Stock Non-cumulative - Dom Curr</v>
          </cell>
          <cell r="P1836" t="str">
            <v>Not on Watch</v>
          </cell>
        </row>
        <row r="1837">
          <cell r="A1837" t="str">
            <v>Rabobank Capital Funding Trust IV</v>
          </cell>
          <cell r="B1837" t="str">
            <v>UNITED STATES</v>
          </cell>
          <cell r="C1837" t="str">
            <v>Negative</v>
          </cell>
          <cell r="D1837" t="str">
            <v>Baa1</v>
          </cell>
          <cell r="E1837" t="str">
            <v>Pref. Stock Non-cumulative - Fgn Curr</v>
          </cell>
          <cell r="P1837" t="str">
            <v>Not on Watch</v>
          </cell>
        </row>
        <row r="1838">
          <cell r="A1838" t="str">
            <v>Rabobank Capital Funding Trust V</v>
          </cell>
          <cell r="B1838" t="str">
            <v>UNITED STATES</v>
          </cell>
          <cell r="C1838" t="str">
            <v>Negative</v>
          </cell>
          <cell r="D1838" t="str">
            <v>Baa1</v>
          </cell>
          <cell r="E1838" t="str">
            <v>Pref. Stock Non-cumulative - Fgn Curr</v>
          </cell>
          <cell r="P1838" t="str">
            <v>Not on Watch</v>
          </cell>
        </row>
        <row r="1839">
          <cell r="A1839" t="str">
            <v>Rabobank Capital Funding Trust VI</v>
          </cell>
          <cell r="B1839" t="str">
            <v>UNITED STATES</v>
          </cell>
          <cell r="C1839" t="str">
            <v>Negative</v>
          </cell>
          <cell r="D1839" t="str">
            <v>Baa1</v>
          </cell>
          <cell r="E1839" t="str">
            <v>Pref. Stock Non-cumulative - Fgn Curr</v>
          </cell>
          <cell r="P1839" t="str">
            <v>Not on Watch</v>
          </cell>
        </row>
        <row r="1840">
          <cell r="A1840" t="str">
            <v>Rabobank Curacao N.V.</v>
          </cell>
          <cell r="B1840" t="str">
            <v>CURACAO</v>
          </cell>
          <cell r="C1840" t="str">
            <v>Negative</v>
          </cell>
          <cell r="D1840" t="str">
            <v>(P)Aa2</v>
          </cell>
          <cell r="E1840" t="str">
            <v>BACKED Senior Unsecured MTN - Fgn Curr</v>
          </cell>
          <cell r="O1840" t="str">
            <v>(P)P-1</v>
          </cell>
          <cell r="P1840" t="str">
            <v>Not on Watch</v>
          </cell>
        </row>
        <row r="1841">
          <cell r="A1841" t="str">
            <v>Rabobank International Equity Derivatives</v>
          </cell>
          <cell r="B1841" t="str">
            <v>NETHERLANDS</v>
          </cell>
          <cell r="C1841" t="str">
            <v>Negative</v>
          </cell>
          <cell r="D1841" t="str">
            <v>Aa2</v>
          </cell>
          <cell r="E1841" t="str">
            <v>Senior Unsecured - Dom Curr</v>
          </cell>
          <cell r="J1841" t="str">
            <v>Aa2</v>
          </cell>
          <cell r="K1841" t="str">
            <v>(P)A2</v>
          </cell>
          <cell r="O1841" t="str">
            <v>(P)P-1</v>
          </cell>
          <cell r="P1841" t="str">
            <v>Not on Watch</v>
          </cell>
        </row>
        <row r="1842">
          <cell r="A1842" t="str">
            <v>Rabobank Ireland plc</v>
          </cell>
          <cell r="B1842" t="str">
            <v>IRELAND</v>
          </cell>
          <cell r="C1842" t="str">
            <v>Negative</v>
          </cell>
          <cell r="D1842" t="str">
            <v>(P)Aa2</v>
          </cell>
          <cell r="E1842" t="str">
            <v>BACKED Senior Unsecured MTN - Dom Curr</v>
          </cell>
          <cell r="O1842" t="str">
            <v>P-1</v>
          </cell>
          <cell r="P1842" t="str">
            <v>Not on Watch</v>
          </cell>
        </row>
        <row r="1843">
          <cell r="A1843" t="str">
            <v>Rabobank Nederland, Australia Branch</v>
          </cell>
          <cell r="B1843" t="str">
            <v>AUSTRALIA</v>
          </cell>
          <cell r="C1843" t="str">
            <v>Negative</v>
          </cell>
          <cell r="D1843" t="str">
            <v>Aa2</v>
          </cell>
          <cell r="E1843" t="str">
            <v>Senior Unsecured - Fgn Curr</v>
          </cell>
          <cell r="J1843" t="str">
            <v>Aa2</v>
          </cell>
          <cell r="O1843" t="str">
            <v>P-1</v>
          </cell>
          <cell r="P1843" t="str">
            <v>Not on Watch</v>
          </cell>
        </row>
        <row r="1844">
          <cell r="A1844" t="str">
            <v>Rabobank Nederland, Hong Kong Branch</v>
          </cell>
          <cell r="B1844" t="str">
            <v>HONG KONG</v>
          </cell>
          <cell r="C1844" t="str">
            <v>Negative</v>
          </cell>
          <cell r="D1844" t="str">
            <v>(P)Aa2</v>
          </cell>
          <cell r="E1844" t="str">
            <v>LT Deposit Note/CD Program - Fgn Curr</v>
          </cell>
          <cell r="F1844" t="str">
            <v>(P)Aa2</v>
          </cell>
          <cell r="O1844" t="str">
            <v>(P)P-1</v>
          </cell>
          <cell r="P1844" t="str">
            <v>Not on Watch</v>
          </cell>
        </row>
        <row r="1845">
          <cell r="A1845" t="str">
            <v>Rabobank Nederland, New York Branch</v>
          </cell>
          <cell r="B1845" t="str">
            <v>UNITED STATES</v>
          </cell>
          <cell r="C1845" t="str">
            <v>Negative</v>
          </cell>
          <cell r="D1845" t="str">
            <v>Aa2</v>
          </cell>
          <cell r="E1845" t="str">
            <v>LT Bank Deposits - Dom Curr</v>
          </cell>
          <cell r="F1845" t="str">
            <v>P-1</v>
          </cell>
          <cell r="J1845" t="str">
            <v>Aa2</v>
          </cell>
          <cell r="O1845" t="str">
            <v>P-1</v>
          </cell>
          <cell r="P1845" t="str">
            <v>Not on Watch</v>
          </cell>
        </row>
        <row r="1846">
          <cell r="A1846" t="str">
            <v>Rabobank Nederland, New Zealand Branch</v>
          </cell>
          <cell r="B1846" t="str">
            <v>NEW ZEALAND</v>
          </cell>
          <cell r="C1846" t="str">
            <v>Negative</v>
          </cell>
          <cell r="D1846" t="str">
            <v>Aa2</v>
          </cell>
          <cell r="E1846" t="str">
            <v>Senior Unsecured - Dom Curr</v>
          </cell>
          <cell r="J1846" t="str">
            <v>Aa2</v>
          </cell>
          <cell r="O1846" t="str">
            <v>(P)P-1</v>
          </cell>
          <cell r="P1846" t="str">
            <v>Not on Watch</v>
          </cell>
        </row>
        <row r="1847">
          <cell r="A1847" t="str">
            <v>Rabobank Nederland, Paris Branch</v>
          </cell>
          <cell r="B1847" t="str">
            <v>FRANCE</v>
          </cell>
          <cell r="C1847" t="str">
            <v>No Outlook</v>
          </cell>
          <cell r="O1847" t="str">
            <v>P-1</v>
          </cell>
          <cell r="P1847" t="str">
            <v>Not on Watch</v>
          </cell>
        </row>
        <row r="1848">
          <cell r="A1848" t="str">
            <v>Rabobank Nederland, Singapore Branch</v>
          </cell>
          <cell r="B1848" t="str">
            <v>SINGAPORE</v>
          </cell>
          <cell r="C1848" t="str">
            <v>Negative</v>
          </cell>
          <cell r="D1848" t="str">
            <v>(P)Aa2</v>
          </cell>
          <cell r="E1848" t="str">
            <v>Senior Unsecured MTN - Fgn Curr</v>
          </cell>
          <cell r="J1848" t="str">
            <v>(P)Aa2</v>
          </cell>
          <cell r="O1848" t="str">
            <v>P-1</v>
          </cell>
          <cell r="P1848" t="str">
            <v>Not on Watch</v>
          </cell>
        </row>
        <row r="1849">
          <cell r="A1849" t="str">
            <v>Rabobank Nederland, The Netherlands Branch</v>
          </cell>
          <cell r="B1849" t="str">
            <v>NETHERLANDS</v>
          </cell>
          <cell r="C1849" t="str">
            <v>Negative</v>
          </cell>
          <cell r="D1849" t="str">
            <v>(P)Aa2</v>
          </cell>
          <cell r="E1849" t="str">
            <v>Senior Unsecured MTN - Fgn Curr</v>
          </cell>
          <cell r="J1849" t="str">
            <v>(P)Aa2</v>
          </cell>
          <cell r="O1849" t="str">
            <v>(P)P-1</v>
          </cell>
          <cell r="P1849" t="str">
            <v>Not on Watch</v>
          </cell>
        </row>
        <row r="1850">
          <cell r="A1850" t="str">
            <v>Rabobank Polska SA</v>
          </cell>
          <cell r="B1850" t="str">
            <v>POLAND</v>
          </cell>
          <cell r="C1850" t="str">
            <v>No Outlook</v>
          </cell>
          <cell r="O1850" t="str">
            <v>P-1</v>
          </cell>
          <cell r="P1850" t="str">
            <v>Not on Watch</v>
          </cell>
        </row>
        <row r="1851">
          <cell r="A1851" t="str">
            <v>Rabobank USA Financial Corporation</v>
          </cell>
          <cell r="B1851" t="str">
            <v>UNITED STATES</v>
          </cell>
          <cell r="C1851" t="str">
            <v>No Outlook</v>
          </cell>
          <cell r="O1851" t="str">
            <v>P-1</v>
          </cell>
          <cell r="P1851" t="str">
            <v>Not on Watch</v>
          </cell>
        </row>
        <row r="1852">
          <cell r="A1852" t="str">
            <v>Rabohypotheekbank N.V.</v>
          </cell>
          <cell r="B1852" t="str">
            <v>NETHERLANDS</v>
          </cell>
          <cell r="C1852" t="str">
            <v>Negative</v>
          </cell>
          <cell r="D1852" t="str">
            <v>(P)Aa2</v>
          </cell>
          <cell r="E1852" t="str">
            <v>Senior Unsecured MTN - Dom Curr</v>
          </cell>
          <cell r="J1852" t="str">
            <v>(P)Aa2</v>
          </cell>
          <cell r="P1852" t="str">
            <v>Not on Watch</v>
          </cell>
        </row>
        <row r="1853">
          <cell r="A1853" t="str">
            <v>Raiffeisen Leasing Aval</v>
          </cell>
          <cell r="B1853" t="str">
            <v>UKRAINE</v>
          </cell>
          <cell r="C1853" t="str">
            <v>No Outlook</v>
          </cell>
          <cell r="P1853" t="str">
            <v>Not on Watch</v>
          </cell>
        </row>
        <row r="1854">
          <cell r="A1854" t="str">
            <v>Rakfunding Cayman LTD</v>
          </cell>
          <cell r="B1854" t="str">
            <v>CAYMAN ISLANDS</v>
          </cell>
          <cell r="C1854" t="str">
            <v>Stable</v>
          </cell>
          <cell r="D1854" t="str">
            <v>Baa1</v>
          </cell>
          <cell r="E1854" t="str">
            <v>BACKED Senior Unsecured - Fgn Curr</v>
          </cell>
          <cell r="P1854" t="str">
            <v>Not on Watch</v>
          </cell>
        </row>
        <row r="1855">
          <cell r="A1855" t="str">
            <v>RBC (Barbados) Trading Bank Corporation</v>
          </cell>
          <cell r="B1855" t="str">
            <v>BARBADOS</v>
          </cell>
          <cell r="C1855" t="str">
            <v>Stable</v>
          </cell>
          <cell r="D1855" t="str">
            <v>A2</v>
          </cell>
          <cell r="E1855" t="str">
            <v>LT Issuer Rating - Fgn Curr</v>
          </cell>
          <cell r="O1855" t="str">
            <v>P-1</v>
          </cell>
          <cell r="P1855" t="str">
            <v>Not on Watch</v>
          </cell>
        </row>
        <row r="1856">
          <cell r="A1856" t="str">
            <v>RBC Capital Trust</v>
          </cell>
          <cell r="B1856" t="str">
            <v>CANADA</v>
          </cell>
          <cell r="C1856" t="str">
            <v>Stable</v>
          </cell>
          <cell r="D1856" t="str">
            <v>Baa2</v>
          </cell>
          <cell r="E1856" t="str">
            <v>Pref. Stock Non-cumulative - Dom Curr</v>
          </cell>
          <cell r="P1856" t="str">
            <v>Not on Watch</v>
          </cell>
        </row>
        <row r="1857">
          <cell r="A1857" t="str">
            <v>RBS Capital Funding Trust V</v>
          </cell>
          <cell r="B1857" t="str">
            <v>UNITED STATES</v>
          </cell>
          <cell r="C1857" t="str">
            <v>Negative</v>
          </cell>
          <cell r="D1857" t="str">
            <v>(P)B1</v>
          </cell>
          <cell r="E1857" t="str">
            <v>BACKED Pref. Shelf - Dom Curr</v>
          </cell>
          <cell r="M1857" t="str">
            <v>(P)B1</v>
          </cell>
          <cell r="P1857" t="str">
            <v>Not on Watch</v>
          </cell>
        </row>
        <row r="1858">
          <cell r="A1858" t="str">
            <v>RBS Capital Funding Trust VI</v>
          </cell>
          <cell r="B1858" t="str">
            <v>UNITED STATES</v>
          </cell>
          <cell r="C1858" t="str">
            <v>Negative</v>
          </cell>
          <cell r="D1858" t="str">
            <v>(P)B1</v>
          </cell>
          <cell r="E1858" t="str">
            <v>BACKED Pref. Shelf - Dom Curr</v>
          </cell>
          <cell r="P1858" t="str">
            <v>Not on Watch</v>
          </cell>
        </row>
        <row r="1859">
          <cell r="A1859" t="str">
            <v>RBS Capital Funding Trust VII</v>
          </cell>
          <cell r="B1859" t="str">
            <v>UNITED STATES</v>
          </cell>
          <cell r="C1859" t="str">
            <v>Negative</v>
          </cell>
          <cell r="D1859" t="str">
            <v>(P)B1</v>
          </cell>
          <cell r="E1859" t="str">
            <v>BACKED Pref. Shelf - Dom Curr</v>
          </cell>
          <cell r="P1859" t="str">
            <v>Not on Watch</v>
          </cell>
        </row>
        <row r="1860">
          <cell r="A1860" t="str">
            <v>RBS Capital Trust B</v>
          </cell>
          <cell r="B1860" t="str">
            <v>UNITED STATES</v>
          </cell>
          <cell r="C1860" t="str">
            <v>Negative</v>
          </cell>
          <cell r="D1860" t="str">
            <v>B2</v>
          </cell>
          <cell r="E1860" t="str">
            <v>BACKED Pref. Stock Non-cumulative - Dom Curr</v>
          </cell>
          <cell r="P1860" t="str">
            <v>Not on Watch</v>
          </cell>
        </row>
        <row r="1861">
          <cell r="A1861" t="str">
            <v>RBS Capital Trust C</v>
          </cell>
          <cell r="B1861" t="str">
            <v>UNITED STATES</v>
          </cell>
          <cell r="C1861" t="str">
            <v>Negative</v>
          </cell>
          <cell r="D1861" t="str">
            <v>B2</v>
          </cell>
          <cell r="E1861" t="str">
            <v>BACKED Pref. Stock Non-cumulative - Fgn Curr</v>
          </cell>
          <cell r="P1861" t="str">
            <v>Not on Watch</v>
          </cell>
        </row>
        <row r="1862">
          <cell r="A1862" t="str">
            <v>RBS Capital Trust D</v>
          </cell>
          <cell r="B1862" t="str">
            <v>UNITED STATES</v>
          </cell>
          <cell r="C1862" t="str">
            <v>Negative</v>
          </cell>
          <cell r="D1862" t="str">
            <v>B2</v>
          </cell>
          <cell r="E1862" t="str">
            <v>BACKED Pref. Stock Non-cumulative - Fgn Curr</v>
          </cell>
          <cell r="P1862" t="str">
            <v>Not on Watch</v>
          </cell>
        </row>
        <row r="1863">
          <cell r="A1863" t="str">
            <v>RBS Capital Trust II</v>
          </cell>
          <cell r="B1863" t="str">
            <v>UNITED STATES</v>
          </cell>
          <cell r="C1863" t="str">
            <v>Negative</v>
          </cell>
          <cell r="D1863" t="str">
            <v>B2</v>
          </cell>
          <cell r="E1863" t="str">
            <v>BACKED Pref. Stock Non-cumulative - Dom Curr</v>
          </cell>
          <cell r="P1863" t="str">
            <v>Not on Watch</v>
          </cell>
        </row>
        <row r="1864">
          <cell r="A1864" t="str">
            <v>RBS Capital Trust III</v>
          </cell>
          <cell r="B1864" t="str">
            <v>UNITED STATES</v>
          </cell>
          <cell r="C1864" t="str">
            <v>Negative</v>
          </cell>
          <cell r="D1864" t="str">
            <v>B2</v>
          </cell>
          <cell r="E1864" t="str">
            <v>BACKED Pref. Stock Non-cumulative - Dom Curr</v>
          </cell>
          <cell r="P1864" t="str">
            <v>Not on Watch</v>
          </cell>
        </row>
        <row r="1865">
          <cell r="A1865" t="str">
            <v>RBS Capital Trust IV</v>
          </cell>
          <cell r="B1865" t="str">
            <v>UNITED STATES</v>
          </cell>
          <cell r="C1865" t="str">
            <v>Negative</v>
          </cell>
          <cell r="D1865" t="str">
            <v>B2</v>
          </cell>
          <cell r="E1865" t="str">
            <v>BACKED Pref. Stock Non-cumulative - Dom Curr</v>
          </cell>
          <cell r="P1865" t="str">
            <v>Not on Watch</v>
          </cell>
        </row>
        <row r="1866">
          <cell r="A1866" t="str">
            <v>RBS Holdings N.V.</v>
          </cell>
          <cell r="B1866" t="str">
            <v>NETHERLANDS</v>
          </cell>
          <cell r="C1866" t="str">
            <v>Negative</v>
          </cell>
          <cell r="D1866" t="str">
            <v>(P)Baa2</v>
          </cell>
          <cell r="E1866" t="str">
            <v>Senior Unsec. Shelf - Fgn Curr</v>
          </cell>
          <cell r="J1866" t="str">
            <v>(P)Baa2</v>
          </cell>
          <cell r="K1866" t="str">
            <v>(P)Ba3</v>
          </cell>
          <cell r="P1866" t="str">
            <v>Not on Watch</v>
          </cell>
        </row>
        <row r="1867">
          <cell r="A1867" t="str">
            <v>RCI Banque Sucursal Argentina</v>
          </cell>
          <cell r="B1867" t="str">
            <v>ARGENTINA</v>
          </cell>
          <cell r="C1867" t="str">
            <v>Stable</v>
          </cell>
          <cell r="D1867" t="str">
            <v>B1</v>
          </cell>
          <cell r="E1867" t="str">
            <v>LT Issuer Rating - Dom Curr</v>
          </cell>
          <cell r="P1867" t="str">
            <v>Not on Watch</v>
          </cell>
        </row>
        <row r="1868">
          <cell r="A1868" t="str">
            <v>Regions Financial Corporation</v>
          </cell>
          <cell r="B1868" t="str">
            <v>UNITED STATES</v>
          </cell>
          <cell r="C1868" t="str">
            <v>Stable</v>
          </cell>
          <cell r="D1868" t="str">
            <v>Ba1</v>
          </cell>
          <cell r="E1868" t="str">
            <v>LT Issuer Rating</v>
          </cell>
          <cell r="J1868" t="str">
            <v>Ba1</v>
          </cell>
          <cell r="K1868" t="str">
            <v>Ba2</v>
          </cell>
          <cell r="L1868" t="str">
            <v>(P)Ba3</v>
          </cell>
          <cell r="M1868" t="str">
            <v>(P)Ba3</v>
          </cell>
          <cell r="O1868" t="str">
            <v>NP</v>
          </cell>
          <cell r="P1868" t="str">
            <v>Not on Watch</v>
          </cell>
        </row>
        <row r="1869">
          <cell r="A1869" t="str">
            <v>Regions Financing Trust IV</v>
          </cell>
          <cell r="B1869" t="str">
            <v>UNITED STATES</v>
          </cell>
          <cell r="C1869" t="str">
            <v>Stable</v>
          </cell>
          <cell r="D1869" t="str">
            <v>(P)Ba3</v>
          </cell>
          <cell r="E1869" t="str">
            <v>BACKED Pref. Shelf - Dom Curr</v>
          </cell>
          <cell r="P1869" t="str">
            <v>Not on Watch</v>
          </cell>
        </row>
        <row r="1870">
          <cell r="A1870" t="str">
            <v>Regions Financing Trust V</v>
          </cell>
          <cell r="B1870" t="str">
            <v>UNITED STATES</v>
          </cell>
          <cell r="C1870" t="str">
            <v>Stable</v>
          </cell>
          <cell r="D1870" t="str">
            <v>(P)Ba3</v>
          </cell>
          <cell r="E1870" t="str">
            <v>BACKED Pref. Shelf - Dom Curr</v>
          </cell>
          <cell r="P1870" t="str">
            <v>Not on Watch</v>
          </cell>
        </row>
        <row r="1871">
          <cell r="A1871" t="str">
            <v>Regions Financing Trust VI</v>
          </cell>
          <cell r="B1871" t="str">
            <v>UNITED STATES</v>
          </cell>
          <cell r="C1871" t="str">
            <v>Stable</v>
          </cell>
          <cell r="D1871" t="str">
            <v>(P)Ba3</v>
          </cell>
          <cell r="E1871" t="str">
            <v>BACKED Pref. Shelf - Dom Curr</v>
          </cell>
          <cell r="P1871" t="str">
            <v>Not on Watch</v>
          </cell>
        </row>
        <row r="1872">
          <cell r="A1872" t="str">
            <v>Renaissance Kaznachei (Russia)</v>
          </cell>
          <cell r="B1872" t="str">
            <v>RUSSIA</v>
          </cell>
          <cell r="C1872" t="str">
            <v>Negative</v>
          </cell>
          <cell r="D1872" t="str">
            <v>B3</v>
          </cell>
          <cell r="E1872" t="str">
            <v>BACKED Senior Secured - Dom Curr</v>
          </cell>
          <cell r="P1872" t="str">
            <v>Not on Watch</v>
          </cell>
        </row>
        <row r="1873">
          <cell r="A1873" t="str">
            <v>Renaissance Securities Trading Limited</v>
          </cell>
          <cell r="B1873" t="str">
            <v>BERMUDA</v>
          </cell>
          <cell r="C1873" t="str">
            <v>Negative</v>
          </cell>
          <cell r="D1873" t="str">
            <v>B3</v>
          </cell>
          <cell r="E1873" t="str">
            <v>BACKED Senior Unsecured - Fgn Curr</v>
          </cell>
          <cell r="O1873" t="str">
            <v>(P)NP</v>
          </cell>
          <cell r="P1873" t="str">
            <v>Not on Watch</v>
          </cell>
        </row>
        <row r="1874">
          <cell r="A1874" t="str">
            <v>Republic New York Corporation</v>
          </cell>
          <cell r="B1874" t="str">
            <v>UNITED STATES</v>
          </cell>
          <cell r="C1874" t="str">
            <v>Stable</v>
          </cell>
          <cell r="D1874" t="str">
            <v>A3</v>
          </cell>
          <cell r="E1874" t="str">
            <v>BACKED Subordinate - Dom Curr</v>
          </cell>
          <cell r="P1874" t="str">
            <v>Not on Watch</v>
          </cell>
        </row>
        <row r="1875">
          <cell r="A1875" t="str">
            <v>Resona Holdings, Inc.</v>
          </cell>
          <cell r="B1875" t="str">
            <v>JAPAN</v>
          </cell>
          <cell r="C1875" t="str">
            <v>Stable</v>
          </cell>
          <cell r="D1875" t="str">
            <v>(P)Baa1</v>
          </cell>
          <cell r="E1875" t="str">
            <v>Subordinate MTN - Dom Curr</v>
          </cell>
          <cell r="K1875" t="str">
            <v>(P)Baa1</v>
          </cell>
          <cell r="L1875" t="str">
            <v>(P)Baa2</v>
          </cell>
          <cell r="P1875" t="str">
            <v>Not on Watch</v>
          </cell>
        </row>
        <row r="1876">
          <cell r="A1876" t="str">
            <v>Resona Preferred Glbl Securities (Cayman) Ltd</v>
          </cell>
          <cell r="B1876" t="str">
            <v>CAYMAN ISLANDS</v>
          </cell>
          <cell r="C1876" t="str">
            <v>Stable</v>
          </cell>
          <cell r="D1876" t="str">
            <v>Ba2</v>
          </cell>
          <cell r="E1876" t="str">
            <v>Pref. Stock Non-cumulative - Fgn Curr</v>
          </cell>
          <cell r="P1876" t="str">
            <v>Not on Watch</v>
          </cell>
        </row>
        <row r="1877">
          <cell r="A1877" t="str">
            <v>RESPARCS Funding II Limited Partnership</v>
          </cell>
          <cell r="B1877" t="str">
            <v>JERSEY</v>
          </cell>
          <cell r="C1877" t="str">
            <v>Stable</v>
          </cell>
          <cell r="D1877" t="str">
            <v>Ca</v>
          </cell>
          <cell r="E1877" t="str">
            <v>BACKED Pref. Stock Non-cumulative - Fgn Curr</v>
          </cell>
          <cell r="P1877" t="str">
            <v>Not on Watch</v>
          </cell>
        </row>
        <row r="1878">
          <cell r="A1878" t="str">
            <v>RI Financial Structures B.V.</v>
          </cell>
          <cell r="B1878" t="str">
            <v>NETHERLANDS</v>
          </cell>
          <cell r="C1878" t="str">
            <v>Negative</v>
          </cell>
          <cell r="D1878" t="str">
            <v>(P)Aa2</v>
          </cell>
          <cell r="E1878" t="str">
            <v>BACKED Senior Unsecured MTN - Dom Curr</v>
          </cell>
          <cell r="O1878" t="str">
            <v>(P)P-1</v>
          </cell>
          <cell r="P1878" t="str">
            <v>Not on Watch</v>
          </cell>
        </row>
        <row r="1879">
          <cell r="A1879" t="str">
            <v>Rombo Compania Financiera S.A.</v>
          </cell>
          <cell r="B1879" t="str">
            <v>ARGENTINA</v>
          </cell>
          <cell r="C1879" t="str">
            <v>Negative</v>
          </cell>
          <cell r="D1879" t="str">
            <v>B2</v>
          </cell>
          <cell r="E1879" t="str">
            <v>LT Corporate Family Ratings</v>
          </cell>
          <cell r="H1879" t="str">
            <v>caa1</v>
          </cell>
          <cell r="I1879" t="str">
            <v>b2</v>
          </cell>
          <cell r="J1879" t="str">
            <v>B2</v>
          </cell>
          <cell r="P1879" t="str">
            <v>Not on Watch</v>
          </cell>
        </row>
        <row r="1880">
          <cell r="A1880" t="str">
            <v>Rossiysky Kapital Bank</v>
          </cell>
          <cell r="B1880" t="str">
            <v>RUSSIA</v>
          </cell>
          <cell r="C1880" t="str">
            <v>No Outlook</v>
          </cell>
          <cell r="P1880" t="str">
            <v>Not on Watch</v>
          </cell>
        </row>
        <row r="1881">
          <cell r="A1881" t="str">
            <v>Royal Bank of Canada (London Branch)</v>
          </cell>
          <cell r="B1881" t="str">
            <v>UNITED KINGDOM</v>
          </cell>
          <cell r="C1881" t="str">
            <v>Negative (multiple)</v>
          </cell>
          <cell r="D1881" t="str">
            <v>Aa3</v>
          </cell>
          <cell r="E1881" t="str">
            <v>LT Deposit Note/CD Program - Fgn Curr</v>
          </cell>
          <cell r="F1881" t="str">
            <v>Aa3</v>
          </cell>
          <cell r="J1881" t="str">
            <v>Aa3</v>
          </cell>
          <cell r="K1881" t="str">
            <v>(P)A3</v>
          </cell>
          <cell r="O1881" t="str">
            <v>(P)P-1</v>
          </cell>
          <cell r="P1881" t="str">
            <v>Not on Watch</v>
          </cell>
        </row>
        <row r="1882">
          <cell r="A1882" t="str">
            <v>Royal Bank of Canada (New York)</v>
          </cell>
          <cell r="B1882" t="str">
            <v>UNITED STATES</v>
          </cell>
          <cell r="C1882" t="str">
            <v>Negative</v>
          </cell>
          <cell r="D1882" t="str">
            <v>Aa3</v>
          </cell>
          <cell r="E1882" t="str">
            <v>LT Bank Deposits - Dom Curr</v>
          </cell>
          <cell r="F1882" t="str">
            <v>Aa3</v>
          </cell>
          <cell r="J1882" t="str">
            <v>(P)Aa3</v>
          </cell>
          <cell r="O1882" t="str">
            <v>P-1</v>
          </cell>
          <cell r="P1882" t="str">
            <v>Not on Watch</v>
          </cell>
        </row>
        <row r="1883">
          <cell r="A1883" t="str">
            <v>Royal Bank of Canada (Sydney Branch)</v>
          </cell>
          <cell r="B1883" t="str">
            <v>AUSTRALIA</v>
          </cell>
          <cell r="C1883" t="str">
            <v>Negative</v>
          </cell>
          <cell r="D1883" t="str">
            <v>Aa3</v>
          </cell>
          <cell r="E1883" t="str">
            <v>Senior Unsecured - Dom Curr</v>
          </cell>
          <cell r="J1883" t="str">
            <v>Aa3</v>
          </cell>
          <cell r="O1883" t="str">
            <v>P-1</v>
          </cell>
          <cell r="P1883" t="str">
            <v>Not on Watch</v>
          </cell>
        </row>
        <row r="1884">
          <cell r="A1884" t="str">
            <v>Royal Bank of Scotland Group plc</v>
          </cell>
          <cell r="B1884" t="str">
            <v>UNITED KINGDOM</v>
          </cell>
          <cell r="C1884" t="str">
            <v>Negative</v>
          </cell>
          <cell r="D1884" t="str">
            <v>Baa2</v>
          </cell>
          <cell r="E1884" t="str">
            <v>Senior Unsecured - Fgn Curr</v>
          </cell>
          <cell r="J1884" t="str">
            <v>Baa2</v>
          </cell>
          <cell r="K1884" t="str">
            <v>Ba3</v>
          </cell>
          <cell r="L1884" t="str">
            <v>B1</v>
          </cell>
          <cell r="M1884" t="str">
            <v>B1</v>
          </cell>
          <cell r="N1884" t="str">
            <v>B2</v>
          </cell>
          <cell r="O1884" t="str">
            <v>P-2</v>
          </cell>
          <cell r="P1884" t="str">
            <v>Not on Watch</v>
          </cell>
        </row>
        <row r="1885">
          <cell r="A1885" t="str">
            <v>Royal Bank of Scotland N.V. South Africa Br.</v>
          </cell>
          <cell r="B1885" t="str">
            <v>SOUTH AFRICA</v>
          </cell>
          <cell r="C1885" t="str">
            <v>Negative</v>
          </cell>
          <cell r="P1885" t="str">
            <v>Not on Watch</v>
          </cell>
        </row>
        <row r="1886">
          <cell r="A1886" t="str">
            <v>Royal Bank of Scotland N.V., Australian</v>
          </cell>
          <cell r="B1886" t="str">
            <v>AUSTRALIA</v>
          </cell>
          <cell r="C1886" t="str">
            <v>No Outlook</v>
          </cell>
          <cell r="O1886" t="str">
            <v>P-2</v>
          </cell>
          <cell r="P1886" t="str">
            <v>Not on Watch</v>
          </cell>
        </row>
        <row r="1887">
          <cell r="A1887" t="str">
            <v>Royal Bank of Scotland N.V., Chicago Branch</v>
          </cell>
          <cell r="B1887" t="str">
            <v>UNITED STATES</v>
          </cell>
          <cell r="C1887" t="str">
            <v>Negative</v>
          </cell>
          <cell r="D1887" t="str">
            <v>Baa1</v>
          </cell>
          <cell r="E1887" t="str">
            <v>LT Bank Deposits - Dom Curr</v>
          </cell>
          <cell r="F1887" t="str">
            <v>Baa1</v>
          </cell>
          <cell r="P1887" t="str">
            <v>Not on Watch</v>
          </cell>
        </row>
        <row r="1888">
          <cell r="A1888" t="str">
            <v>Royal Bank of Scotland N.V., London Branch</v>
          </cell>
          <cell r="B1888" t="str">
            <v>UNITED KINGDOM</v>
          </cell>
          <cell r="C1888" t="str">
            <v>Negative</v>
          </cell>
          <cell r="D1888" t="str">
            <v>Baa1</v>
          </cell>
          <cell r="E1888" t="str">
            <v>Senior Unsecured - Fgn Curr</v>
          </cell>
          <cell r="J1888" t="str">
            <v>Baa1</v>
          </cell>
          <cell r="P1888" t="str">
            <v>Not on Watch</v>
          </cell>
        </row>
        <row r="1889">
          <cell r="A1889" t="str">
            <v>Royal Bank of Scotland N.V., New York Branch</v>
          </cell>
          <cell r="B1889" t="str">
            <v>UNITED STATES</v>
          </cell>
          <cell r="C1889" t="str">
            <v>Negative</v>
          </cell>
          <cell r="D1889" t="str">
            <v>(P)Baa1</v>
          </cell>
          <cell r="E1889" t="str">
            <v>LT Deposit Note/CD Program - Dom Curr</v>
          </cell>
          <cell r="F1889" t="str">
            <v>(P)Baa1</v>
          </cell>
          <cell r="K1889" t="str">
            <v>(P)Ba2</v>
          </cell>
          <cell r="P1889" t="str">
            <v>Not on Watch</v>
          </cell>
        </row>
        <row r="1890">
          <cell r="A1890" t="str">
            <v>Royal Bank of Scotland N.V., Paris Branch</v>
          </cell>
          <cell r="B1890" t="str">
            <v>FRANCE</v>
          </cell>
          <cell r="C1890" t="str">
            <v>Negative</v>
          </cell>
          <cell r="D1890" t="str">
            <v>Baa1</v>
          </cell>
          <cell r="E1890" t="str">
            <v>LT Bank Deposits - Fgn Curr</v>
          </cell>
          <cell r="F1890" t="str">
            <v>Baa1</v>
          </cell>
          <cell r="O1890" t="str">
            <v>P-2</v>
          </cell>
          <cell r="P1890" t="str">
            <v>Not on Watch</v>
          </cell>
        </row>
        <row r="1891">
          <cell r="A1891" t="str">
            <v>Royal Bank of Scotland plc, Australia Branch</v>
          </cell>
          <cell r="B1891" t="str">
            <v>AUSTRALIA</v>
          </cell>
          <cell r="C1891" t="str">
            <v>Negative</v>
          </cell>
          <cell r="D1891" t="str">
            <v>(P)Baa1</v>
          </cell>
          <cell r="E1891" t="str">
            <v>Senior Unsecured MTN - Fgn Curr</v>
          </cell>
          <cell r="J1891" t="str">
            <v>(P)Baa1</v>
          </cell>
          <cell r="O1891" t="str">
            <v>(P)P-2</v>
          </cell>
          <cell r="P1891" t="str">
            <v>Not on Watch</v>
          </cell>
        </row>
        <row r="1892">
          <cell r="A1892" t="str">
            <v>Royal Bank Of Scotland plc, Connecticut</v>
          </cell>
          <cell r="B1892" t="str">
            <v>UNITED STATES</v>
          </cell>
          <cell r="C1892" t="str">
            <v>Negative</v>
          </cell>
          <cell r="D1892" t="str">
            <v>Baa1</v>
          </cell>
          <cell r="E1892" t="str">
            <v>LT Bank Deposits - Fgn Curr</v>
          </cell>
          <cell r="F1892" t="str">
            <v>Baa1</v>
          </cell>
          <cell r="O1892" t="str">
            <v>P-2</v>
          </cell>
          <cell r="P1892" t="str">
            <v>Not on Watch</v>
          </cell>
        </row>
        <row r="1893">
          <cell r="A1893" t="str">
            <v>Royal Bank of Scotland plc, New York Branch</v>
          </cell>
          <cell r="B1893" t="str">
            <v>UNITED STATES</v>
          </cell>
          <cell r="C1893" t="str">
            <v>Negative</v>
          </cell>
          <cell r="D1893" t="str">
            <v>Baa1</v>
          </cell>
          <cell r="E1893" t="str">
            <v>LT Bank Deposits - Dom Curr</v>
          </cell>
          <cell r="F1893" t="str">
            <v>Baa1</v>
          </cell>
          <cell r="P1893" t="str">
            <v>Not on Watch</v>
          </cell>
        </row>
        <row r="1894">
          <cell r="A1894" t="str">
            <v>Royal Bank of Scotland, Tokyo Branch</v>
          </cell>
          <cell r="B1894" t="str">
            <v>JAPAN</v>
          </cell>
          <cell r="C1894" t="str">
            <v>Negative</v>
          </cell>
          <cell r="D1894" t="str">
            <v>(P)Baa1</v>
          </cell>
          <cell r="E1894" t="str">
            <v>Senior Unsecured MTN - Fgn Curr</v>
          </cell>
          <cell r="J1894" t="str">
            <v>(P)Baa1</v>
          </cell>
          <cell r="O1894" t="str">
            <v>P-2</v>
          </cell>
          <cell r="P1894" t="str">
            <v>Not on Watch</v>
          </cell>
        </row>
        <row r="1895">
          <cell r="A1895" t="str">
            <v>Rural Electrification Corporation Ltd.</v>
          </cell>
          <cell r="B1895" t="str">
            <v>INDIA</v>
          </cell>
          <cell r="C1895" t="str">
            <v>Stable</v>
          </cell>
          <cell r="D1895" t="str">
            <v>Baa3</v>
          </cell>
          <cell r="E1895" t="str">
            <v>LT Issuer Rating - Fgn Curr</v>
          </cell>
          <cell r="J1895" t="str">
            <v>Baa3</v>
          </cell>
          <cell r="P1895" t="str">
            <v>Not on Watch</v>
          </cell>
        </row>
        <row r="1896">
          <cell r="A1896" t="str">
            <v>RZB Finance (Jersey) III Limited</v>
          </cell>
          <cell r="B1896" t="str">
            <v>JERSEY</v>
          </cell>
          <cell r="C1896" t="str">
            <v>Negative</v>
          </cell>
          <cell r="D1896" t="str">
            <v>Ba2</v>
          </cell>
          <cell r="E1896" t="str">
            <v>BACKED Pref. Stock Non-cumulative - Fgn Curr</v>
          </cell>
          <cell r="P1896" t="str">
            <v>Not on Watch</v>
          </cell>
        </row>
        <row r="1897">
          <cell r="A1897" t="str">
            <v>RZB Finance (Jersey) IV Limited</v>
          </cell>
          <cell r="B1897" t="str">
            <v>JERSEY</v>
          </cell>
          <cell r="C1897" t="str">
            <v>Negative</v>
          </cell>
          <cell r="D1897" t="str">
            <v>Ba2</v>
          </cell>
          <cell r="E1897" t="str">
            <v>BACKED Pref. Stock Non-cumulative - Fgn Curr</v>
          </cell>
          <cell r="P1897" t="str">
            <v>Not on Watch</v>
          </cell>
        </row>
        <row r="1898">
          <cell r="A1898" t="str">
            <v>Santander Central Hispano International Ltd</v>
          </cell>
          <cell r="B1898" t="str">
            <v>CAYMAN ISLANDS</v>
          </cell>
          <cell r="C1898" t="str">
            <v>Stable</v>
          </cell>
          <cell r="D1898" t="str">
            <v>(P)Baa1</v>
          </cell>
          <cell r="E1898" t="str">
            <v>BACKED Senior Unsecured MTN - Fgn Curr</v>
          </cell>
          <cell r="O1898" t="str">
            <v>P-2</v>
          </cell>
          <cell r="P1898" t="str">
            <v>Not on Watch</v>
          </cell>
        </row>
        <row r="1899">
          <cell r="A1899" t="str">
            <v>Santander Central Hispano Issuances Ltd.</v>
          </cell>
          <cell r="B1899" t="str">
            <v>UNITED STATES</v>
          </cell>
          <cell r="C1899" t="str">
            <v>Stable</v>
          </cell>
          <cell r="D1899" t="str">
            <v>Baa2</v>
          </cell>
          <cell r="E1899" t="str">
            <v>BACKED Subordinate - Dom Curr</v>
          </cell>
          <cell r="P1899" t="str">
            <v>Not on Watch</v>
          </cell>
        </row>
        <row r="1900">
          <cell r="A1900" t="str">
            <v>Santander Consumer Bank AS</v>
          </cell>
          <cell r="B1900" t="str">
            <v>NORWAY</v>
          </cell>
          <cell r="C1900" t="str">
            <v>Stable</v>
          </cell>
          <cell r="D1900" t="str">
            <v>Baa1</v>
          </cell>
          <cell r="E1900" t="str">
            <v>BACKED Senior Unsecured - Fgn Curr</v>
          </cell>
          <cell r="O1900" t="str">
            <v>(P)P-2</v>
          </cell>
          <cell r="P1900" t="str">
            <v>Not on Watch</v>
          </cell>
        </row>
        <row r="1901">
          <cell r="A1901" t="str">
            <v>Santander Finance Capital, S.A. Unipersonal</v>
          </cell>
          <cell r="B1901" t="str">
            <v>SPAIN</v>
          </cell>
          <cell r="C1901" t="str">
            <v>Stable</v>
          </cell>
          <cell r="D1901" t="str">
            <v>Ba2</v>
          </cell>
          <cell r="E1901" t="str">
            <v>BACKED Pref. Stock - Dom Curr</v>
          </cell>
          <cell r="P1901" t="str">
            <v>Not on Watch</v>
          </cell>
        </row>
        <row r="1902">
          <cell r="A1902" t="str">
            <v>Santander Finance Preferred, S.A. Unipersonal</v>
          </cell>
          <cell r="B1902" t="str">
            <v>SPAIN</v>
          </cell>
          <cell r="C1902" t="str">
            <v>Stable</v>
          </cell>
          <cell r="D1902" t="str">
            <v>Ba2</v>
          </cell>
          <cell r="E1902" t="str">
            <v>Pref. Stock Non-cumulative - Fgn Curr</v>
          </cell>
          <cell r="N1902" t="str">
            <v>Ba2</v>
          </cell>
          <cell r="P1902" t="str">
            <v>Not on Watch</v>
          </cell>
        </row>
        <row r="1903">
          <cell r="A1903" t="str">
            <v>Santander Holdings USA, Inc.</v>
          </cell>
          <cell r="B1903" t="str">
            <v>UNITED STATES</v>
          </cell>
          <cell r="C1903" t="str">
            <v>Negative</v>
          </cell>
          <cell r="D1903" t="str">
            <v>Baa2</v>
          </cell>
          <cell r="E1903" t="str">
            <v>Senior Unsecured - Dom Curr</v>
          </cell>
          <cell r="J1903" t="str">
            <v>Baa2</v>
          </cell>
          <cell r="K1903" t="str">
            <v>(P)Baa3</v>
          </cell>
          <cell r="P1903" t="str">
            <v>Not on Watch</v>
          </cell>
        </row>
        <row r="1904">
          <cell r="A1904" t="str">
            <v>Santander Int'l Debt, S.A. Unipersonal</v>
          </cell>
          <cell r="B1904" t="str">
            <v>SPAIN</v>
          </cell>
          <cell r="C1904" t="str">
            <v>Stable</v>
          </cell>
          <cell r="D1904" t="str">
            <v>Baa1</v>
          </cell>
          <cell r="E1904" t="str">
            <v>BACKED Senior Unsecured - Fgn Curr</v>
          </cell>
          <cell r="O1904" t="str">
            <v>(P)P-2</v>
          </cell>
          <cell r="P1904" t="str">
            <v>Not On Watch</v>
          </cell>
        </row>
        <row r="1905">
          <cell r="A1905" t="str">
            <v>Santander International Preferred, S.A.U.</v>
          </cell>
          <cell r="B1905" t="str">
            <v>SPAIN</v>
          </cell>
          <cell r="C1905" t="str">
            <v>Stable</v>
          </cell>
          <cell r="D1905" t="str">
            <v>Ba2</v>
          </cell>
          <cell r="E1905" t="str">
            <v>BACKED Pref. Stock Non-cumulative - Fgn Curr</v>
          </cell>
          <cell r="P1905" t="str">
            <v>Not on Watch</v>
          </cell>
        </row>
        <row r="1906">
          <cell r="A1906" t="str">
            <v>Santander International Products PLC</v>
          </cell>
          <cell r="B1906" t="str">
            <v>IRELAND</v>
          </cell>
          <cell r="C1906" t="str">
            <v>Stable</v>
          </cell>
          <cell r="D1906" t="str">
            <v>Baa1</v>
          </cell>
          <cell r="E1906" t="str">
            <v>BACKED Senior Unsecured - Fgn Curr</v>
          </cell>
          <cell r="O1906" t="str">
            <v>P-2</v>
          </cell>
          <cell r="P1906" t="str">
            <v>Not on Watch</v>
          </cell>
        </row>
        <row r="1907">
          <cell r="A1907" t="str">
            <v>Santander Issuances S.A. Unipersonal</v>
          </cell>
          <cell r="B1907" t="str">
            <v>SPAIN</v>
          </cell>
          <cell r="C1907" t="str">
            <v>Stable</v>
          </cell>
          <cell r="D1907" t="str">
            <v>Baa2</v>
          </cell>
          <cell r="E1907" t="str">
            <v>BACKED Subordinate - Fgn Curr</v>
          </cell>
          <cell r="P1907" t="str">
            <v>Not on Watch</v>
          </cell>
        </row>
        <row r="1908">
          <cell r="A1908" t="str">
            <v>Santander Perpetual, S.A. Unipersonal</v>
          </cell>
          <cell r="B1908" t="str">
            <v>SPAIN</v>
          </cell>
          <cell r="C1908" t="str">
            <v>Stable</v>
          </cell>
          <cell r="D1908" t="str">
            <v>Baa3</v>
          </cell>
          <cell r="E1908" t="str">
            <v>BACKED Junior Subordinate - Fgn Curr</v>
          </cell>
          <cell r="P1908" t="str">
            <v>Not on Watch</v>
          </cell>
        </row>
        <row r="1909">
          <cell r="A1909" t="str">
            <v>Santander US Debt, S.A. Unipersonal</v>
          </cell>
          <cell r="B1909" t="str">
            <v>SPAIN</v>
          </cell>
          <cell r="C1909" t="str">
            <v>Stable</v>
          </cell>
          <cell r="D1909" t="str">
            <v>Baa1</v>
          </cell>
          <cell r="E1909" t="str">
            <v>BACKED Senior Unsecured - Fgn Curr</v>
          </cell>
          <cell r="P1909" t="str">
            <v>Not on Watch</v>
          </cell>
        </row>
        <row r="1910">
          <cell r="A1910" t="str">
            <v>Sasfin Bank Limited</v>
          </cell>
          <cell r="B1910" t="str">
            <v>SOUTH AFRICA</v>
          </cell>
          <cell r="C1910" t="str">
            <v>Stable</v>
          </cell>
          <cell r="P1910" t="str">
            <v>Not on Watch</v>
          </cell>
        </row>
        <row r="1911">
          <cell r="A1911" t="str">
            <v>SBAB Bank AB (publ)</v>
          </cell>
          <cell r="B1911" t="str">
            <v>SWEDEN</v>
          </cell>
          <cell r="C1911" t="str">
            <v>Negative (multiple)</v>
          </cell>
          <cell r="D1911" t="str">
            <v>A2</v>
          </cell>
          <cell r="E1911" t="str">
            <v>LT Issuer Rating</v>
          </cell>
          <cell r="J1911" t="str">
            <v>A2</v>
          </cell>
          <cell r="K1911" t="str">
            <v>Baa3</v>
          </cell>
          <cell r="M1911" t="str">
            <v>Ba2</v>
          </cell>
          <cell r="N1911" t="str">
            <v>Ba2</v>
          </cell>
          <cell r="O1911" t="str">
            <v>P-1</v>
          </cell>
          <cell r="P1911" t="str">
            <v>Not on Watch</v>
          </cell>
        </row>
        <row r="1912">
          <cell r="A1912" t="str">
            <v>SBB Capital Corporation</v>
          </cell>
          <cell r="B1912" t="str">
            <v>MALAYSIA</v>
          </cell>
          <cell r="C1912" t="str">
            <v>Stable</v>
          </cell>
          <cell r="D1912" t="str">
            <v>Ba1</v>
          </cell>
          <cell r="E1912" t="str">
            <v>BACKED Pref. Stock Non-cumulative - Fgn Curr</v>
          </cell>
          <cell r="P1912" t="str">
            <v>Not on Watch</v>
          </cell>
        </row>
        <row r="1913">
          <cell r="A1913" t="str">
            <v>Scotiabanc Inc.</v>
          </cell>
          <cell r="B1913" t="str">
            <v>UNITED STATES</v>
          </cell>
          <cell r="C1913" t="str">
            <v>No Outlook</v>
          </cell>
          <cell r="O1913" t="str">
            <v>P-1</v>
          </cell>
          <cell r="P1913" t="str">
            <v>Not on Watch</v>
          </cell>
        </row>
        <row r="1914">
          <cell r="A1914" t="str">
            <v>Scotiabank Capital Trust</v>
          </cell>
          <cell r="B1914" t="str">
            <v>CANADA</v>
          </cell>
          <cell r="C1914" t="str">
            <v>Negative</v>
          </cell>
          <cell r="D1914" t="str">
            <v>Baa1</v>
          </cell>
          <cell r="E1914" t="str">
            <v>Pref. Stock Non-cumulative - Dom Curr</v>
          </cell>
          <cell r="N1914" t="str">
            <v>Baa1</v>
          </cell>
          <cell r="P1914" t="str">
            <v>Not on Watch</v>
          </cell>
        </row>
        <row r="1915">
          <cell r="A1915" t="str">
            <v>Scotiabank Europe Plc</v>
          </cell>
          <cell r="B1915" t="str">
            <v>UNITED KINGDOM</v>
          </cell>
          <cell r="C1915" t="str">
            <v>Negative</v>
          </cell>
          <cell r="D1915" t="str">
            <v>(P)Aa2</v>
          </cell>
          <cell r="E1915" t="str">
            <v>BACKED Senior Unsecured MTN - Fgn Curr</v>
          </cell>
          <cell r="P1915" t="str">
            <v>Not on Watch</v>
          </cell>
        </row>
        <row r="1916">
          <cell r="A1916" t="str">
            <v>Scotiabank Tier 1 Trust</v>
          </cell>
          <cell r="B1916" t="str">
            <v>CANADA</v>
          </cell>
          <cell r="C1916" t="str">
            <v>Negative</v>
          </cell>
          <cell r="D1916" t="str">
            <v>Baa1</v>
          </cell>
          <cell r="E1916" t="str">
            <v>Pref. Stock Non-cumulative - Dom Curr</v>
          </cell>
          <cell r="N1916" t="str">
            <v>Baa1</v>
          </cell>
          <cell r="P1916" t="str">
            <v>Not on Watch</v>
          </cell>
        </row>
        <row r="1917">
          <cell r="A1917" t="str">
            <v>Scotland International Finance No. 2 B.V.</v>
          </cell>
          <cell r="B1917" t="str">
            <v>NETHERLANDS</v>
          </cell>
          <cell r="C1917" t="str">
            <v>Stable</v>
          </cell>
          <cell r="D1917" t="str">
            <v>(P)Baa2</v>
          </cell>
          <cell r="E1917" t="str">
            <v>BACKED Subordinate MTN - Fgn Curr</v>
          </cell>
          <cell r="P1917" t="str">
            <v>Not on Watch</v>
          </cell>
        </row>
        <row r="1918">
          <cell r="A1918" t="str">
            <v>Security Pacific Corporation</v>
          </cell>
          <cell r="B1918" t="str">
            <v>UNITED STATES</v>
          </cell>
          <cell r="C1918" t="str">
            <v>Stable</v>
          </cell>
          <cell r="D1918" t="str">
            <v>(P)Baa2</v>
          </cell>
          <cell r="E1918" t="str">
            <v>Senior Unsecured MTN - Dom Curr</v>
          </cell>
          <cell r="J1918" t="str">
            <v>(P)Baa2</v>
          </cell>
          <cell r="K1918" t="str">
            <v>(P)Baa3</v>
          </cell>
          <cell r="P1918" t="str">
            <v>Not on Watch</v>
          </cell>
        </row>
        <row r="1919">
          <cell r="A1919" t="str">
            <v>SG Australia Limited</v>
          </cell>
          <cell r="B1919" t="str">
            <v>AUSTRALIA</v>
          </cell>
          <cell r="C1919" t="str">
            <v>Negative (multiple)</v>
          </cell>
          <cell r="D1919" t="str">
            <v>(P)A2</v>
          </cell>
          <cell r="E1919" t="str">
            <v>BACKED Senior Unsecured MTN - Fgn Curr</v>
          </cell>
          <cell r="O1919" t="str">
            <v>(P)P-1</v>
          </cell>
          <cell r="P1919" t="str">
            <v>Not on Watch</v>
          </cell>
        </row>
        <row r="1920">
          <cell r="A1920" t="str">
            <v>SG Option Europe</v>
          </cell>
          <cell r="B1920" t="str">
            <v>FRANCE</v>
          </cell>
          <cell r="C1920" t="str">
            <v>Negative (multiple)</v>
          </cell>
          <cell r="D1920" t="str">
            <v>A2</v>
          </cell>
          <cell r="E1920" t="str">
            <v>BACKED Senior Unsecured - Fgn Curr</v>
          </cell>
          <cell r="O1920" t="str">
            <v>(P)P-1</v>
          </cell>
          <cell r="P1920" t="str">
            <v>Not on Watch</v>
          </cell>
        </row>
        <row r="1921">
          <cell r="A1921" t="str">
            <v>SG Structured Products, Inc.</v>
          </cell>
          <cell r="B1921" t="str">
            <v>UNITED STATES</v>
          </cell>
          <cell r="C1921" t="str">
            <v>Negative</v>
          </cell>
          <cell r="D1921" t="str">
            <v>A2</v>
          </cell>
          <cell r="E1921" t="str">
            <v>BACKED Senior Unsecured - Dom Curr</v>
          </cell>
          <cell r="O1921" t="str">
            <v>(P)P-1</v>
          </cell>
          <cell r="P1921" t="str">
            <v>Not on Watch</v>
          </cell>
        </row>
        <row r="1922">
          <cell r="A1922" t="str">
            <v>SGA Societe Generale Acceptance N.V.</v>
          </cell>
          <cell r="B1922" t="str">
            <v>CURACAO</v>
          </cell>
          <cell r="C1922" t="str">
            <v>Negative (multiple)</v>
          </cell>
          <cell r="D1922" t="str">
            <v>A2</v>
          </cell>
          <cell r="E1922" t="str">
            <v>BACKED Senior Unsecured - Fgn Curr</v>
          </cell>
          <cell r="O1922" t="str">
            <v>(P)P-1</v>
          </cell>
          <cell r="P1922" t="str">
            <v>Not on Watch</v>
          </cell>
        </row>
        <row r="1923">
          <cell r="A1923" t="str">
            <v>SGFP Mexico, S. de R.L. de C.V.</v>
          </cell>
          <cell r="B1923" t="str">
            <v>MEXICO</v>
          </cell>
          <cell r="C1923" t="str">
            <v>Negative</v>
          </cell>
          <cell r="D1923" t="str">
            <v>A2</v>
          </cell>
          <cell r="E1923" t="str">
            <v>BACKED Senior Unsecured - Fgn Curr</v>
          </cell>
          <cell r="O1923" t="str">
            <v>(P)P-1</v>
          </cell>
          <cell r="P1923" t="str">
            <v>Not on Watch</v>
          </cell>
        </row>
        <row r="1924">
          <cell r="A1924" t="str">
            <v>Shinhan Bank, New York Branch</v>
          </cell>
          <cell r="B1924" t="str">
            <v>UNITED STATES</v>
          </cell>
          <cell r="C1924" t="str">
            <v>Stable</v>
          </cell>
          <cell r="D1924" t="str">
            <v>(P)A1</v>
          </cell>
          <cell r="E1924" t="str">
            <v>LT Deposit Note/CD Program - Dom Curr</v>
          </cell>
          <cell r="F1924" t="str">
            <v>(P)A1</v>
          </cell>
          <cell r="O1924" t="str">
            <v>P-1</v>
          </cell>
          <cell r="P1924" t="str">
            <v>Not on Watch</v>
          </cell>
        </row>
        <row r="1925">
          <cell r="A1925" t="str">
            <v>Shinsei Finance (Cayman) Limited</v>
          </cell>
          <cell r="B1925" t="str">
            <v>CAYMAN ISLANDS</v>
          </cell>
          <cell r="C1925" t="str">
            <v>Stable</v>
          </cell>
          <cell r="D1925" t="str">
            <v>B2</v>
          </cell>
          <cell r="E1925" t="str">
            <v>BACKED Pref. Stock Non-cumulative - Fgn Curr</v>
          </cell>
          <cell r="P1925" t="str">
            <v>Not on Watch</v>
          </cell>
        </row>
        <row r="1926">
          <cell r="A1926" t="str">
            <v>Shinsei Finance II (Cayman) Limited</v>
          </cell>
          <cell r="B1926" t="str">
            <v>CAYMAN ISLANDS</v>
          </cell>
          <cell r="C1926" t="str">
            <v>Stable</v>
          </cell>
          <cell r="D1926" t="str">
            <v>B2</v>
          </cell>
          <cell r="E1926" t="str">
            <v>BACKED Pref. Stock Non-cumulative - Fgn Curr</v>
          </cell>
          <cell r="P1926" t="str">
            <v>Not on Watch</v>
          </cell>
        </row>
        <row r="1927">
          <cell r="A1927" t="str">
            <v>Siam Commercial Bank Public Co. (Cayman)</v>
          </cell>
          <cell r="B1927" t="str">
            <v>CAYMAN ISLANDS</v>
          </cell>
          <cell r="C1927" t="str">
            <v>Stable</v>
          </cell>
          <cell r="D1927" t="str">
            <v>A3</v>
          </cell>
          <cell r="E1927" t="str">
            <v>Senior Unsecured - Fgn Curr</v>
          </cell>
          <cell r="J1927" t="str">
            <v>A3</v>
          </cell>
          <cell r="O1927" t="str">
            <v>(P)P-2</v>
          </cell>
          <cell r="P1927" t="str">
            <v>Not on Watch</v>
          </cell>
        </row>
        <row r="1928">
          <cell r="A1928" t="str">
            <v>Siam Commercial Bank Public Co. (Hong Kong)</v>
          </cell>
          <cell r="B1928" t="str">
            <v>HONG KONG</v>
          </cell>
          <cell r="C1928" t="str">
            <v>Stable</v>
          </cell>
          <cell r="D1928" t="str">
            <v>A3</v>
          </cell>
          <cell r="E1928" t="str">
            <v>Senior Unsecured - Fgn Curr</v>
          </cell>
          <cell r="J1928" t="str">
            <v>A3</v>
          </cell>
          <cell r="O1928" t="str">
            <v>(P)P-2</v>
          </cell>
          <cell r="P1928" t="str">
            <v>Not on Watch</v>
          </cell>
        </row>
        <row r="1929">
          <cell r="A1929" t="str">
            <v>SID banka, d.d., Ljubljana</v>
          </cell>
          <cell r="B1929" t="str">
            <v>SLOVENIA</v>
          </cell>
          <cell r="C1929" t="str">
            <v>Stable</v>
          </cell>
          <cell r="D1929" t="str">
            <v>Ba1</v>
          </cell>
          <cell r="E1929" t="str">
            <v>LT Issuer Rating - Dom Curr</v>
          </cell>
          <cell r="P1929" t="str">
            <v>Not on Watch</v>
          </cell>
        </row>
        <row r="1930">
          <cell r="A1930" t="str">
            <v>Siemens Bank GmbH</v>
          </cell>
          <cell r="B1930" t="str">
            <v>GERMANY</v>
          </cell>
          <cell r="C1930" t="str">
            <v>Stable</v>
          </cell>
          <cell r="D1930" t="str">
            <v>A1</v>
          </cell>
          <cell r="E1930" t="str">
            <v>LT Issuer Rating - Fgn Curr</v>
          </cell>
          <cell r="O1930" t="str">
            <v>P-1</v>
          </cell>
          <cell r="P1930" t="str">
            <v>Not on Watch</v>
          </cell>
        </row>
        <row r="1931">
          <cell r="A1931" t="str">
            <v>Sky Financial Capital Trust I</v>
          </cell>
          <cell r="B1931" t="str">
            <v>UNITED STATES</v>
          </cell>
          <cell r="C1931" t="str">
            <v>Stable</v>
          </cell>
          <cell r="D1931" t="str">
            <v>Baa3</v>
          </cell>
          <cell r="E1931" t="str">
            <v>BACKED Pref. Stock - Dom Curr</v>
          </cell>
          <cell r="P1931" t="str">
            <v>Not on Watch</v>
          </cell>
        </row>
        <row r="1932">
          <cell r="A1932" t="str">
            <v>SMBC Capital Markets, Inc.</v>
          </cell>
          <cell r="B1932" t="str">
            <v>UNITED STATES</v>
          </cell>
          <cell r="C1932" t="str">
            <v>Stable</v>
          </cell>
          <cell r="D1932" t="str">
            <v>Aa3</v>
          </cell>
          <cell r="E1932" t="str">
            <v>BACKED Senior Unsecured - Fgn Curr</v>
          </cell>
          <cell r="O1932" t="str">
            <v>P-1</v>
          </cell>
          <cell r="P1932" t="str">
            <v>Not on Watch</v>
          </cell>
        </row>
        <row r="1933">
          <cell r="A1933" t="str">
            <v>SMFG Preferred Capital GBP 1 Limited</v>
          </cell>
          <cell r="B1933" t="str">
            <v>CAYMAN ISLANDS</v>
          </cell>
          <cell r="C1933" t="str">
            <v>Stable</v>
          </cell>
          <cell r="D1933" t="str">
            <v>Ba1</v>
          </cell>
          <cell r="E1933" t="str">
            <v>Pref. Stock Non-cumulative - Fgn Curr</v>
          </cell>
          <cell r="P1933" t="str">
            <v>Not on Watch</v>
          </cell>
        </row>
        <row r="1934">
          <cell r="A1934" t="str">
            <v>SMFG Preferred Capital GBP 2 Limited</v>
          </cell>
          <cell r="B1934" t="str">
            <v>CAYMAN ISLANDS</v>
          </cell>
          <cell r="C1934" t="str">
            <v>Stable</v>
          </cell>
          <cell r="D1934" t="str">
            <v>Ba1</v>
          </cell>
          <cell r="E1934" t="str">
            <v>Pref. Stock Non-cumulative - Fgn Curr</v>
          </cell>
          <cell r="P1934" t="str">
            <v>Not on Watch</v>
          </cell>
        </row>
        <row r="1935">
          <cell r="A1935" t="str">
            <v>SMFG Preferred Capital JPY 1 Limited</v>
          </cell>
          <cell r="B1935" t="str">
            <v>CAYMAN ISLANDS</v>
          </cell>
          <cell r="C1935" t="str">
            <v>Stable</v>
          </cell>
          <cell r="D1935" t="str">
            <v>Ba1</v>
          </cell>
          <cell r="E1935" t="str">
            <v>Pref. Stock Non-cumulative - Fgn Curr</v>
          </cell>
          <cell r="P1935" t="str">
            <v>Not on Watch</v>
          </cell>
        </row>
        <row r="1936">
          <cell r="A1936" t="str">
            <v>SMFG Preferred Capital JPY 2 Limited</v>
          </cell>
          <cell r="B1936" t="str">
            <v>CAYMAN ISLANDS</v>
          </cell>
          <cell r="C1936" t="str">
            <v>Stable</v>
          </cell>
          <cell r="D1936" t="str">
            <v>Ba1</v>
          </cell>
          <cell r="E1936" t="str">
            <v>Pref. Stock Non-cumulative - Fgn Curr</v>
          </cell>
          <cell r="P1936" t="str">
            <v>Not on Watch</v>
          </cell>
        </row>
        <row r="1937">
          <cell r="A1937" t="str">
            <v>SMFG Preferred Capital USD 1 Limited</v>
          </cell>
          <cell r="B1937" t="str">
            <v>CAYMAN ISLANDS</v>
          </cell>
          <cell r="C1937" t="str">
            <v>Stable</v>
          </cell>
          <cell r="D1937" t="str">
            <v>Ba1</v>
          </cell>
          <cell r="E1937" t="str">
            <v>Pref. Stock Non-cumulative - Fgn Curr</v>
          </cell>
          <cell r="P1937" t="str">
            <v>Not on Watch</v>
          </cell>
        </row>
        <row r="1938">
          <cell r="A1938" t="str">
            <v>SMFG Preferred Capital USD 3 Limited</v>
          </cell>
          <cell r="B1938" t="str">
            <v>CAYMAN ISLANDS</v>
          </cell>
          <cell r="C1938" t="str">
            <v>Stable</v>
          </cell>
          <cell r="D1938" t="str">
            <v>Ba1</v>
          </cell>
          <cell r="E1938" t="str">
            <v>Pref. Stock Non-cumulative - Fgn Curr</v>
          </cell>
          <cell r="P1938" t="str">
            <v>Not on Watch</v>
          </cell>
        </row>
        <row r="1939">
          <cell r="A1939" t="str">
            <v>Societe de Financement Local</v>
          </cell>
          <cell r="B1939" t="str">
            <v>FRANCE</v>
          </cell>
          <cell r="C1939" t="str">
            <v>Negative</v>
          </cell>
          <cell r="D1939" t="str">
            <v>Aa2</v>
          </cell>
          <cell r="E1939" t="str">
            <v>LT Bank Deposits - Dom Curr</v>
          </cell>
          <cell r="F1939" t="str">
            <v>Aa2</v>
          </cell>
          <cell r="O1939" t="str">
            <v>P-1</v>
          </cell>
          <cell r="P1939" t="str">
            <v>Not on Watch</v>
          </cell>
        </row>
        <row r="1940">
          <cell r="A1940" t="str">
            <v>Societe Europeenne de Banque SA</v>
          </cell>
          <cell r="B1940" t="str">
            <v>LUXEMBOURG</v>
          </cell>
          <cell r="C1940" t="str">
            <v>Stable</v>
          </cell>
          <cell r="D1940" t="str">
            <v>Baa2</v>
          </cell>
          <cell r="E1940" t="str">
            <v>BACKED Senior Unsecured - Dom Curr</v>
          </cell>
          <cell r="O1940" t="str">
            <v>P-2</v>
          </cell>
          <cell r="P1940" t="str">
            <v>Not on Watch</v>
          </cell>
        </row>
        <row r="1941">
          <cell r="A1941" t="str">
            <v>Societe Generale Australia Branch</v>
          </cell>
          <cell r="B1941" t="str">
            <v>AUSTRALIA</v>
          </cell>
          <cell r="C1941" t="str">
            <v>Negative</v>
          </cell>
          <cell r="D1941" t="str">
            <v>(P)A2</v>
          </cell>
          <cell r="E1941" t="str">
            <v>Senior Unsecured MTN - Dom Curr</v>
          </cell>
          <cell r="J1941" t="str">
            <v>(P)A2</v>
          </cell>
          <cell r="O1941" t="str">
            <v>P-1</v>
          </cell>
          <cell r="P1941" t="str">
            <v>Not on Watch</v>
          </cell>
        </row>
        <row r="1942">
          <cell r="A1942" t="str">
            <v>Societe Generale Commodities Products LLC</v>
          </cell>
          <cell r="B1942" t="str">
            <v>UNITED STATES</v>
          </cell>
          <cell r="C1942" t="str">
            <v>Negative</v>
          </cell>
          <cell r="D1942" t="str">
            <v>A2</v>
          </cell>
          <cell r="E1942" t="str">
            <v>BACKED Senior Unsecured - Dom Curr</v>
          </cell>
          <cell r="O1942" t="str">
            <v>(P)P-1</v>
          </cell>
          <cell r="P1942" t="str">
            <v>Not on Watch</v>
          </cell>
        </row>
        <row r="1943">
          <cell r="A1943" t="str">
            <v>Societe Generale North America, Inc.</v>
          </cell>
          <cell r="B1943" t="str">
            <v>UNITED STATES</v>
          </cell>
          <cell r="C1943" t="str">
            <v>No Outlook</v>
          </cell>
          <cell r="O1943" t="str">
            <v>P-1</v>
          </cell>
          <cell r="P1943" t="str">
            <v>Not on Watch</v>
          </cell>
        </row>
        <row r="1944">
          <cell r="A1944" t="str">
            <v>Sofira SNC</v>
          </cell>
          <cell r="B1944" t="str">
            <v>FRANCE</v>
          </cell>
          <cell r="C1944" t="str">
            <v>No Outlook</v>
          </cell>
          <cell r="O1944" t="str">
            <v>NP</v>
          </cell>
          <cell r="P1944" t="str">
            <v>Not on Watch</v>
          </cell>
        </row>
        <row r="1945">
          <cell r="A1945" t="str">
            <v>Sparkassenverband Baden-Wuerttemberg</v>
          </cell>
          <cell r="B1945" t="str">
            <v>GERMANY</v>
          </cell>
          <cell r="C1945" t="str">
            <v>Negative</v>
          </cell>
          <cell r="D1945" t="str">
            <v>Aa3</v>
          </cell>
          <cell r="E1945" t="str">
            <v>LT Issuer Rating - Dom Curr</v>
          </cell>
          <cell r="P1945" t="str">
            <v>Not on Watch</v>
          </cell>
        </row>
        <row r="1946">
          <cell r="A1946" t="str">
            <v>Sparkassenverband Westfalen-Lippe</v>
          </cell>
          <cell r="B1946" t="str">
            <v>GERMANY</v>
          </cell>
          <cell r="C1946" t="str">
            <v>Negative</v>
          </cell>
          <cell r="D1946" t="str">
            <v>Aa3</v>
          </cell>
          <cell r="E1946" t="str">
            <v>LT Issuer Rating - Fgn Curr</v>
          </cell>
          <cell r="J1946" t="str">
            <v>Aa3</v>
          </cell>
          <cell r="P1946" t="str">
            <v>Not on Watch</v>
          </cell>
        </row>
        <row r="1947">
          <cell r="A1947" t="str">
            <v>Stadshypotek AB</v>
          </cell>
          <cell r="B1947" t="str">
            <v>SWEDEN</v>
          </cell>
          <cell r="C1947" t="str">
            <v>No Outlook</v>
          </cell>
          <cell r="O1947" t="str">
            <v>P-1</v>
          </cell>
          <cell r="P1947" t="str">
            <v>Not on Watch</v>
          </cell>
        </row>
        <row r="1948">
          <cell r="A1948" t="str">
            <v>Standard Bank Group</v>
          </cell>
          <cell r="B1948" t="str">
            <v>SOUTH AFRICA</v>
          </cell>
          <cell r="C1948" t="str">
            <v>Ratings Under Review</v>
          </cell>
          <cell r="D1948" t="str">
            <v>Baa2</v>
          </cell>
          <cell r="E1948" t="str">
            <v>LT Issuer Rating - Fgn Curr</v>
          </cell>
          <cell r="P1948" t="str">
            <v>Possible Downgrade</v>
          </cell>
        </row>
        <row r="1949">
          <cell r="A1949" t="str">
            <v>Standard Chartered Bank, New York Branch</v>
          </cell>
          <cell r="B1949" t="str">
            <v>UNITED STATES</v>
          </cell>
          <cell r="C1949" t="str">
            <v>Stable</v>
          </cell>
          <cell r="O1949" t="str">
            <v>P-1</v>
          </cell>
          <cell r="P1949" t="str">
            <v>Not on Watch</v>
          </cell>
        </row>
        <row r="1950">
          <cell r="A1950" t="str">
            <v>Standard Chartered Bank, Singapore</v>
          </cell>
          <cell r="B1950" t="str">
            <v>SINGAPORE</v>
          </cell>
          <cell r="C1950" t="str">
            <v>Stable</v>
          </cell>
          <cell r="D1950" t="str">
            <v>(P)A1</v>
          </cell>
          <cell r="E1950" t="str">
            <v>LT Deposit Note/CD Program - Dom Curr</v>
          </cell>
          <cell r="F1950" t="str">
            <v>(P)A1</v>
          </cell>
          <cell r="O1950" t="str">
            <v>P-1</v>
          </cell>
          <cell r="P1950" t="str">
            <v>Not on Watch</v>
          </cell>
        </row>
        <row r="1951">
          <cell r="A1951" t="str">
            <v>Standard Chartered Bank, Tokyo Branch</v>
          </cell>
          <cell r="B1951" t="str">
            <v>JAPAN</v>
          </cell>
          <cell r="C1951" t="str">
            <v>Stable</v>
          </cell>
          <cell r="O1951" t="str">
            <v>P-1</v>
          </cell>
          <cell r="P1951" t="str">
            <v>Not on Watch</v>
          </cell>
        </row>
        <row r="1952">
          <cell r="A1952" t="str">
            <v>Standard Chartered PLC</v>
          </cell>
          <cell r="B1952" t="str">
            <v>UNITED KINGDOM</v>
          </cell>
          <cell r="C1952" t="str">
            <v>Stable</v>
          </cell>
          <cell r="D1952" t="str">
            <v>A2</v>
          </cell>
          <cell r="E1952" t="str">
            <v>Senior Unsecured - Fgn Curr</v>
          </cell>
          <cell r="J1952" t="str">
            <v>A2</v>
          </cell>
          <cell r="K1952" t="str">
            <v>A3</v>
          </cell>
          <cell r="L1952" t="str">
            <v>Baa1</v>
          </cell>
          <cell r="P1952" t="str">
            <v>Not on Watch</v>
          </cell>
        </row>
        <row r="1953">
          <cell r="A1953" t="str">
            <v>StarBank</v>
          </cell>
          <cell r="B1953" t="str">
            <v>RUSSIA</v>
          </cell>
          <cell r="C1953" t="str">
            <v>No Outlook</v>
          </cell>
          <cell r="P1953" t="str">
            <v>Not on Watch</v>
          </cell>
        </row>
        <row r="1954">
          <cell r="A1954" t="str">
            <v>State Bank of India, Hong Kong Branch</v>
          </cell>
          <cell r="B1954" t="str">
            <v>HONG KONG</v>
          </cell>
          <cell r="C1954" t="str">
            <v>Stable</v>
          </cell>
          <cell r="D1954" t="str">
            <v>(P)Baa3</v>
          </cell>
          <cell r="E1954" t="str">
            <v>Senior Unsecured MTN - Fgn Curr</v>
          </cell>
          <cell r="J1954" t="str">
            <v>(P)Baa3</v>
          </cell>
          <cell r="K1954" t="str">
            <v>(P)Ba1</v>
          </cell>
          <cell r="L1954" t="str">
            <v>(P)Ba2</v>
          </cell>
          <cell r="O1954" t="str">
            <v>(P)P-3</v>
          </cell>
          <cell r="P1954" t="str">
            <v>Not on Watch</v>
          </cell>
        </row>
        <row r="1955">
          <cell r="A1955" t="str">
            <v>State Bank of India, London Branch</v>
          </cell>
          <cell r="B1955" t="str">
            <v>UNITED KINGDOM</v>
          </cell>
          <cell r="C1955" t="str">
            <v>Stable</v>
          </cell>
          <cell r="D1955" t="str">
            <v>Baa3</v>
          </cell>
          <cell r="E1955" t="str">
            <v>Senior Unsecured - Fgn Curr</v>
          </cell>
          <cell r="J1955" t="str">
            <v>Baa3</v>
          </cell>
          <cell r="K1955" t="str">
            <v>(P)Ba1</v>
          </cell>
          <cell r="L1955" t="str">
            <v>(P)Ba2</v>
          </cell>
          <cell r="O1955" t="str">
            <v>(P)P-3</v>
          </cell>
          <cell r="P1955" t="str">
            <v>Not on Watch</v>
          </cell>
        </row>
        <row r="1956">
          <cell r="A1956" t="str">
            <v>State Bank of India, Nassau Branch</v>
          </cell>
          <cell r="B1956" t="str">
            <v>BAHAMAS</v>
          </cell>
          <cell r="C1956" t="str">
            <v>Stable</v>
          </cell>
          <cell r="D1956" t="str">
            <v>(P)Baa3</v>
          </cell>
          <cell r="E1956" t="str">
            <v>Senior Unsecured MTN - Fgn Curr</v>
          </cell>
          <cell r="J1956" t="str">
            <v>(P)Baa3</v>
          </cell>
          <cell r="K1956" t="str">
            <v>(P)Ba1</v>
          </cell>
          <cell r="L1956" t="str">
            <v>(P)Ba2</v>
          </cell>
          <cell r="O1956" t="str">
            <v>(P)P-3</v>
          </cell>
          <cell r="P1956" t="str">
            <v>Not on Watch</v>
          </cell>
        </row>
        <row r="1957">
          <cell r="A1957" t="str">
            <v>State Street Capital Trust I</v>
          </cell>
          <cell r="B1957" t="str">
            <v>UNITED STATES</v>
          </cell>
          <cell r="C1957" t="str">
            <v>Stable</v>
          </cell>
          <cell r="D1957" t="str">
            <v>A3</v>
          </cell>
          <cell r="E1957" t="str">
            <v>BACKED Pref. Stock - Dom Curr</v>
          </cell>
          <cell r="P1957" t="str">
            <v>Not on Watch</v>
          </cell>
        </row>
        <row r="1958">
          <cell r="A1958" t="str">
            <v>State Street Capital Trust IV</v>
          </cell>
          <cell r="B1958" t="str">
            <v>UNITED STATES</v>
          </cell>
          <cell r="C1958" t="str">
            <v>Stable</v>
          </cell>
          <cell r="D1958" t="str">
            <v>A3</v>
          </cell>
          <cell r="E1958" t="str">
            <v>BACKED Pref. Stock - Dom Curr</v>
          </cell>
          <cell r="P1958" t="str">
            <v>Not on Watch</v>
          </cell>
        </row>
        <row r="1959">
          <cell r="A1959" t="str">
            <v>State Street Corporation</v>
          </cell>
          <cell r="B1959" t="str">
            <v>UNITED STATES</v>
          </cell>
          <cell r="C1959" t="str">
            <v>Stable</v>
          </cell>
          <cell r="D1959" t="str">
            <v>A1</v>
          </cell>
          <cell r="E1959" t="str">
            <v>Senior Unsecured - Dom Curr</v>
          </cell>
          <cell r="J1959" t="str">
            <v>A1</v>
          </cell>
          <cell r="K1959" t="str">
            <v>A2</v>
          </cell>
          <cell r="L1959" t="str">
            <v>A3</v>
          </cell>
          <cell r="M1959" t="str">
            <v>(P)Baa1</v>
          </cell>
          <cell r="O1959" t="str">
            <v>P-1</v>
          </cell>
          <cell r="P1959" t="str">
            <v>Not on Watch</v>
          </cell>
        </row>
        <row r="1960">
          <cell r="A1960" t="str">
            <v>STB Finance Cayman Ltd.</v>
          </cell>
          <cell r="B1960" t="str">
            <v>CAYMAN ISLANDS</v>
          </cell>
          <cell r="C1960" t="str">
            <v>Stable</v>
          </cell>
          <cell r="D1960" t="str">
            <v>A2</v>
          </cell>
          <cell r="E1960" t="str">
            <v>BACKED Subordinate - Fgn Curr</v>
          </cell>
          <cell r="P1960" t="str">
            <v>Not on Watch</v>
          </cell>
        </row>
        <row r="1961">
          <cell r="A1961" t="str">
            <v>STB Preferred Capital 4 (Cayman) Limited</v>
          </cell>
          <cell r="B1961" t="str">
            <v>CAYMAN ISLANDS</v>
          </cell>
          <cell r="C1961" t="str">
            <v>Stable</v>
          </cell>
          <cell r="D1961" t="str">
            <v>Baa3</v>
          </cell>
          <cell r="E1961" t="str">
            <v>Pref. Stock Non-cumulative - Fgn Curr</v>
          </cell>
          <cell r="P1961" t="str">
            <v>Not on Watch</v>
          </cell>
        </row>
        <row r="1962">
          <cell r="A1962" t="str">
            <v>Sumitomo Mitsui Banking Corp, Sydney Br</v>
          </cell>
          <cell r="B1962" t="str">
            <v>AUSTRALIA</v>
          </cell>
          <cell r="C1962" t="str">
            <v>Stable</v>
          </cell>
          <cell r="D1962" t="str">
            <v>(P)Aa3</v>
          </cell>
          <cell r="E1962" t="str">
            <v>LT Deposit Note/CD Program - Fgn Curr</v>
          </cell>
          <cell r="F1962" t="str">
            <v>Aa3</v>
          </cell>
          <cell r="J1962" t="str">
            <v>Aa3</v>
          </cell>
          <cell r="O1962" t="str">
            <v>(P)P-1</v>
          </cell>
          <cell r="P1962" t="str">
            <v>Not on Watch</v>
          </cell>
        </row>
        <row r="1963">
          <cell r="A1963" t="str">
            <v>Sumitomo Mitsui Banking Corp., Brussels Br</v>
          </cell>
          <cell r="B1963" t="str">
            <v>BELGIUM</v>
          </cell>
          <cell r="C1963" t="str">
            <v>No Outlook</v>
          </cell>
          <cell r="O1963" t="str">
            <v>P-1</v>
          </cell>
          <cell r="P1963" t="str">
            <v>Not on Watch</v>
          </cell>
        </row>
        <row r="1964">
          <cell r="A1964" t="str">
            <v>Sumitomo Mitsui Banking Corp., Dusseldorf Br</v>
          </cell>
          <cell r="B1964" t="str">
            <v>GERMANY</v>
          </cell>
          <cell r="C1964" t="str">
            <v>No Outlook</v>
          </cell>
          <cell r="O1964" t="str">
            <v>P-1</v>
          </cell>
          <cell r="P1964" t="str">
            <v>Not on Watch</v>
          </cell>
        </row>
        <row r="1965">
          <cell r="A1965" t="str">
            <v>Sumitomo Mitsui Banking Corporation of Canada</v>
          </cell>
          <cell r="B1965" t="str">
            <v>CANADA</v>
          </cell>
          <cell r="C1965" t="str">
            <v>No Outlook</v>
          </cell>
          <cell r="O1965" t="str">
            <v>P-1</v>
          </cell>
          <cell r="P1965" t="str">
            <v>Not on Watch</v>
          </cell>
        </row>
        <row r="1966">
          <cell r="A1966" t="str">
            <v>Sumitomo Mitsui Financial Group, Inc</v>
          </cell>
          <cell r="B1966" t="str">
            <v>JAPAN</v>
          </cell>
          <cell r="C1966" t="str">
            <v>Stable</v>
          </cell>
          <cell r="D1966" t="str">
            <v>Baa2</v>
          </cell>
          <cell r="E1966" t="str">
            <v>Subordinate - Fgn Curr</v>
          </cell>
          <cell r="K1966" t="str">
            <v>Baa2</v>
          </cell>
          <cell r="P1966" t="str">
            <v>Not on Watch</v>
          </cell>
        </row>
        <row r="1967">
          <cell r="A1967" t="str">
            <v>Sumitomo Mitsui Trust Bank (U.S.A.) Limited</v>
          </cell>
          <cell r="B1967" t="str">
            <v>UNITED STATES</v>
          </cell>
          <cell r="C1967" t="str">
            <v>Stable</v>
          </cell>
          <cell r="D1967" t="str">
            <v>A1</v>
          </cell>
          <cell r="E1967" t="str">
            <v>LT Issuer Rating - Fgn Curr</v>
          </cell>
          <cell r="P1967" t="str">
            <v>Not on Watch</v>
          </cell>
        </row>
        <row r="1968">
          <cell r="A1968" t="str">
            <v>Sumitomo Mitsui Trust Bank, Ltd., NY Branch</v>
          </cell>
          <cell r="B1968" t="str">
            <v>UNITED STATES</v>
          </cell>
          <cell r="C1968" t="str">
            <v>No Outlook</v>
          </cell>
          <cell r="O1968" t="str">
            <v>P-1</v>
          </cell>
          <cell r="P1968" t="str">
            <v>Not on Watch</v>
          </cell>
        </row>
        <row r="1969">
          <cell r="A1969" t="str">
            <v>Suncorp Group Limited</v>
          </cell>
          <cell r="B1969" t="str">
            <v>AUSTRALIA</v>
          </cell>
          <cell r="C1969" t="str">
            <v>Stable</v>
          </cell>
          <cell r="D1969" t="str">
            <v>A2</v>
          </cell>
          <cell r="E1969" t="str">
            <v>LT Issuer Rating - Fgn Curr</v>
          </cell>
          <cell r="P1969" t="str">
            <v>Not on Watch</v>
          </cell>
        </row>
        <row r="1970">
          <cell r="A1970" t="str">
            <v>SunTrust Banks, Inc.</v>
          </cell>
          <cell r="B1970" t="str">
            <v>UNITED STATES</v>
          </cell>
          <cell r="C1970" t="str">
            <v>Stable</v>
          </cell>
          <cell r="D1970" t="str">
            <v>Baa1</v>
          </cell>
          <cell r="E1970" t="str">
            <v>LT Issuer Rating</v>
          </cell>
          <cell r="J1970" t="str">
            <v>Baa1</v>
          </cell>
          <cell r="K1970" t="str">
            <v>Baa2</v>
          </cell>
          <cell r="M1970" t="str">
            <v>(P)Baa3</v>
          </cell>
          <cell r="N1970" t="str">
            <v>Ba1</v>
          </cell>
          <cell r="O1970" t="str">
            <v>P-2</v>
          </cell>
          <cell r="P1970" t="str">
            <v>Not on Watch</v>
          </cell>
        </row>
        <row r="1971">
          <cell r="A1971" t="str">
            <v>SunTrust Capital I</v>
          </cell>
          <cell r="B1971" t="str">
            <v>UNITED STATES</v>
          </cell>
          <cell r="C1971" t="str">
            <v>Stable</v>
          </cell>
          <cell r="D1971" t="str">
            <v>Baa3</v>
          </cell>
          <cell r="E1971" t="str">
            <v>BACKED Pref. Stock - Dom Curr</v>
          </cell>
          <cell r="P1971" t="str">
            <v>Not on Watch</v>
          </cell>
        </row>
        <row r="1972">
          <cell r="A1972" t="str">
            <v>SunTrust Preferred Capital I</v>
          </cell>
          <cell r="B1972" t="str">
            <v>UNITED STATES</v>
          </cell>
          <cell r="C1972" t="str">
            <v>Stable</v>
          </cell>
          <cell r="D1972" t="str">
            <v>Ba1</v>
          </cell>
          <cell r="E1972" t="str">
            <v>BACKED Pref. Stock - Dom Curr</v>
          </cell>
          <cell r="P1972" t="str">
            <v>Not on Watch</v>
          </cell>
        </row>
        <row r="1973">
          <cell r="A1973" t="str">
            <v>SunTrust Real Estate Investment Corporation</v>
          </cell>
          <cell r="B1973" t="str">
            <v>UNITED STATES</v>
          </cell>
          <cell r="C1973" t="str">
            <v>Stable</v>
          </cell>
          <cell r="D1973" t="str">
            <v>Baa3</v>
          </cell>
          <cell r="E1973" t="str">
            <v>Pref. Stock Non-cumulative - Dom Curr</v>
          </cell>
          <cell r="P1973" t="str">
            <v>Not on Watch</v>
          </cell>
        </row>
        <row r="1974">
          <cell r="A1974" t="str">
            <v>Susquehanna Bancshares, Inc.</v>
          </cell>
          <cell r="B1974" t="str">
            <v>UNITED STATES</v>
          </cell>
          <cell r="C1974" t="str">
            <v>Stable</v>
          </cell>
          <cell r="D1974" t="str">
            <v>Baa2</v>
          </cell>
          <cell r="E1974" t="str">
            <v>Senior Unsecured - Dom Curr</v>
          </cell>
          <cell r="J1974" t="str">
            <v>Baa2</v>
          </cell>
          <cell r="K1974" t="str">
            <v>(P)Baa3</v>
          </cell>
          <cell r="M1974" t="str">
            <v>(P)Ba1</v>
          </cell>
          <cell r="N1974" t="str">
            <v>(P)Ba2</v>
          </cell>
          <cell r="P1974" t="str">
            <v>Not on Watch</v>
          </cell>
        </row>
        <row r="1975">
          <cell r="A1975" t="str">
            <v>Susquehanna Capital I</v>
          </cell>
          <cell r="B1975" t="str">
            <v>UNITED STATES</v>
          </cell>
          <cell r="C1975" t="str">
            <v>Stable</v>
          </cell>
          <cell r="D1975" t="str">
            <v>Ba1</v>
          </cell>
          <cell r="E1975" t="str">
            <v>BACKED Pref. Stock - Dom Curr</v>
          </cell>
          <cell r="P1975" t="str">
            <v>Not on Watch</v>
          </cell>
        </row>
        <row r="1976">
          <cell r="A1976" t="str">
            <v>Susquehanna Capital II</v>
          </cell>
          <cell r="B1976" t="str">
            <v>UNITED STATES</v>
          </cell>
          <cell r="C1976" t="str">
            <v>Stable</v>
          </cell>
          <cell r="D1976" t="str">
            <v>Ba1</v>
          </cell>
          <cell r="E1976" t="str">
            <v>BACKED Pref. Stock - Dom Curr</v>
          </cell>
          <cell r="P1976" t="str">
            <v>Not on Watch</v>
          </cell>
        </row>
        <row r="1977">
          <cell r="A1977" t="str">
            <v>SVB Capital II</v>
          </cell>
          <cell r="B1977" t="str">
            <v>UNITED STATES</v>
          </cell>
          <cell r="C1977" t="str">
            <v>Negative</v>
          </cell>
          <cell r="D1977" t="str">
            <v>Baa2</v>
          </cell>
          <cell r="E1977" t="str">
            <v>BACKED Pref. Stock - Dom Curr</v>
          </cell>
          <cell r="P1977" t="str">
            <v>Not on Watch</v>
          </cell>
        </row>
        <row r="1978">
          <cell r="A1978" t="str">
            <v>SVB Financial Group</v>
          </cell>
          <cell r="B1978" t="str">
            <v>UNITED STATES</v>
          </cell>
          <cell r="C1978" t="str">
            <v>Negative</v>
          </cell>
          <cell r="D1978" t="str">
            <v>A3</v>
          </cell>
          <cell r="E1978" t="str">
            <v>LT Issuer Rating</v>
          </cell>
          <cell r="J1978" t="str">
            <v>A3</v>
          </cell>
          <cell r="P1978" t="str">
            <v>Not on Watch</v>
          </cell>
        </row>
        <row r="1979">
          <cell r="A1979" t="str">
            <v>Svenska Handelsbanken, Inc.</v>
          </cell>
          <cell r="B1979" t="str">
            <v>UNITED STATES</v>
          </cell>
          <cell r="C1979" t="str">
            <v>No Outlook</v>
          </cell>
          <cell r="O1979" t="str">
            <v>P-1</v>
          </cell>
          <cell r="P1979" t="str">
            <v>Not on Watch</v>
          </cell>
        </row>
        <row r="1980">
          <cell r="A1980" t="str">
            <v>Svenska Handelsbanken, New York Branch</v>
          </cell>
          <cell r="B1980" t="str">
            <v>UNITED STATES</v>
          </cell>
          <cell r="C1980" t="str">
            <v>Negative</v>
          </cell>
          <cell r="D1980" t="str">
            <v>Aa3</v>
          </cell>
          <cell r="E1980" t="str">
            <v>LT Bank Deposits - Dom Curr</v>
          </cell>
          <cell r="F1980" t="str">
            <v>Aa3</v>
          </cell>
          <cell r="P1980" t="str">
            <v>Not on Watch</v>
          </cell>
        </row>
        <row r="1981">
          <cell r="A1981" t="str">
            <v>Swedbank Mortgage AB</v>
          </cell>
          <cell r="B1981" t="str">
            <v>SWEDEN</v>
          </cell>
          <cell r="C1981" t="str">
            <v>Negative</v>
          </cell>
          <cell r="D1981" t="str">
            <v>A1</v>
          </cell>
          <cell r="E1981" t="str">
            <v>LT Issuer Rating</v>
          </cell>
          <cell r="J1981" t="str">
            <v>(P)A1</v>
          </cell>
          <cell r="O1981" t="str">
            <v>P-1</v>
          </cell>
          <cell r="P1981" t="str">
            <v>Not on Watch</v>
          </cell>
        </row>
        <row r="1982">
          <cell r="A1982" t="str">
            <v>Swedish Export Credit Corporation</v>
          </cell>
          <cell r="B1982" t="str">
            <v>SWEDEN</v>
          </cell>
          <cell r="C1982" t="str">
            <v>Stable</v>
          </cell>
          <cell r="D1982" t="str">
            <v>Aa1</v>
          </cell>
          <cell r="E1982" t="str">
            <v>LT Issuer Rating</v>
          </cell>
          <cell r="J1982" t="str">
            <v>Aa1</v>
          </cell>
          <cell r="K1982" t="str">
            <v>Aa2</v>
          </cell>
          <cell r="L1982" t="str">
            <v>(P)Aa3</v>
          </cell>
          <cell r="O1982" t="str">
            <v>P-1</v>
          </cell>
          <cell r="P1982" t="str">
            <v>Not On Watch</v>
          </cell>
        </row>
        <row r="1983">
          <cell r="A1983" t="str">
            <v>Swiss Bank Corporation, New York Branch</v>
          </cell>
          <cell r="B1983" t="str">
            <v>UNITED STATES</v>
          </cell>
          <cell r="C1983" t="str">
            <v>Stable</v>
          </cell>
          <cell r="D1983" t="str">
            <v>Baa3</v>
          </cell>
          <cell r="E1983" t="str">
            <v>BACKED Subordinate - Dom Curr</v>
          </cell>
          <cell r="P1983" t="str">
            <v>Not on Watch</v>
          </cell>
        </row>
        <row r="1984">
          <cell r="A1984" t="str">
            <v>Syndicate Bank, London Branch</v>
          </cell>
          <cell r="B1984" t="str">
            <v>UNITED KINGDOM</v>
          </cell>
          <cell r="C1984" t="str">
            <v>Stable (multiple)</v>
          </cell>
          <cell r="D1984" t="str">
            <v>Baa3</v>
          </cell>
          <cell r="E1984" t="str">
            <v>Senior Unsecured - Fgn Curr</v>
          </cell>
          <cell r="J1984" t="str">
            <v>Baa3</v>
          </cell>
          <cell r="K1984" t="str">
            <v>(P)Ba2</v>
          </cell>
          <cell r="L1984" t="str">
            <v>(P)Ba3</v>
          </cell>
          <cell r="P1984" t="str">
            <v>Not on Watch</v>
          </cell>
        </row>
        <row r="1985">
          <cell r="A1985" t="str">
            <v>Synovus Financial Corp.</v>
          </cell>
          <cell r="B1985" t="str">
            <v>UNITED STATES</v>
          </cell>
          <cell r="C1985" t="str">
            <v>Ratings Under Review</v>
          </cell>
          <cell r="D1985" t="str">
            <v>B1</v>
          </cell>
          <cell r="E1985" t="str">
            <v>Senior Unsecured - Dom Curr</v>
          </cell>
          <cell r="J1985" t="str">
            <v>B1</v>
          </cell>
          <cell r="K1985" t="str">
            <v>(P)B2</v>
          </cell>
          <cell r="M1985" t="str">
            <v>(P)B3</v>
          </cell>
          <cell r="N1985" t="str">
            <v>Caa1</v>
          </cell>
          <cell r="P1985" t="str">
            <v>Possible Upgrade</v>
          </cell>
        </row>
        <row r="1986">
          <cell r="A1986" t="str">
            <v>Tamweel Funding III Ltd</v>
          </cell>
          <cell r="B1986" t="str">
            <v>CAYMAN ISLANDS</v>
          </cell>
          <cell r="C1986" t="str">
            <v>Stable</v>
          </cell>
          <cell r="D1986" t="str">
            <v>Baa1</v>
          </cell>
          <cell r="E1986" t="str">
            <v>BACKED Senior Unsecured - Fgn Curr</v>
          </cell>
          <cell r="P1986" t="str">
            <v>Not on Watch</v>
          </cell>
        </row>
        <row r="1987">
          <cell r="A1987" t="str">
            <v>TD Bank US Holding Company</v>
          </cell>
          <cell r="B1987" t="str">
            <v>UNITED STATES</v>
          </cell>
          <cell r="C1987" t="str">
            <v>Stable</v>
          </cell>
          <cell r="D1987" t="str">
            <v>A1</v>
          </cell>
          <cell r="E1987" t="str">
            <v>LT Issuer Rating</v>
          </cell>
          <cell r="P1987" t="str">
            <v>Not on Watch</v>
          </cell>
        </row>
        <row r="1988">
          <cell r="A1988" t="str">
            <v>TD Capital Trust III</v>
          </cell>
          <cell r="B1988" t="str">
            <v>CANADA</v>
          </cell>
          <cell r="C1988" t="str">
            <v>Stable</v>
          </cell>
          <cell r="D1988" t="str">
            <v>A3</v>
          </cell>
          <cell r="E1988" t="str">
            <v>Junior Subordinate - Dom Curr</v>
          </cell>
          <cell r="L1988" t="str">
            <v>A3</v>
          </cell>
          <cell r="P1988" t="str">
            <v>Not on Watch</v>
          </cell>
        </row>
        <row r="1989">
          <cell r="A1989" t="str">
            <v>TD Capital Trust IV</v>
          </cell>
          <cell r="B1989" t="str">
            <v>CANADA</v>
          </cell>
          <cell r="C1989" t="str">
            <v>Stable</v>
          </cell>
          <cell r="D1989" t="str">
            <v>A3</v>
          </cell>
          <cell r="E1989" t="str">
            <v>Pref. Stock - Dom Curr</v>
          </cell>
          <cell r="M1989" t="str">
            <v>A3</v>
          </cell>
          <cell r="P1989" t="str">
            <v>Not on Watch</v>
          </cell>
        </row>
        <row r="1990">
          <cell r="A1990" t="str">
            <v>TD North America L.P.</v>
          </cell>
          <cell r="B1990" t="str">
            <v>UNITED STATES</v>
          </cell>
          <cell r="C1990" t="str">
            <v>Negative</v>
          </cell>
          <cell r="D1990" t="str">
            <v>Aa1</v>
          </cell>
          <cell r="E1990" t="str">
            <v>Senior Unsecured - Dom Curr</v>
          </cell>
          <cell r="J1990" t="str">
            <v>Aa1</v>
          </cell>
          <cell r="P1990" t="str">
            <v>Not on Watch</v>
          </cell>
        </row>
        <row r="1991">
          <cell r="A1991" t="str">
            <v>Texas Capital Bancshares, Inc.</v>
          </cell>
          <cell r="B1991" t="str">
            <v>UNITED STATES</v>
          </cell>
          <cell r="C1991" t="str">
            <v>Stable</v>
          </cell>
          <cell r="D1991" t="str">
            <v>Baa3</v>
          </cell>
          <cell r="E1991" t="str">
            <v>LT Issuer Rating - Dom Curr</v>
          </cell>
          <cell r="J1991" t="str">
            <v>(P)Baa3</v>
          </cell>
          <cell r="K1991" t="str">
            <v>Ba1</v>
          </cell>
          <cell r="M1991" t="str">
            <v>(P)Ba2</v>
          </cell>
          <cell r="P1991" t="str">
            <v>Not on Watch</v>
          </cell>
        </row>
        <row r="1992">
          <cell r="A1992" t="str">
            <v>TMB Bank Public Co. Ltd (Cayman Islands)</v>
          </cell>
          <cell r="B1992" t="str">
            <v>CAYMAN ISLANDS</v>
          </cell>
          <cell r="C1992" t="str">
            <v>Stable</v>
          </cell>
          <cell r="D1992" t="str">
            <v>(P)Baa2</v>
          </cell>
          <cell r="E1992" t="str">
            <v>Senior Unsecured MTN - Fgn Curr</v>
          </cell>
          <cell r="J1992" t="str">
            <v>(P)Baa2</v>
          </cell>
          <cell r="P1992" t="str">
            <v>Not On Watch</v>
          </cell>
        </row>
        <row r="1993">
          <cell r="A1993" t="str">
            <v>Toronto Dominion (South East Asia) Limited</v>
          </cell>
          <cell r="B1993" t="str">
            <v>SINGAPORE</v>
          </cell>
          <cell r="C1993" t="str">
            <v>Negative (multiple)</v>
          </cell>
          <cell r="D1993" t="str">
            <v>(P)Aa1</v>
          </cell>
          <cell r="E1993" t="str">
            <v>BACKED Senior Unsecured MTN - Fgn Curr</v>
          </cell>
          <cell r="O1993" t="str">
            <v>(P)P-1</v>
          </cell>
          <cell r="P1993" t="str">
            <v>Not on Watch</v>
          </cell>
        </row>
        <row r="1994">
          <cell r="A1994" t="str">
            <v>Toronto Dominion Bank (London)</v>
          </cell>
          <cell r="B1994" t="str">
            <v>CANADA</v>
          </cell>
          <cell r="C1994" t="str">
            <v>Negative (multiple)</v>
          </cell>
          <cell r="D1994" t="str">
            <v>(P)Aa1</v>
          </cell>
          <cell r="E1994" t="str">
            <v>Senior Unsecured MTN - Fgn Curr</v>
          </cell>
          <cell r="J1994" t="str">
            <v>(P)Aa1</v>
          </cell>
          <cell r="K1994" t="str">
            <v>(P)A1</v>
          </cell>
          <cell r="O1994" t="str">
            <v>P-1</v>
          </cell>
          <cell r="P1994" t="str">
            <v>Not on Watch</v>
          </cell>
        </row>
        <row r="1995">
          <cell r="A1995" t="str">
            <v>Toronto Dominion Holdings (U.S.A.), Inc.</v>
          </cell>
          <cell r="B1995" t="str">
            <v>UNITED STATES</v>
          </cell>
          <cell r="C1995" t="str">
            <v>No Outlook</v>
          </cell>
          <cell r="O1995" t="str">
            <v>P-1</v>
          </cell>
          <cell r="P1995" t="str">
            <v>Not on Watch</v>
          </cell>
        </row>
        <row r="1996">
          <cell r="A1996" t="str">
            <v>Toronto-Dominion Bank, New York Branch</v>
          </cell>
          <cell r="B1996" t="str">
            <v>UNITED STATES</v>
          </cell>
          <cell r="C1996" t="str">
            <v>Negative</v>
          </cell>
          <cell r="D1996" t="str">
            <v>Aa1</v>
          </cell>
          <cell r="E1996" t="str">
            <v>LT Bank Deposits - Dom Curr</v>
          </cell>
          <cell r="F1996" t="str">
            <v>Aa1</v>
          </cell>
          <cell r="P1996" t="str">
            <v>Not on Watch</v>
          </cell>
        </row>
        <row r="1997">
          <cell r="A1997" t="str">
            <v>TOTTA (IRELAND) p.l.c.</v>
          </cell>
          <cell r="B1997" t="str">
            <v>IRELAND</v>
          </cell>
          <cell r="C1997" t="str">
            <v>No Outlook</v>
          </cell>
          <cell r="O1997" t="str">
            <v>NP</v>
          </cell>
          <cell r="P1997" t="str">
            <v>Not on Watch</v>
          </cell>
        </row>
        <row r="1998">
          <cell r="A1998" t="str">
            <v>Trustmark Corporation</v>
          </cell>
          <cell r="B1998" t="str">
            <v>UNITED STATES</v>
          </cell>
          <cell r="C1998" t="str">
            <v>Negative</v>
          </cell>
          <cell r="D1998" t="str">
            <v>Baa1</v>
          </cell>
          <cell r="E1998" t="str">
            <v>LT Issuer Rating</v>
          </cell>
          <cell r="P1998" t="str">
            <v>Not on Watch</v>
          </cell>
        </row>
        <row r="1999">
          <cell r="A1999" t="str">
            <v>U.S. Bancorp</v>
          </cell>
          <cell r="B1999" t="str">
            <v>UNITED STATES</v>
          </cell>
          <cell r="C1999" t="str">
            <v>Stable</v>
          </cell>
          <cell r="D1999" t="str">
            <v>A1</v>
          </cell>
          <cell r="E1999" t="str">
            <v>LT Issuer Rating</v>
          </cell>
          <cell r="J1999" t="str">
            <v>A1</v>
          </cell>
          <cell r="K1999" t="str">
            <v>A2</v>
          </cell>
          <cell r="L1999" t="str">
            <v>A3</v>
          </cell>
          <cell r="M1999" t="str">
            <v>Baa1</v>
          </cell>
          <cell r="N1999" t="str">
            <v>Baa1</v>
          </cell>
          <cell r="O1999" t="str">
            <v>P-1</v>
          </cell>
          <cell r="P1999" t="str">
            <v>Not on Watch</v>
          </cell>
        </row>
        <row r="2000">
          <cell r="A2000" t="str">
            <v>U.S. Bancorp (Old)</v>
          </cell>
          <cell r="B2000" t="str">
            <v>UNITED STATES</v>
          </cell>
          <cell r="C2000" t="str">
            <v>Stable</v>
          </cell>
          <cell r="D2000" t="str">
            <v>A2</v>
          </cell>
          <cell r="E2000" t="str">
            <v>BACKED Subordinate - Dom Curr</v>
          </cell>
          <cell r="P2000" t="str">
            <v>Not on Watch</v>
          </cell>
        </row>
        <row r="2001">
          <cell r="A2001" t="str">
            <v>U.S. Bank National Association, Canada Br.</v>
          </cell>
          <cell r="B2001" t="str">
            <v>CANADA</v>
          </cell>
          <cell r="C2001" t="str">
            <v>No Outlook</v>
          </cell>
          <cell r="O2001" t="str">
            <v>P-1</v>
          </cell>
          <cell r="P2001" t="str">
            <v>Not on Watch</v>
          </cell>
        </row>
        <row r="2002">
          <cell r="A2002" t="str">
            <v>UBI Banca International S.A.</v>
          </cell>
          <cell r="B2002" t="str">
            <v>LUXEMBOURG</v>
          </cell>
          <cell r="C2002" t="str">
            <v>No Outlook</v>
          </cell>
          <cell r="O2002" t="str">
            <v>P-3</v>
          </cell>
          <cell r="P2002" t="str">
            <v>Not on Watch</v>
          </cell>
        </row>
        <row r="2003">
          <cell r="A2003" t="str">
            <v>UBS AG, Australian Branch</v>
          </cell>
          <cell r="B2003" t="str">
            <v>AUSTRALIA</v>
          </cell>
          <cell r="C2003" t="str">
            <v>Negative (multiple)</v>
          </cell>
          <cell r="D2003" t="str">
            <v>A2</v>
          </cell>
          <cell r="E2003" t="str">
            <v>Senior Unsecured - Dom Curr</v>
          </cell>
          <cell r="J2003" t="str">
            <v>A2</v>
          </cell>
          <cell r="K2003" t="str">
            <v>(P)Baa3</v>
          </cell>
          <cell r="O2003" t="str">
            <v>P-1</v>
          </cell>
          <cell r="P2003" t="str">
            <v>Not on Watch</v>
          </cell>
        </row>
        <row r="2004">
          <cell r="A2004" t="str">
            <v>UBS AG, Jersey Branch</v>
          </cell>
          <cell r="B2004" t="str">
            <v>JERSEY</v>
          </cell>
          <cell r="C2004" t="str">
            <v>Negative (multiple)</v>
          </cell>
          <cell r="D2004" t="str">
            <v>A2</v>
          </cell>
          <cell r="E2004" t="str">
            <v>Senior Unsecured - Fgn Curr</v>
          </cell>
          <cell r="J2004" t="str">
            <v>A2</v>
          </cell>
          <cell r="K2004" t="str">
            <v>Baa3</v>
          </cell>
          <cell r="O2004" t="str">
            <v>(P)P-1</v>
          </cell>
          <cell r="P2004" t="str">
            <v>Not On Watch</v>
          </cell>
        </row>
        <row r="2005">
          <cell r="A2005" t="str">
            <v>UBS AG, London Branch</v>
          </cell>
          <cell r="B2005" t="str">
            <v>UNITED KINGDOM</v>
          </cell>
          <cell r="C2005" t="str">
            <v>Negative (multiple)</v>
          </cell>
          <cell r="D2005" t="str">
            <v>A2</v>
          </cell>
          <cell r="E2005" t="str">
            <v>Senior Unsecured</v>
          </cell>
          <cell r="J2005" t="str">
            <v>A2</v>
          </cell>
          <cell r="K2005" t="str">
            <v>(P)Baa3</v>
          </cell>
          <cell r="O2005" t="str">
            <v>P-1</v>
          </cell>
          <cell r="P2005" t="str">
            <v>Not On Watch</v>
          </cell>
        </row>
        <row r="2006">
          <cell r="A2006" t="str">
            <v>UBS AG, New York Branch</v>
          </cell>
          <cell r="B2006" t="str">
            <v>UNITED STATES</v>
          </cell>
          <cell r="C2006" t="str">
            <v>Negative (multiple)</v>
          </cell>
          <cell r="D2006" t="str">
            <v>(P)A2</v>
          </cell>
          <cell r="E2006" t="str">
            <v>LT Deposit Note/CD Program - Dom Curr</v>
          </cell>
          <cell r="F2006" t="str">
            <v>(P)A2</v>
          </cell>
          <cell r="J2006" t="str">
            <v>(P)A2</v>
          </cell>
          <cell r="K2006" t="str">
            <v>(P)Baa3</v>
          </cell>
          <cell r="O2006" t="str">
            <v>(P)P-1</v>
          </cell>
          <cell r="P2006" t="str">
            <v>Not on Watch</v>
          </cell>
        </row>
        <row r="2007">
          <cell r="A2007" t="str">
            <v>UBS AG, Stamford Branch</v>
          </cell>
          <cell r="B2007" t="str">
            <v>UNITED STATES</v>
          </cell>
          <cell r="C2007" t="str">
            <v>Negative (multiple)</v>
          </cell>
          <cell r="D2007" t="str">
            <v>A2</v>
          </cell>
          <cell r="E2007" t="str">
            <v>LT Deposit Note/CD Program - Dom Curr</v>
          </cell>
          <cell r="F2007" t="str">
            <v>(P)A2</v>
          </cell>
          <cell r="J2007" t="str">
            <v>A2</v>
          </cell>
          <cell r="K2007" t="str">
            <v>(P)Baa3</v>
          </cell>
          <cell r="O2007" t="str">
            <v>(P)P-1</v>
          </cell>
          <cell r="P2007" t="str">
            <v>Not on Watch</v>
          </cell>
        </row>
        <row r="2008">
          <cell r="A2008" t="str">
            <v>UBS Capital Securities (Jersey) LTD</v>
          </cell>
          <cell r="B2008" t="str">
            <v>JERSEY</v>
          </cell>
          <cell r="C2008" t="str">
            <v>Stable</v>
          </cell>
          <cell r="D2008" t="str">
            <v>Ba2</v>
          </cell>
          <cell r="E2008" t="str">
            <v>BACKED Pref. Stock Non-cumulative - Fgn Curr</v>
          </cell>
          <cell r="P2008" t="str">
            <v>Not on Watch</v>
          </cell>
        </row>
        <row r="2009">
          <cell r="A2009" t="str">
            <v>UBS Finance (Curacao) N.V.</v>
          </cell>
          <cell r="B2009" t="str">
            <v>CURACAO</v>
          </cell>
          <cell r="C2009" t="str">
            <v>Negative</v>
          </cell>
          <cell r="D2009" t="str">
            <v>A2</v>
          </cell>
          <cell r="E2009" t="str">
            <v>BACKED Senior Unsecured - Fgn Curr</v>
          </cell>
          <cell r="P2009" t="str">
            <v>Not on Watch</v>
          </cell>
        </row>
        <row r="2010">
          <cell r="A2010" t="str">
            <v>UBS Finance (Delaware), LLC.</v>
          </cell>
          <cell r="B2010" t="str">
            <v>UNITED STATES</v>
          </cell>
          <cell r="C2010" t="str">
            <v>No Outlook</v>
          </cell>
          <cell r="O2010" t="str">
            <v>P-1</v>
          </cell>
          <cell r="P2010" t="str">
            <v>Not on Watch</v>
          </cell>
        </row>
        <row r="2011">
          <cell r="A2011" t="str">
            <v>UBS Limited</v>
          </cell>
          <cell r="B2011" t="str">
            <v>UNITED KINGDOM</v>
          </cell>
          <cell r="C2011" t="str">
            <v>Negative</v>
          </cell>
          <cell r="D2011" t="str">
            <v>A2</v>
          </cell>
          <cell r="E2011" t="str">
            <v>BACKED LT Issuer Rating</v>
          </cell>
          <cell r="O2011" t="str">
            <v>P-1</v>
          </cell>
          <cell r="P2011" t="str">
            <v>Not on Watch</v>
          </cell>
        </row>
        <row r="2012">
          <cell r="A2012" t="str">
            <v>UBS Preferred Funding (Jersey) Ltd.</v>
          </cell>
          <cell r="B2012" t="str">
            <v>JERSEY</v>
          </cell>
          <cell r="C2012" t="str">
            <v>Stable</v>
          </cell>
          <cell r="D2012" t="str">
            <v>Ba2</v>
          </cell>
          <cell r="E2012" t="str">
            <v>BACKED Pref. Stock Non-cumulative - Fgn Curr</v>
          </cell>
          <cell r="P2012" t="str">
            <v>Not on Watch</v>
          </cell>
        </row>
        <row r="2013">
          <cell r="A2013" t="str">
            <v>UBS Preferred Funding Trust II</v>
          </cell>
          <cell r="B2013" t="str">
            <v>UNITED STATES</v>
          </cell>
          <cell r="C2013" t="str">
            <v>Stable</v>
          </cell>
          <cell r="D2013" t="str">
            <v>Ba2</v>
          </cell>
          <cell r="E2013" t="str">
            <v>BACKED Pref. Stock Non-cumulative - Dom Curr</v>
          </cell>
          <cell r="P2013" t="str">
            <v>Not on Watch</v>
          </cell>
        </row>
        <row r="2014">
          <cell r="A2014" t="str">
            <v>UBS Preferred Funding Trust IV</v>
          </cell>
          <cell r="B2014" t="str">
            <v>UNITED STATES</v>
          </cell>
          <cell r="C2014" t="str">
            <v>Stable</v>
          </cell>
          <cell r="D2014" t="str">
            <v>Ba2</v>
          </cell>
          <cell r="E2014" t="str">
            <v>BACKED Pref. Stock Non-cumulative - Dom Curr</v>
          </cell>
          <cell r="P2014" t="str">
            <v>Not on Watch</v>
          </cell>
        </row>
        <row r="2015">
          <cell r="A2015" t="str">
            <v>UBS Preferred Funding Trust V</v>
          </cell>
          <cell r="B2015" t="str">
            <v>UNITED STATES</v>
          </cell>
          <cell r="C2015" t="str">
            <v>Stable</v>
          </cell>
          <cell r="D2015" t="str">
            <v>Ba2</v>
          </cell>
          <cell r="E2015" t="str">
            <v>BACKED Pref. Stock Non-cumulative - Dom Curr</v>
          </cell>
          <cell r="P2015" t="str">
            <v>Not on Watch</v>
          </cell>
        </row>
        <row r="2016">
          <cell r="A2016" t="str">
            <v>Ulster Bank Finance PLC</v>
          </cell>
          <cell r="B2016" t="str">
            <v>IRELAND</v>
          </cell>
          <cell r="C2016" t="str">
            <v>No Outlook</v>
          </cell>
          <cell r="O2016" t="str">
            <v>P-3</v>
          </cell>
          <cell r="P2016" t="str">
            <v>Not on Watch</v>
          </cell>
        </row>
        <row r="2017">
          <cell r="A2017" t="str">
            <v>Unicredit Bank AG, Hong Kong Branch</v>
          </cell>
          <cell r="B2017" t="str">
            <v>HONG KONG</v>
          </cell>
          <cell r="C2017" t="str">
            <v>Negative (multiple)</v>
          </cell>
          <cell r="D2017" t="str">
            <v>(P)Baa1</v>
          </cell>
          <cell r="E2017" t="str">
            <v>Senior Unsecured MTN - Fgn Curr</v>
          </cell>
          <cell r="J2017" t="str">
            <v>(P)Baa1</v>
          </cell>
          <cell r="K2017" t="str">
            <v>(P)Ba1</v>
          </cell>
          <cell r="O2017" t="str">
            <v>(P)P-2</v>
          </cell>
          <cell r="P2017" t="str">
            <v>Not on Watch</v>
          </cell>
        </row>
        <row r="2018">
          <cell r="A2018" t="str">
            <v>Unicredit Bank AG, Singapore Branch</v>
          </cell>
          <cell r="B2018" t="str">
            <v>SINGAPORE</v>
          </cell>
          <cell r="C2018" t="str">
            <v>Negative (multiple)</v>
          </cell>
          <cell r="D2018" t="str">
            <v>(P)Baa1</v>
          </cell>
          <cell r="E2018" t="str">
            <v>Senior Unsecured MTN - Fgn Curr</v>
          </cell>
          <cell r="J2018" t="str">
            <v>(P)Baa1</v>
          </cell>
          <cell r="K2018" t="str">
            <v>(P)Ba1</v>
          </cell>
          <cell r="O2018" t="str">
            <v>(P)P-2</v>
          </cell>
          <cell r="P2018" t="str">
            <v>Not on Watch</v>
          </cell>
        </row>
        <row r="2019">
          <cell r="A2019" t="str">
            <v>Unicredit Bank AG, Tokyo Branch</v>
          </cell>
          <cell r="B2019" t="str">
            <v>JAPAN</v>
          </cell>
          <cell r="C2019" t="str">
            <v>Negative (multiple)</v>
          </cell>
          <cell r="D2019" t="str">
            <v>(P)Baa1</v>
          </cell>
          <cell r="E2019" t="str">
            <v>Senior Unsecured MTN - Fgn Curr</v>
          </cell>
          <cell r="J2019" t="str">
            <v>(P)Baa1</v>
          </cell>
          <cell r="K2019" t="str">
            <v>(P)Ba1</v>
          </cell>
          <cell r="O2019" t="str">
            <v>P-2</v>
          </cell>
          <cell r="P2019" t="str">
            <v>Not on Watch</v>
          </cell>
        </row>
        <row r="2020">
          <cell r="A2020" t="str">
            <v>UniCredit Bank Ireland p.l.c.</v>
          </cell>
          <cell r="B2020" t="str">
            <v>IRELAND</v>
          </cell>
          <cell r="C2020" t="str">
            <v>Negative</v>
          </cell>
          <cell r="D2020" t="str">
            <v>Baa2</v>
          </cell>
          <cell r="E2020" t="str">
            <v>BACKED Senior Unsecured - Fgn Curr</v>
          </cell>
          <cell r="O2020" t="str">
            <v>P-2</v>
          </cell>
          <cell r="P2020" t="str">
            <v>Not on Watch</v>
          </cell>
        </row>
        <row r="2021">
          <cell r="A2021" t="str">
            <v>UniCredit Int'l Bank (Luxembourg) S.A.</v>
          </cell>
          <cell r="B2021" t="str">
            <v>LUXEMBOURG</v>
          </cell>
          <cell r="C2021" t="str">
            <v>Negative (multiple)</v>
          </cell>
          <cell r="D2021" t="str">
            <v>Baa2</v>
          </cell>
          <cell r="E2021" t="str">
            <v>BACKED Senior Unsecured - Fgn Curr</v>
          </cell>
          <cell r="O2021" t="str">
            <v>P-2</v>
          </cell>
          <cell r="P2021" t="str">
            <v>Not on Watch</v>
          </cell>
        </row>
        <row r="2022">
          <cell r="A2022" t="str">
            <v>UniCredit Luxembourg Finance S.A.</v>
          </cell>
          <cell r="B2022" t="str">
            <v>LUXEMBOURG</v>
          </cell>
          <cell r="C2022" t="str">
            <v>Negative (multiple)</v>
          </cell>
          <cell r="D2022" t="str">
            <v>(P)Baa2</v>
          </cell>
          <cell r="E2022" t="str">
            <v>BACKED Senior Unsecured MTN - Fgn Curr</v>
          </cell>
          <cell r="O2022" t="str">
            <v>(P)P-2</v>
          </cell>
          <cell r="P2022" t="str">
            <v>Not on Watch</v>
          </cell>
        </row>
        <row r="2023">
          <cell r="A2023" t="str">
            <v>UniCredito Italiano Capital Trust III</v>
          </cell>
          <cell r="B2023" t="str">
            <v>UNITED STATES</v>
          </cell>
          <cell r="C2023" t="str">
            <v>Stable</v>
          </cell>
          <cell r="D2023" t="str">
            <v>B1</v>
          </cell>
          <cell r="E2023" t="str">
            <v>BACKED Pref. Stock Non-cumulative - Fgn Curr</v>
          </cell>
          <cell r="P2023" t="str">
            <v>Not on Watch</v>
          </cell>
        </row>
        <row r="2024">
          <cell r="A2024" t="str">
            <v>UniCredito Italiano Capital Trust IV</v>
          </cell>
          <cell r="B2024" t="str">
            <v>UNITED STATES</v>
          </cell>
          <cell r="C2024" t="str">
            <v>Stable</v>
          </cell>
          <cell r="D2024" t="str">
            <v>B1</v>
          </cell>
          <cell r="E2024" t="str">
            <v>BACKED Pref. Stock Non-cumulative - Fgn Curr</v>
          </cell>
          <cell r="P2024" t="str">
            <v>Not on Watch</v>
          </cell>
        </row>
        <row r="2025">
          <cell r="A2025" t="str">
            <v>UniCredito Italiano Delaware, Inc.</v>
          </cell>
          <cell r="B2025" t="str">
            <v>UNITED STATES</v>
          </cell>
          <cell r="C2025" t="str">
            <v>No Outlook</v>
          </cell>
          <cell r="O2025" t="str">
            <v>P-2</v>
          </cell>
          <cell r="P2025" t="str">
            <v>Not on Watch</v>
          </cell>
        </row>
        <row r="2026">
          <cell r="A2026" t="str">
            <v>Unicredito SpA, New York Branch</v>
          </cell>
          <cell r="B2026" t="str">
            <v>UNITED STATES</v>
          </cell>
          <cell r="C2026" t="str">
            <v>Negative</v>
          </cell>
          <cell r="D2026" t="str">
            <v>Baa2</v>
          </cell>
          <cell r="E2026" t="str">
            <v>LT Bank Deposits - Dom Curr</v>
          </cell>
          <cell r="F2026" t="str">
            <v>Baa2</v>
          </cell>
          <cell r="P2026" t="str">
            <v>Not on Watch</v>
          </cell>
        </row>
        <row r="2027">
          <cell r="A2027" t="str">
            <v>UNIFIN</v>
          </cell>
          <cell r="B2027" t="str">
            <v>RUSSIA</v>
          </cell>
          <cell r="C2027" t="str">
            <v>No Outlook</v>
          </cell>
          <cell r="P2027" t="str">
            <v>Not on Watch</v>
          </cell>
        </row>
        <row r="2028">
          <cell r="A2028" t="str">
            <v>Union Bank of India, Hong Kong Branch</v>
          </cell>
          <cell r="B2028" t="str">
            <v>HONG KONG</v>
          </cell>
          <cell r="C2028" t="str">
            <v>Stable (multiple)</v>
          </cell>
          <cell r="D2028" t="str">
            <v>Baa3</v>
          </cell>
          <cell r="E2028" t="str">
            <v>Senior Unsecured - Fgn Curr</v>
          </cell>
          <cell r="J2028" t="str">
            <v>Baa3</v>
          </cell>
          <cell r="K2028" t="str">
            <v>(P)Ba2</v>
          </cell>
          <cell r="L2028" t="str">
            <v>(P)Ba3</v>
          </cell>
          <cell r="P2028" t="str">
            <v>Not on Watch</v>
          </cell>
        </row>
        <row r="2029">
          <cell r="A2029" t="str">
            <v>Union Planters Preferred Funding Corp.</v>
          </cell>
          <cell r="B2029" t="str">
            <v>UNITED STATES</v>
          </cell>
          <cell r="C2029" t="str">
            <v>Stable</v>
          </cell>
          <cell r="D2029" t="str">
            <v>Ba3</v>
          </cell>
          <cell r="E2029" t="str">
            <v>Pref. Stock Non-cumulative - Dom Curr</v>
          </cell>
          <cell r="P2029" t="str">
            <v>Not on Watch</v>
          </cell>
        </row>
        <row r="2030">
          <cell r="A2030" t="str">
            <v>United Overseas Bank Limited, Sydney Branch</v>
          </cell>
          <cell r="B2030" t="str">
            <v>AUSTRALIA</v>
          </cell>
          <cell r="C2030" t="str">
            <v>Stable</v>
          </cell>
          <cell r="D2030" t="str">
            <v>Aa1</v>
          </cell>
          <cell r="E2030" t="str">
            <v>Senior Unsecured - Dom Curr</v>
          </cell>
          <cell r="J2030" t="str">
            <v>Aa1</v>
          </cell>
          <cell r="O2030" t="str">
            <v>(P)P-1</v>
          </cell>
          <cell r="P2030" t="str">
            <v>Not on Watch</v>
          </cell>
        </row>
        <row r="2031">
          <cell r="A2031" t="str">
            <v>UOB Cayman I Limited</v>
          </cell>
          <cell r="B2031" t="str">
            <v>SINGAPORE</v>
          </cell>
          <cell r="C2031" t="str">
            <v>Stable</v>
          </cell>
          <cell r="D2031" t="str">
            <v>A3</v>
          </cell>
          <cell r="E2031" t="str">
            <v>BACKED Pref. Stock Non-cumulative - Fgn Curr</v>
          </cell>
          <cell r="P2031" t="str">
            <v>Not on Watch</v>
          </cell>
        </row>
        <row r="2032">
          <cell r="A2032" t="str">
            <v>UOB Funding LLC</v>
          </cell>
          <cell r="B2032" t="str">
            <v>UNITED STATES</v>
          </cell>
          <cell r="C2032" t="str">
            <v>Stable</v>
          </cell>
          <cell r="O2032" t="str">
            <v>P-1</v>
          </cell>
          <cell r="P2032" t="str">
            <v>Not on Watch</v>
          </cell>
        </row>
        <row r="2033">
          <cell r="A2033" t="str">
            <v>USB Capital IX</v>
          </cell>
          <cell r="B2033" t="str">
            <v>UNITED STATES</v>
          </cell>
          <cell r="C2033" t="str">
            <v>Stable</v>
          </cell>
          <cell r="D2033" t="str">
            <v>Baa1</v>
          </cell>
          <cell r="E2033" t="str">
            <v>Pref. Stock - Dom Curr</v>
          </cell>
          <cell r="M2033" t="str">
            <v>Baa1</v>
          </cell>
          <cell r="P2033" t="str">
            <v>Not on Watch</v>
          </cell>
        </row>
        <row r="2034">
          <cell r="A2034" t="str">
            <v>USB Realty Corp.</v>
          </cell>
          <cell r="B2034" t="str">
            <v>UNITED STATES</v>
          </cell>
          <cell r="C2034" t="str">
            <v>Stable</v>
          </cell>
          <cell r="D2034" t="str">
            <v>Baa1</v>
          </cell>
          <cell r="E2034" t="str">
            <v>Pref. Stock Non-cumulative - Dom Curr</v>
          </cell>
          <cell r="P2034" t="str">
            <v>Not on Watch</v>
          </cell>
        </row>
        <row r="2035">
          <cell r="A2035" t="str">
            <v>UT2 Funding plc</v>
          </cell>
          <cell r="B2035" t="str">
            <v>IRELAND</v>
          </cell>
          <cell r="C2035" t="str">
            <v>Stable</v>
          </cell>
          <cell r="D2035" t="str">
            <v>B1</v>
          </cell>
          <cell r="E2035" t="str">
            <v>Junior Subordinate - Dom Curr</v>
          </cell>
          <cell r="L2035" t="str">
            <v>B1</v>
          </cell>
          <cell r="P2035" t="str">
            <v>Not on Watch</v>
          </cell>
        </row>
        <row r="2036">
          <cell r="A2036" t="str">
            <v>Volkswagen Financial Services AG</v>
          </cell>
          <cell r="B2036" t="str">
            <v>GERMANY</v>
          </cell>
          <cell r="C2036" t="str">
            <v>Positive</v>
          </cell>
          <cell r="D2036" t="str">
            <v>A3</v>
          </cell>
          <cell r="E2036" t="str">
            <v>Senior Unsecured - Dom Curr</v>
          </cell>
          <cell r="J2036" t="str">
            <v>A3</v>
          </cell>
          <cell r="O2036" t="str">
            <v>P-2</v>
          </cell>
          <cell r="P2036" t="str">
            <v>Not on Watch</v>
          </cell>
        </row>
        <row r="2037">
          <cell r="A2037" t="str">
            <v>Vontobel Holding AG</v>
          </cell>
          <cell r="B2037" t="str">
            <v>SWITZERLAND</v>
          </cell>
          <cell r="C2037" t="str">
            <v>Negative</v>
          </cell>
          <cell r="D2037" t="str">
            <v>A3</v>
          </cell>
          <cell r="E2037" t="str">
            <v>LT Issuer Rating - Fgn Curr</v>
          </cell>
          <cell r="P2037" t="str">
            <v>Not on Watch</v>
          </cell>
        </row>
        <row r="2038">
          <cell r="A2038" t="str">
            <v>VTB Capital S.A.</v>
          </cell>
          <cell r="B2038" t="str">
            <v>LUXEMBOURG</v>
          </cell>
          <cell r="C2038" t="str">
            <v>Negative</v>
          </cell>
          <cell r="D2038" t="str">
            <v>Baa2</v>
          </cell>
          <cell r="E2038" t="str">
            <v>Senior Unsecured - Fgn Curr</v>
          </cell>
          <cell r="J2038" t="str">
            <v>Baa2</v>
          </cell>
          <cell r="P2038" t="str">
            <v>Not on Watch</v>
          </cell>
        </row>
        <row r="2039">
          <cell r="A2039" t="str">
            <v>Wachovia Capital Trust II</v>
          </cell>
          <cell r="B2039" t="str">
            <v>UNITED STATES</v>
          </cell>
          <cell r="C2039" t="str">
            <v>Stable</v>
          </cell>
          <cell r="D2039" t="str">
            <v>Baa1</v>
          </cell>
          <cell r="E2039" t="str">
            <v>BACKED Pref. Stock - Dom Curr</v>
          </cell>
          <cell r="P2039" t="str">
            <v>Not on Watch</v>
          </cell>
        </row>
        <row r="2040">
          <cell r="A2040" t="str">
            <v>Wachovia Capital Trust III</v>
          </cell>
          <cell r="B2040" t="str">
            <v>UNITED STATES</v>
          </cell>
          <cell r="C2040" t="str">
            <v>Stable</v>
          </cell>
          <cell r="D2040" t="str">
            <v>Baa3</v>
          </cell>
          <cell r="E2040" t="str">
            <v>BACKED Pref. Stock - Dom Curr</v>
          </cell>
          <cell r="P2040" t="str">
            <v>Not on Watch</v>
          </cell>
        </row>
        <row r="2041">
          <cell r="A2041" t="str">
            <v>Wachovia Corporation</v>
          </cell>
          <cell r="B2041" t="str">
            <v>UNITED STATES</v>
          </cell>
          <cell r="C2041" t="str">
            <v>Stable</v>
          </cell>
          <cell r="D2041" t="str">
            <v>A2</v>
          </cell>
          <cell r="E2041" t="str">
            <v>BACKED Senior Unsecured - Fgn Curr</v>
          </cell>
          <cell r="P2041" t="str">
            <v>Not on Watch</v>
          </cell>
        </row>
        <row r="2042">
          <cell r="A2042" t="str">
            <v>Wachovia Corporation (Old)</v>
          </cell>
          <cell r="B2042" t="str">
            <v>UNITED STATES</v>
          </cell>
          <cell r="C2042" t="str">
            <v>Stable</v>
          </cell>
          <cell r="D2042" t="str">
            <v>A3</v>
          </cell>
          <cell r="E2042" t="str">
            <v>BACKED Subordinate - Dom Curr</v>
          </cell>
          <cell r="P2042" t="str">
            <v>Not on Watch</v>
          </cell>
        </row>
        <row r="2043">
          <cell r="A2043" t="str">
            <v>Webster Capital Trust IV</v>
          </cell>
          <cell r="B2043" t="str">
            <v>UNITED STATES</v>
          </cell>
          <cell r="C2043" t="str">
            <v>Stable</v>
          </cell>
          <cell r="D2043" t="str">
            <v>Baa3</v>
          </cell>
          <cell r="E2043" t="str">
            <v>BACKED Pref. Stock - Dom Curr</v>
          </cell>
          <cell r="P2043" t="str">
            <v>Not on Watch</v>
          </cell>
        </row>
        <row r="2044">
          <cell r="A2044" t="str">
            <v>Webster Financial Corporation</v>
          </cell>
          <cell r="B2044" t="str">
            <v>UNITED STATES</v>
          </cell>
          <cell r="C2044" t="str">
            <v>Stable</v>
          </cell>
          <cell r="D2044" t="str">
            <v>Baa1</v>
          </cell>
          <cell r="E2044" t="str">
            <v>LT Issuer Rating</v>
          </cell>
          <cell r="J2044" t="str">
            <v>Baa1</v>
          </cell>
          <cell r="K2044" t="str">
            <v>(P)Baa2</v>
          </cell>
          <cell r="M2044" t="str">
            <v>(P)Baa3</v>
          </cell>
          <cell r="N2044" t="str">
            <v>Ba1</v>
          </cell>
          <cell r="P2044" t="str">
            <v>Not on Watch</v>
          </cell>
        </row>
        <row r="2045">
          <cell r="A2045" t="str">
            <v>Wells Fargo &amp; Company</v>
          </cell>
          <cell r="B2045" t="str">
            <v>UNITED STATES</v>
          </cell>
          <cell r="C2045" t="str">
            <v>Stable</v>
          </cell>
          <cell r="D2045" t="str">
            <v>A2</v>
          </cell>
          <cell r="E2045" t="str">
            <v>LT Issuer Rating</v>
          </cell>
          <cell r="J2045" t="str">
            <v>A2</v>
          </cell>
          <cell r="K2045" t="str">
            <v>A3</v>
          </cell>
          <cell r="M2045" t="str">
            <v>(P)Baa2</v>
          </cell>
          <cell r="N2045" t="str">
            <v>Baa3</v>
          </cell>
          <cell r="O2045" t="str">
            <v>P-1</v>
          </cell>
          <cell r="P2045" t="str">
            <v>Not On Watch</v>
          </cell>
        </row>
        <row r="2046">
          <cell r="A2046" t="str">
            <v>Wells Fargo Capital II</v>
          </cell>
          <cell r="B2046" t="str">
            <v>UNITED STATES</v>
          </cell>
          <cell r="C2046" t="str">
            <v>Stable</v>
          </cell>
          <cell r="D2046" t="str">
            <v>Baa1</v>
          </cell>
          <cell r="E2046" t="str">
            <v>BACKED Pref. Stock - Dom Curr</v>
          </cell>
          <cell r="P2046" t="str">
            <v>Not on Watch</v>
          </cell>
        </row>
        <row r="2047">
          <cell r="A2047" t="str">
            <v>Wells Fargo Capital X</v>
          </cell>
          <cell r="B2047" t="str">
            <v>UNITED STATES</v>
          </cell>
          <cell r="C2047" t="str">
            <v>Stable</v>
          </cell>
          <cell r="D2047" t="str">
            <v>Baa1</v>
          </cell>
          <cell r="E2047" t="str">
            <v>BACKED Pref. Stock - Dom Curr</v>
          </cell>
          <cell r="P2047" t="str">
            <v>Not on Watch</v>
          </cell>
        </row>
        <row r="2048">
          <cell r="A2048" t="str">
            <v>Westpac Banking Corp. (London Branch)</v>
          </cell>
          <cell r="B2048" t="str">
            <v>UNITED KINGDOM</v>
          </cell>
          <cell r="C2048" t="str">
            <v>Stable</v>
          </cell>
          <cell r="D2048" t="str">
            <v>(P)Aa2</v>
          </cell>
          <cell r="E2048" t="str">
            <v>Senior Unsecured MTN - Fgn Curr</v>
          </cell>
          <cell r="J2048" t="str">
            <v>(P)Aa2</v>
          </cell>
          <cell r="O2048" t="str">
            <v>P-1</v>
          </cell>
          <cell r="P2048" t="str">
            <v>Not on Watch</v>
          </cell>
        </row>
        <row r="2049">
          <cell r="A2049" t="str">
            <v>Westpac Banking Corp. (NY)</v>
          </cell>
          <cell r="B2049" t="str">
            <v>UNITED STATES</v>
          </cell>
          <cell r="C2049" t="str">
            <v>Stable</v>
          </cell>
          <cell r="D2049" t="str">
            <v>(P)Aa2</v>
          </cell>
          <cell r="E2049" t="str">
            <v>LT Deposit Note/CD Program - Dom Curr</v>
          </cell>
          <cell r="F2049" t="str">
            <v>(P)Aa2</v>
          </cell>
          <cell r="O2049" t="str">
            <v>(P)P-1</v>
          </cell>
          <cell r="P2049" t="str">
            <v>Not on Watch</v>
          </cell>
        </row>
        <row r="2050">
          <cell r="A2050" t="str">
            <v>Westpac Banking Corporation, Hong Kong Branch</v>
          </cell>
          <cell r="B2050" t="str">
            <v>HONG KONG</v>
          </cell>
          <cell r="C2050" t="str">
            <v>Stable</v>
          </cell>
          <cell r="D2050" t="str">
            <v>(P)Aa2</v>
          </cell>
          <cell r="E2050" t="str">
            <v>LT Deposit Note/CD Program - Fgn Curr</v>
          </cell>
          <cell r="F2050" t="str">
            <v>(P)Aa2</v>
          </cell>
          <cell r="O2050" t="str">
            <v>(P)P-1</v>
          </cell>
          <cell r="P2050" t="str">
            <v>Not on Watch</v>
          </cell>
        </row>
        <row r="2051">
          <cell r="A2051" t="str">
            <v>Westpac Capital Corporation</v>
          </cell>
          <cell r="B2051" t="str">
            <v>AUSTRALIA</v>
          </cell>
          <cell r="C2051" t="str">
            <v>Stable</v>
          </cell>
          <cell r="O2051" t="str">
            <v>P-1</v>
          </cell>
          <cell r="P2051" t="str">
            <v>Not on Watch</v>
          </cell>
        </row>
        <row r="2052">
          <cell r="A2052" t="str">
            <v>WestPac Capital Trust IV</v>
          </cell>
          <cell r="B2052" t="str">
            <v>UNITED STATES</v>
          </cell>
          <cell r="C2052" t="str">
            <v>Stable</v>
          </cell>
          <cell r="D2052" t="str">
            <v>Baa1</v>
          </cell>
          <cell r="E2052" t="str">
            <v>Pref. Stock Non-cumulative - Dom Curr</v>
          </cell>
          <cell r="P2052" t="str">
            <v>Not on Watch</v>
          </cell>
        </row>
        <row r="2053">
          <cell r="A2053" t="str">
            <v>Westpac Europe Limited</v>
          </cell>
          <cell r="B2053" t="str">
            <v>UNITED KINGDOM</v>
          </cell>
          <cell r="C2053" t="str">
            <v>Stable</v>
          </cell>
          <cell r="D2053" t="str">
            <v>Aa2</v>
          </cell>
          <cell r="E2053" t="str">
            <v>LT Issuer Rating - Fgn Curr</v>
          </cell>
          <cell r="O2053" t="str">
            <v>P-1</v>
          </cell>
          <cell r="P2053" t="str">
            <v>Not on Watch</v>
          </cell>
        </row>
        <row r="2054">
          <cell r="A2054" t="str">
            <v>Westpac Securities NZ Limited</v>
          </cell>
          <cell r="B2054" t="str">
            <v>NEW ZEALAND</v>
          </cell>
          <cell r="C2054" t="str">
            <v>Stable</v>
          </cell>
          <cell r="D2054" t="str">
            <v>Aa3</v>
          </cell>
          <cell r="E2054" t="str">
            <v>LT Issuer Rating - Fgn Curr</v>
          </cell>
          <cell r="O2054" t="str">
            <v>P-1</v>
          </cell>
          <cell r="P2054" t="str">
            <v>Not on Watch</v>
          </cell>
        </row>
        <row r="2055">
          <cell r="A2055" t="str">
            <v>Westpac Securities NZ Limited, London Br</v>
          </cell>
          <cell r="B2055" t="str">
            <v>UNITED KINGDOM</v>
          </cell>
          <cell r="C2055" t="str">
            <v>Stable</v>
          </cell>
          <cell r="D2055" t="str">
            <v>Aa3</v>
          </cell>
          <cell r="E2055" t="str">
            <v>BACKED Senior Unsecured - Fgn Curr</v>
          </cell>
          <cell r="O2055" t="str">
            <v>P-1</v>
          </cell>
          <cell r="P2055" t="str">
            <v>Not on Watch</v>
          </cell>
        </row>
        <row r="2056">
          <cell r="A2056" t="str">
            <v>Westpac TPS Trust</v>
          </cell>
          <cell r="B2056" t="str">
            <v>AUSTRALIA</v>
          </cell>
          <cell r="C2056" t="str">
            <v>Stable</v>
          </cell>
          <cell r="D2056" t="str">
            <v>Baa1</v>
          </cell>
          <cell r="E2056" t="str">
            <v>Pref. Stock Non-cumulative - Fgn Curr</v>
          </cell>
          <cell r="P2056" t="str">
            <v>Not on Watch</v>
          </cell>
        </row>
        <row r="2057">
          <cell r="A2057" t="str">
            <v>WestpacTrust Capital NZ Limited</v>
          </cell>
          <cell r="B2057" t="str">
            <v>NEW ZEALAND</v>
          </cell>
          <cell r="C2057" t="str">
            <v>Stable</v>
          </cell>
          <cell r="D2057" t="str">
            <v>(P)A2</v>
          </cell>
          <cell r="E2057" t="str">
            <v>BACKED Subordinate MTN - Dom Curr</v>
          </cell>
          <cell r="P2057" t="str">
            <v>Not on Watch</v>
          </cell>
        </row>
        <row r="2058">
          <cell r="A2058" t="str">
            <v>WestpacTrust Securities NZ Limited</v>
          </cell>
          <cell r="B2058" t="str">
            <v>NEW ZEALAND</v>
          </cell>
          <cell r="C2058" t="str">
            <v>Stable</v>
          </cell>
          <cell r="D2058" t="str">
            <v>(P)Aa2</v>
          </cell>
          <cell r="E2058" t="str">
            <v>BACKED Senior Unsecured MTN - Dom Curr</v>
          </cell>
          <cell r="P2058" t="str">
            <v>Not on Watch</v>
          </cell>
        </row>
        <row r="2059">
          <cell r="A2059" t="str">
            <v>WestpacTrust Securities NZ Limited (London)</v>
          </cell>
          <cell r="B2059" t="str">
            <v>UNITED KINGDOM</v>
          </cell>
          <cell r="C2059" t="str">
            <v>Stable</v>
          </cell>
          <cell r="D2059" t="str">
            <v>(P)Aa2</v>
          </cell>
          <cell r="E2059" t="str">
            <v>BACKED Senior Unsecured MTN - Fgn Curr</v>
          </cell>
          <cell r="O2059" t="str">
            <v>P-1</v>
          </cell>
          <cell r="P2059" t="str">
            <v>Not on Watch</v>
          </cell>
        </row>
        <row r="2060">
          <cell r="A2060" t="str">
            <v>Wilmington Trust Corporation</v>
          </cell>
          <cell r="B2060" t="str">
            <v>UNITED STATES</v>
          </cell>
          <cell r="C2060" t="str">
            <v>Negative</v>
          </cell>
          <cell r="D2060" t="str">
            <v>A3</v>
          </cell>
          <cell r="E2060" t="str">
            <v>LT Issuer Rating</v>
          </cell>
          <cell r="K2060" t="str">
            <v>Baa1</v>
          </cell>
          <cell r="P2060" t="str">
            <v>Not on Watch</v>
          </cell>
        </row>
        <row r="2061">
          <cell r="A2061" t="str">
            <v>Zions Bancorporation</v>
          </cell>
          <cell r="B2061" t="str">
            <v>UNITED STATES</v>
          </cell>
          <cell r="C2061" t="str">
            <v>Stable</v>
          </cell>
          <cell r="D2061" t="str">
            <v>(P)Ba1</v>
          </cell>
          <cell r="E2061" t="str">
            <v>Senior Unsecured MTN - Dom Curr</v>
          </cell>
          <cell r="J2061" t="str">
            <v>(P)Ba1</v>
          </cell>
          <cell r="K2061" t="str">
            <v>Ba2</v>
          </cell>
          <cell r="O2061" t="str">
            <v>NP</v>
          </cell>
          <cell r="P2061" t="str">
            <v>Not on Watch</v>
          </cell>
        </row>
        <row r="2062">
          <cell r="A2062" t="str">
            <v>Zions Capital Trust B</v>
          </cell>
          <cell r="B2062" t="str">
            <v>UNITED STATES</v>
          </cell>
          <cell r="C2062" t="str">
            <v>Stable</v>
          </cell>
          <cell r="D2062" t="str">
            <v>Ba3</v>
          </cell>
          <cell r="E2062" t="str">
            <v>BACKED Pref. Stock - Dom Curr</v>
          </cell>
          <cell r="P2062" t="str">
            <v>Not on Watch</v>
          </cell>
        </row>
      </sheetData>
      <sheetData sheetId="6"/>
      <sheetData sheetId="7"/>
      <sheetData sheetId="8"/>
      <sheetData sheetId="9">
        <row r="7">
          <cell r="P7" t="str">
            <v>Domicile Assets</v>
          </cell>
        </row>
        <row r="8">
          <cell r="O8" t="str">
            <v>Albania</v>
          </cell>
          <cell r="P8">
            <v>868112.91075322998</v>
          </cell>
        </row>
        <row r="9">
          <cell r="O9" t="str">
            <v>Argentina</v>
          </cell>
          <cell r="P9">
            <v>67237961.962594509</v>
          </cell>
        </row>
        <row r="10">
          <cell r="O10" t="str">
            <v>Armenia</v>
          </cell>
          <cell r="P10">
            <v>1227265.1804448001</v>
          </cell>
        </row>
        <row r="11">
          <cell r="O11" t="str">
            <v>Australia</v>
          </cell>
          <cell r="P11">
            <v>3207490983.3931322</v>
          </cell>
        </row>
        <row r="12">
          <cell r="O12" t="str">
            <v>Austria</v>
          </cell>
          <cell r="P12">
            <v>1210848934.9288738</v>
          </cell>
        </row>
        <row r="13">
          <cell r="O13" t="str">
            <v>Azerbaijan</v>
          </cell>
          <cell r="P13">
            <v>15575732.105851581</v>
          </cell>
        </row>
        <row r="14">
          <cell r="O14" t="str">
            <v>Bahrain</v>
          </cell>
          <cell r="P14">
            <v>17802310.318658192</v>
          </cell>
        </row>
        <row r="15">
          <cell r="O15" t="str">
            <v>Belarus</v>
          </cell>
          <cell r="P15">
            <v>28472612.254259996</v>
          </cell>
        </row>
        <row r="16">
          <cell r="O16" t="str">
            <v>Belgium</v>
          </cell>
          <cell r="P16">
            <v>1201923385.7202215</v>
          </cell>
        </row>
        <row r="17">
          <cell r="O17" t="str">
            <v>Bolivia</v>
          </cell>
          <cell r="P17">
            <v>17001611.150946125</v>
          </cell>
        </row>
        <row r="18">
          <cell r="O18" t="str">
            <v>Brazil</v>
          </cell>
          <cell r="P18">
            <v>2383207270.4257212</v>
          </cell>
        </row>
        <row r="19">
          <cell r="O19" t="str">
            <v>Bulgaria</v>
          </cell>
          <cell r="P19">
            <v>15199820.18912835</v>
          </cell>
        </row>
        <row r="20">
          <cell r="O20" t="str">
            <v>Canada</v>
          </cell>
          <cell r="P20">
            <v>3332794080.5158191</v>
          </cell>
        </row>
        <row r="21">
          <cell r="O21" t="str">
            <v>Chile</v>
          </cell>
          <cell r="P21">
            <v>253452388.46739</v>
          </cell>
        </row>
        <row r="22">
          <cell r="O22" t="str">
            <v>China</v>
          </cell>
          <cell r="P22">
            <v>4883316253.5571213</v>
          </cell>
        </row>
        <row r="23">
          <cell r="O23" t="str">
            <v>Colombia</v>
          </cell>
          <cell r="P23">
            <v>176082280.54857692</v>
          </cell>
        </row>
        <row r="24">
          <cell r="O24" t="str">
            <v>Costa Rica</v>
          </cell>
          <cell r="P24">
            <v>18666999.440614142</v>
          </cell>
        </row>
        <row r="25">
          <cell r="O25" t="str">
            <v>Cyprus</v>
          </cell>
          <cell r="P25">
            <v>61843230.481000669</v>
          </cell>
        </row>
        <row r="26">
          <cell r="O26" t="str">
            <v>Czech Republic</v>
          </cell>
          <cell r="P26">
            <v>144353561.14243999</v>
          </cell>
        </row>
        <row r="27">
          <cell r="O27" t="str">
            <v>Denmark</v>
          </cell>
          <cell r="P27">
            <v>874451938.3657521</v>
          </cell>
        </row>
        <row r="28">
          <cell r="O28" t="str">
            <v>Dominican Republic</v>
          </cell>
          <cell r="P28">
            <v>7285846.1123850299</v>
          </cell>
        </row>
        <row r="29">
          <cell r="O29" t="str">
            <v>Egypt</v>
          </cell>
          <cell r="P29">
            <v>114366715.14980444</v>
          </cell>
        </row>
        <row r="30">
          <cell r="O30" t="str">
            <v>Finland</v>
          </cell>
          <cell r="P30">
            <v>532016076.6265285</v>
          </cell>
        </row>
        <row r="31">
          <cell r="O31" t="str">
            <v>France</v>
          </cell>
          <cell r="P31">
            <v>10219858234.084272</v>
          </cell>
        </row>
        <row r="32">
          <cell r="O32" t="str">
            <v>Georgia</v>
          </cell>
          <cell r="P32">
            <v>6326555.7555138804</v>
          </cell>
        </row>
        <row r="33">
          <cell r="O33" t="str">
            <v>Germany</v>
          </cell>
          <cell r="P33">
            <v>6152011960.388484</v>
          </cell>
        </row>
        <row r="34">
          <cell r="O34" t="str">
            <v>Ghana</v>
          </cell>
          <cell r="P34">
            <v>1439672.72396148</v>
          </cell>
        </row>
        <row r="35">
          <cell r="O35" t="str">
            <v>Greece</v>
          </cell>
          <cell r="P35">
            <v>493685494.403907</v>
          </cell>
        </row>
        <row r="36">
          <cell r="O36" t="str">
            <v>Guatemala</v>
          </cell>
          <cell r="P36">
            <v>10962494.40253048</v>
          </cell>
        </row>
        <row r="37">
          <cell r="O37" t="str">
            <v>Hong Kong</v>
          </cell>
          <cell r="P37">
            <v>1810508716.4210322</v>
          </cell>
        </row>
        <row r="38">
          <cell r="O38" t="str">
            <v>Hungary</v>
          </cell>
          <cell r="P38">
            <v>93240502.963289991</v>
          </cell>
        </row>
        <row r="39">
          <cell r="O39" t="str">
            <v>India</v>
          </cell>
          <cell r="P39">
            <v>1197680915.4295385</v>
          </cell>
        </row>
        <row r="40">
          <cell r="O40" t="str">
            <v>Indonesia</v>
          </cell>
          <cell r="P40">
            <v>255253304.02671003</v>
          </cell>
        </row>
        <row r="41">
          <cell r="O41" t="str">
            <v>Ireland</v>
          </cell>
          <cell r="P41">
            <v>624559484.37910891</v>
          </cell>
        </row>
        <row r="42">
          <cell r="O42" t="str">
            <v>Isle of Man</v>
          </cell>
          <cell r="P42">
            <v>1694804.3087637599</v>
          </cell>
        </row>
        <row r="43">
          <cell r="O43" t="str">
            <v>Israel</v>
          </cell>
          <cell r="P43">
            <v>358925091.51889002</v>
          </cell>
        </row>
        <row r="44">
          <cell r="O44" t="str">
            <v>Italy</v>
          </cell>
          <cell r="P44">
            <v>3454309085.3786087</v>
          </cell>
        </row>
        <row r="45">
          <cell r="O45" t="str">
            <v>Japan</v>
          </cell>
          <cell r="P45">
            <v>8634628113.1852589</v>
          </cell>
        </row>
        <row r="46">
          <cell r="O46" t="str">
            <v>Jersey</v>
          </cell>
          <cell r="P46">
            <v>48427672</v>
          </cell>
        </row>
        <row r="47">
          <cell r="O47" t="str">
            <v>Jordan</v>
          </cell>
          <cell r="P47">
            <v>48012479.288970873</v>
          </cell>
        </row>
        <row r="48">
          <cell r="O48" t="str">
            <v>Kazakhstan</v>
          </cell>
          <cell r="P48">
            <v>77944048.84306404</v>
          </cell>
        </row>
        <row r="49">
          <cell r="O49" t="str">
            <v>Korea</v>
          </cell>
          <cell r="P49">
            <v>915747186.82855058</v>
          </cell>
        </row>
        <row r="50">
          <cell r="O50" t="str">
            <v>Kuwait</v>
          </cell>
          <cell r="P50">
            <v>210478116.31063977</v>
          </cell>
        </row>
        <row r="51">
          <cell r="O51" t="str">
            <v>Latvia</v>
          </cell>
          <cell r="P51">
            <v>4626952.2623816999</v>
          </cell>
        </row>
        <row r="52">
          <cell r="O52" t="str">
            <v>Lebanon</v>
          </cell>
          <cell r="P52">
            <v>81039477.93942</v>
          </cell>
        </row>
        <row r="53">
          <cell r="O53" t="str">
            <v>Liechtenstein</v>
          </cell>
          <cell r="P53">
            <v>28257544.303253401</v>
          </cell>
        </row>
        <row r="54">
          <cell r="O54" t="str">
            <v>Lithuania</v>
          </cell>
          <cell r="P54">
            <v>2128720.0934353801</v>
          </cell>
        </row>
        <row r="55">
          <cell r="O55" t="str">
            <v>Luxembourg</v>
          </cell>
          <cell r="P55">
            <v>170572652.05382931</v>
          </cell>
        </row>
        <row r="56">
          <cell r="O56" t="str">
            <v>Macau</v>
          </cell>
          <cell r="P56">
            <v>17570304.923489999</v>
          </cell>
        </row>
        <row r="57">
          <cell r="O57" t="str">
            <v>Malaysia</v>
          </cell>
          <cell r="P57">
            <v>447119403.77609932</v>
          </cell>
        </row>
        <row r="58">
          <cell r="O58" t="str">
            <v>Mauritius</v>
          </cell>
          <cell r="P58">
            <v>11486875.96526875</v>
          </cell>
        </row>
        <row r="59">
          <cell r="O59" t="str">
            <v>Mexico</v>
          </cell>
          <cell r="P59">
            <v>413335381.97039568</v>
          </cell>
        </row>
        <row r="60">
          <cell r="O60" t="str">
            <v>Mongolia</v>
          </cell>
          <cell r="P60">
            <v>7070194.4903069204</v>
          </cell>
        </row>
        <row r="61">
          <cell r="O61" t="str">
            <v>Morocco</v>
          </cell>
          <cell r="P61">
            <v>35155702.879373848</v>
          </cell>
        </row>
        <row r="62">
          <cell r="O62" t="str">
            <v>Netherlands</v>
          </cell>
          <cell r="P62">
            <v>2784212493.7745695</v>
          </cell>
        </row>
        <row r="63">
          <cell r="O63" t="str">
            <v>New Zealand</v>
          </cell>
          <cell r="P63">
            <v>306506622.18776</v>
          </cell>
        </row>
        <row r="64">
          <cell r="O64" t="str">
            <v>Norway</v>
          </cell>
          <cell r="P64">
            <v>579696897.23415613</v>
          </cell>
        </row>
        <row r="65">
          <cell r="O65" t="str">
            <v>Oman</v>
          </cell>
          <cell r="P65">
            <v>45884189.656273797</v>
          </cell>
        </row>
        <row r="66">
          <cell r="O66" t="str">
            <v>Pakistan</v>
          </cell>
          <cell r="P66">
            <v>54438566.749399543</v>
          </cell>
        </row>
        <row r="67">
          <cell r="O67" t="str">
            <v>Panama</v>
          </cell>
          <cell r="P67">
            <v>14208775.300000001</v>
          </cell>
        </row>
        <row r="68">
          <cell r="O68" t="str">
            <v>Paraguay</v>
          </cell>
          <cell r="P68">
            <v>7724341.6631518574</v>
          </cell>
        </row>
        <row r="69">
          <cell r="O69" t="str">
            <v>Peru</v>
          </cell>
          <cell r="P69">
            <v>57984733.157738701</v>
          </cell>
        </row>
        <row r="70">
          <cell r="O70" t="str">
            <v>Philippines</v>
          </cell>
          <cell r="P70">
            <v>126452182.05210209</v>
          </cell>
        </row>
        <row r="71">
          <cell r="O71" t="str">
            <v>Poland</v>
          </cell>
          <cell r="P71">
            <v>298660920.27053481</v>
          </cell>
        </row>
        <row r="72">
          <cell r="O72" t="str">
            <v>Portugal</v>
          </cell>
          <cell r="P72">
            <v>539796116.44953799</v>
          </cell>
        </row>
        <row r="73">
          <cell r="O73" t="str">
            <v>Qatar</v>
          </cell>
          <cell r="P73">
            <v>171239268.4622218</v>
          </cell>
        </row>
        <row r="74">
          <cell r="O74" t="str">
            <v>Romania</v>
          </cell>
          <cell r="P74">
            <v>43728377.942396425</v>
          </cell>
        </row>
        <row r="75">
          <cell r="O75" t="str">
            <v>Russia</v>
          </cell>
          <cell r="P75">
            <v>1502212108.4444489</v>
          </cell>
        </row>
        <row r="76">
          <cell r="O76" t="str">
            <v>Saudi Arabia</v>
          </cell>
          <cell r="P76">
            <v>482606570.29522634</v>
          </cell>
        </row>
        <row r="77">
          <cell r="O77" t="str">
            <v>Singapore</v>
          </cell>
          <cell r="P77">
            <v>826318316.38447702</v>
          </cell>
        </row>
        <row r="78">
          <cell r="O78" t="str">
            <v>Slovak Republic</v>
          </cell>
          <cell r="P78">
            <v>37631169.155991688</v>
          </cell>
        </row>
        <row r="79">
          <cell r="O79" t="str">
            <v>Slovenia</v>
          </cell>
          <cell r="P79">
            <v>28040194.647420257</v>
          </cell>
        </row>
        <row r="80">
          <cell r="O80" t="str">
            <v>South Africa</v>
          </cell>
          <cell r="P80">
            <v>356809809.10368472</v>
          </cell>
        </row>
        <row r="81">
          <cell r="O81" t="str">
            <v>Spain</v>
          </cell>
          <cell r="P81">
            <v>4370279645.9931498</v>
          </cell>
        </row>
        <row r="82">
          <cell r="O82" t="str">
            <v>Sri Lanka</v>
          </cell>
          <cell r="P82">
            <v>13388052.423618179</v>
          </cell>
        </row>
        <row r="83">
          <cell r="O83" t="str">
            <v>Sweden</v>
          </cell>
          <cell r="P83">
            <v>1888011605.0957153</v>
          </cell>
        </row>
        <row r="84">
          <cell r="O84" t="str">
            <v>Switzerland</v>
          </cell>
          <cell r="P84">
            <v>2298724216.6030931</v>
          </cell>
        </row>
        <row r="85">
          <cell r="O85" t="str">
            <v>Taiwan</v>
          </cell>
          <cell r="P85">
            <v>718960799.04293251</v>
          </cell>
        </row>
        <row r="86">
          <cell r="O86" t="str">
            <v>Tajikistan</v>
          </cell>
          <cell r="P86">
            <v>149553.35573064</v>
          </cell>
        </row>
        <row r="87">
          <cell r="O87" t="str">
            <v>Thailand</v>
          </cell>
          <cell r="P87">
            <v>242832516.66006753</v>
          </cell>
        </row>
        <row r="88">
          <cell r="O88" t="str">
            <v>Trinidad &amp; Tobago</v>
          </cell>
          <cell r="P88">
            <v>5614189.9204886397</v>
          </cell>
        </row>
        <row r="89">
          <cell r="O89" t="str">
            <v>Tunisia</v>
          </cell>
          <cell r="P89">
            <v>19269001.751752552</v>
          </cell>
        </row>
        <row r="90">
          <cell r="O90" t="str">
            <v>Turkey</v>
          </cell>
          <cell r="P90">
            <v>759329481.63356853</v>
          </cell>
        </row>
        <row r="91">
          <cell r="O91" t="str">
            <v>Ukraine</v>
          </cell>
          <cell r="P91">
            <v>73473819.733927339</v>
          </cell>
        </row>
        <row r="92">
          <cell r="O92" t="str">
            <v>United Arab Emirates</v>
          </cell>
          <cell r="P92">
            <v>364853505.56982231</v>
          </cell>
        </row>
        <row r="93">
          <cell r="O93" t="str">
            <v>United Kingdom</v>
          </cell>
          <cell r="P93">
            <v>8126939140.0585909</v>
          </cell>
        </row>
        <row r="94">
          <cell r="O94" t="str">
            <v>United States</v>
          </cell>
          <cell r="P94">
            <v>11068634100</v>
          </cell>
        </row>
        <row r="95">
          <cell r="O95" t="str">
            <v>Uruguay</v>
          </cell>
          <cell r="P95">
            <v>25920735.957130764</v>
          </cell>
        </row>
        <row r="96">
          <cell r="O96" t="str">
            <v>Uzbekistan</v>
          </cell>
          <cell r="P96">
            <v>12769038.554673282</v>
          </cell>
        </row>
        <row r="97">
          <cell r="O97" t="str">
            <v>Vietnam</v>
          </cell>
          <cell r="P97">
            <v>100573511.62221001</v>
          </cell>
        </row>
      </sheetData>
      <sheetData sheetId="10">
        <row r="7">
          <cell r="O7" t="str">
            <v>DOMICILE ASSETS</v>
          </cell>
        </row>
      </sheetData>
      <sheetData sheetId="11">
        <row r="2">
          <cell r="B2" t="str">
            <v xml:space="preserve">Aaa      </v>
          </cell>
          <cell r="C2">
            <v>21</v>
          </cell>
          <cell r="D2" t="str">
            <v xml:space="preserve">Aaa      </v>
          </cell>
          <cell r="P2" t="str">
            <v>Aaa</v>
          </cell>
          <cell r="Q2">
            <v>21</v>
          </cell>
          <cell r="R2" t="str">
            <v>Aaa</v>
          </cell>
        </row>
        <row r="3">
          <cell r="B3" t="str">
            <v xml:space="preserve">Aa1      </v>
          </cell>
          <cell r="C3">
            <v>20</v>
          </cell>
          <cell r="D3" t="str">
            <v xml:space="preserve">Aa1      </v>
          </cell>
          <cell r="P3" t="str">
            <v>Aa1</v>
          </cell>
          <cell r="Q3">
            <v>20</v>
          </cell>
          <cell r="R3" t="str">
            <v>Aa1</v>
          </cell>
        </row>
        <row r="4">
          <cell r="B4" t="str">
            <v xml:space="preserve">Aa2      </v>
          </cell>
          <cell r="C4">
            <v>19</v>
          </cell>
          <cell r="D4" t="str">
            <v xml:space="preserve">Aa2      </v>
          </cell>
          <cell r="P4" t="str">
            <v>Aa2</v>
          </cell>
          <cell r="Q4">
            <v>19</v>
          </cell>
          <cell r="R4" t="str">
            <v>Aa2</v>
          </cell>
        </row>
        <row r="5">
          <cell r="B5" t="str">
            <v xml:space="preserve">Aa3      </v>
          </cell>
          <cell r="C5">
            <v>18</v>
          </cell>
          <cell r="D5" t="str">
            <v xml:space="preserve">Aa3      </v>
          </cell>
          <cell r="P5" t="str">
            <v>Aa3</v>
          </cell>
          <cell r="Q5">
            <v>18</v>
          </cell>
          <cell r="R5" t="str">
            <v>Aa3</v>
          </cell>
        </row>
        <row r="6">
          <cell r="B6" t="str">
            <v xml:space="preserve">A1       </v>
          </cell>
          <cell r="C6">
            <v>17</v>
          </cell>
          <cell r="D6" t="str">
            <v xml:space="preserve">A1       </v>
          </cell>
          <cell r="P6" t="str">
            <v>A1</v>
          </cell>
          <cell r="Q6">
            <v>17</v>
          </cell>
          <cell r="R6" t="str">
            <v>A1</v>
          </cell>
        </row>
        <row r="7">
          <cell r="B7" t="str">
            <v xml:space="preserve">A2       </v>
          </cell>
          <cell r="C7">
            <v>16</v>
          </cell>
          <cell r="D7" t="str">
            <v xml:space="preserve">A2       </v>
          </cell>
          <cell r="P7" t="str">
            <v>A2</v>
          </cell>
          <cell r="Q7">
            <v>16</v>
          </cell>
          <cell r="R7" t="str">
            <v>A2</v>
          </cell>
        </row>
        <row r="8">
          <cell r="B8" t="str">
            <v xml:space="preserve">A3       </v>
          </cell>
          <cell r="C8">
            <v>15</v>
          </cell>
          <cell r="D8" t="str">
            <v xml:space="preserve">A3       </v>
          </cell>
          <cell r="P8" t="str">
            <v>A3</v>
          </cell>
          <cell r="Q8">
            <v>15</v>
          </cell>
          <cell r="R8" t="str">
            <v>A3</v>
          </cell>
        </row>
        <row r="9">
          <cell r="B9" t="str">
            <v xml:space="preserve">Baa1     </v>
          </cell>
          <cell r="C9">
            <v>14</v>
          </cell>
          <cell r="D9" t="str">
            <v xml:space="preserve">Baa1     </v>
          </cell>
          <cell r="P9" t="str">
            <v>Baa1</v>
          </cell>
          <cell r="Q9">
            <v>14</v>
          </cell>
          <cell r="R9" t="str">
            <v>Baa1</v>
          </cell>
        </row>
        <row r="10">
          <cell r="B10" t="str">
            <v xml:space="preserve">Baa2     </v>
          </cell>
          <cell r="C10">
            <v>13</v>
          </cell>
          <cell r="D10" t="str">
            <v xml:space="preserve">Baa2     </v>
          </cell>
          <cell r="P10" t="str">
            <v>Baa2</v>
          </cell>
          <cell r="Q10">
            <v>13</v>
          </cell>
          <cell r="R10" t="str">
            <v>Baa2</v>
          </cell>
        </row>
        <row r="11">
          <cell r="B11" t="str">
            <v xml:space="preserve">Baa3     </v>
          </cell>
          <cell r="C11">
            <v>12</v>
          </cell>
          <cell r="D11" t="str">
            <v xml:space="preserve">Baa3     </v>
          </cell>
          <cell r="P11" t="str">
            <v>Baa3</v>
          </cell>
          <cell r="Q11">
            <v>12</v>
          </cell>
          <cell r="R11" t="str">
            <v>Baa3</v>
          </cell>
        </row>
        <row r="12">
          <cell r="B12" t="str">
            <v xml:space="preserve">Ba1      </v>
          </cell>
          <cell r="C12">
            <v>11</v>
          </cell>
          <cell r="D12" t="str">
            <v xml:space="preserve">Ba1      </v>
          </cell>
          <cell r="P12" t="str">
            <v>Ba1</v>
          </cell>
          <cell r="Q12">
            <v>11</v>
          </cell>
          <cell r="R12" t="str">
            <v>Ba1</v>
          </cell>
        </row>
        <row r="13">
          <cell r="B13" t="str">
            <v xml:space="preserve">Ba2      </v>
          </cell>
          <cell r="C13">
            <v>10</v>
          </cell>
          <cell r="D13" t="str">
            <v xml:space="preserve">Ba2      </v>
          </cell>
          <cell r="P13" t="str">
            <v>Ba2</v>
          </cell>
          <cell r="Q13">
            <v>10</v>
          </cell>
          <cell r="R13" t="str">
            <v>Ba2</v>
          </cell>
        </row>
        <row r="14">
          <cell r="B14" t="str">
            <v xml:space="preserve">Ba3      </v>
          </cell>
          <cell r="C14">
            <v>9</v>
          </cell>
          <cell r="D14" t="str">
            <v xml:space="preserve">Ba3      </v>
          </cell>
          <cell r="P14" t="str">
            <v>Ba1</v>
          </cell>
          <cell r="Q14">
            <v>9</v>
          </cell>
          <cell r="R14" t="str">
            <v>Ba1</v>
          </cell>
        </row>
        <row r="15">
          <cell r="B15" t="str">
            <v xml:space="preserve">B1       </v>
          </cell>
          <cell r="C15">
            <v>8</v>
          </cell>
          <cell r="D15" t="str">
            <v xml:space="preserve">B1       </v>
          </cell>
          <cell r="P15" t="str">
            <v>B1</v>
          </cell>
          <cell r="Q15">
            <v>8</v>
          </cell>
          <cell r="R15" t="str">
            <v>B1</v>
          </cell>
        </row>
        <row r="16">
          <cell r="B16" t="str">
            <v xml:space="preserve">B2       </v>
          </cell>
          <cell r="C16">
            <v>7</v>
          </cell>
          <cell r="D16" t="str">
            <v xml:space="preserve">B2       </v>
          </cell>
          <cell r="P16" t="str">
            <v>B2</v>
          </cell>
          <cell r="Q16">
            <v>7</v>
          </cell>
          <cell r="R16" t="str">
            <v>B2</v>
          </cell>
        </row>
        <row r="17">
          <cell r="B17" t="str">
            <v xml:space="preserve">B3       </v>
          </cell>
          <cell r="C17">
            <v>6</v>
          </cell>
          <cell r="D17" t="str">
            <v xml:space="preserve">B3       </v>
          </cell>
          <cell r="P17" t="str">
            <v>B3</v>
          </cell>
          <cell r="Q17">
            <v>6</v>
          </cell>
          <cell r="R17" t="str">
            <v>B3</v>
          </cell>
        </row>
        <row r="18">
          <cell r="B18" t="str">
            <v xml:space="preserve">Caa1     </v>
          </cell>
          <cell r="C18">
            <v>5</v>
          </cell>
          <cell r="D18" t="str">
            <v xml:space="preserve">Caa1     </v>
          </cell>
          <cell r="P18" t="str">
            <v>Caa1</v>
          </cell>
          <cell r="Q18">
            <v>5</v>
          </cell>
          <cell r="R18" t="str">
            <v>Caa1</v>
          </cell>
        </row>
        <row r="19">
          <cell r="B19" t="str">
            <v xml:space="preserve">Caa2     </v>
          </cell>
          <cell r="C19">
            <v>4</v>
          </cell>
          <cell r="D19" t="str">
            <v xml:space="preserve">Caa2     </v>
          </cell>
          <cell r="P19" t="str">
            <v>Caa2</v>
          </cell>
          <cell r="Q19">
            <v>4</v>
          </cell>
          <cell r="R19" t="str">
            <v>Caa2</v>
          </cell>
        </row>
        <row r="20">
          <cell r="B20" t="str">
            <v xml:space="preserve">Caa3     </v>
          </cell>
          <cell r="C20">
            <v>3</v>
          </cell>
          <cell r="D20" t="str">
            <v xml:space="preserve">Caa3     </v>
          </cell>
          <cell r="P20" t="str">
            <v>Caa3</v>
          </cell>
          <cell r="Q20">
            <v>3</v>
          </cell>
          <cell r="R20" t="str">
            <v>Caa3</v>
          </cell>
        </row>
        <row r="21">
          <cell r="B21" t="str">
            <v xml:space="preserve">Ca       </v>
          </cell>
          <cell r="C21">
            <v>2</v>
          </cell>
          <cell r="D21" t="str">
            <v xml:space="preserve">Ca       </v>
          </cell>
          <cell r="P21" t="str">
            <v>Ca</v>
          </cell>
          <cell r="Q21">
            <v>2</v>
          </cell>
          <cell r="R21" t="str">
            <v>Ca</v>
          </cell>
        </row>
        <row r="22">
          <cell r="B22" t="str">
            <v>C</v>
          </cell>
          <cell r="C22">
            <v>1</v>
          </cell>
          <cell r="D22" t="str">
            <v>C</v>
          </cell>
          <cell r="P22" t="str">
            <v>C</v>
          </cell>
          <cell r="Q22">
            <v>1</v>
          </cell>
          <cell r="R22" t="str">
            <v>C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ce sensitive banks"/>
      <sheetName val="Conversion"/>
      <sheetName val="Austria Ratings List"/>
      <sheetName val="Germany Ratings List"/>
      <sheetName val="Sovereign sensitivity Austria"/>
      <sheetName val="Subdebt Austria"/>
      <sheetName val="Ratings List"/>
      <sheetName val="Beispiel Spain"/>
      <sheetName val="GMO"/>
      <sheetName val="List Blake"/>
      <sheetName val="Credit Opinions"/>
      <sheetName val="OLD CO"/>
    </sheetNames>
    <sheetDataSet>
      <sheetData sheetId="0">
        <row r="2">
          <cell r="T2" t="str">
            <v>Aa1</v>
          </cell>
        </row>
      </sheetData>
      <sheetData sheetId="1"/>
      <sheetData sheetId="2"/>
      <sheetData sheetId="3"/>
      <sheetData sheetId="4">
        <row r="2">
          <cell r="T2" t="str">
            <v>Aa1</v>
          </cell>
          <cell r="U2" t="str">
            <v>Aa2</v>
          </cell>
          <cell r="V2" t="str">
            <v>Aa3</v>
          </cell>
          <cell r="W2" t="str">
            <v>A1</v>
          </cell>
          <cell r="X2" t="str">
            <v>A2</v>
          </cell>
          <cell r="Y2" t="str">
            <v>A3</v>
          </cell>
          <cell r="Z2" t="str">
            <v>Baa1</v>
          </cell>
          <cell r="AA2" t="str">
            <v>Baa2</v>
          </cell>
          <cell r="AB2" t="str">
            <v>Baa3</v>
          </cell>
          <cell r="AC2" t="str">
            <v>Ba1</v>
          </cell>
          <cell r="AD2" t="str">
            <v>Ba2</v>
          </cell>
          <cell r="AE2" t="str">
            <v>Ba3</v>
          </cell>
        </row>
        <row r="3">
          <cell r="T3" t="str">
            <v>Baa2</v>
          </cell>
          <cell r="U3" t="str">
            <v>Baa2</v>
          </cell>
          <cell r="V3" t="str">
            <v>Baa2</v>
          </cell>
          <cell r="W3" t="str">
            <v>Baa2</v>
          </cell>
          <cell r="X3" t="str">
            <v>Baa2</v>
          </cell>
          <cell r="Y3" t="str">
            <v>Baa3</v>
          </cell>
        </row>
        <row r="4">
          <cell r="T4" t="str">
            <v>Baa1</v>
          </cell>
          <cell r="U4" t="str">
            <v>Baa1</v>
          </cell>
          <cell r="V4" t="str">
            <v>Baa2</v>
          </cell>
          <cell r="W4" t="str">
            <v>Baa2</v>
          </cell>
          <cell r="X4" t="str">
            <v>Baa2</v>
          </cell>
          <cell r="Y4" t="str">
            <v>Baa2</v>
          </cell>
        </row>
        <row r="5">
          <cell r="T5" t="str">
            <v>A2</v>
          </cell>
          <cell r="U5" t="str">
            <v>A2</v>
          </cell>
          <cell r="V5" t="str">
            <v>A2</v>
          </cell>
          <cell r="W5" t="str">
            <v>A2</v>
          </cell>
          <cell r="X5" t="str">
            <v>A3</v>
          </cell>
          <cell r="Y5" t="str">
            <v>A3</v>
          </cell>
        </row>
        <row r="6">
          <cell r="T6" t="str">
            <v>Baa3</v>
          </cell>
          <cell r="U6" t="str">
            <v>Baa3</v>
          </cell>
          <cell r="V6" t="str">
            <v>Baa3</v>
          </cell>
          <cell r="W6" t="str">
            <v>Baa3</v>
          </cell>
          <cell r="X6" t="str">
            <v>Baa3</v>
          </cell>
          <cell r="Y6" t="str">
            <v>Baa3</v>
          </cell>
        </row>
        <row r="7">
          <cell r="T7" t="str">
            <v>A2</v>
          </cell>
          <cell r="U7" t="str">
            <v>A2</v>
          </cell>
          <cell r="V7" t="str">
            <v>A3</v>
          </cell>
          <cell r="W7" t="str">
            <v>A3</v>
          </cell>
          <cell r="X7" t="str">
            <v>A3</v>
          </cell>
          <cell r="Y7" t="str">
            <v>Baa1</v>
          </cell>
        </row>
        <row r="8">
          <cell r="T8" t="str">
            <v>Baa2</v>
          </cell>
          <cell r="U8" t="str">
            <v>Baa2</v>
          </cell>
          <cell r="V8" t="str">
            <v>Baa2</v>
          </cell>
          <cell r="W8" t="str">
            <v>Baa2</v>
          </cell>
          <cell r="X8" t="str">
            <v>Baa2</v>
          </cell>
          <cell r="Y8" t="str">
            <v>Baa3</v>
          </cell>
        </row>
        <row r="9">
          <cell r="T9" t="str">
            <v>Aa1</v>
          </cell>
          <cell r="U9" t="str">
            <v>Aa2</v>
          </cell>
          <cell r="V9" t="str">
            <v>Aa3</v>
          </cell>
          <cell r="W9" t="str">
            <v>A1</v>
          </cell>
          <cell r="X9" t="str">
            <v>A2</v>
          </cell>
          <cell r="Y9" t="str">
            <v>A3</v>
          </cell>
        </row>
        <row r="10">
          <cell r="T10" t="str">
            <v>Baa1</v>
          </cell>
          <cell r="U10" t="str">
            <v>Baa1</v>
          </cell>
          <cell r="V10" t="str">
            <v>Baa2</v>
          </cell>
          <cell r="W10" t="str">
            <v>Baa2</v>
          </cell>
          <cell r="X10" t="str">
            <v>Baa2</v>
          </cell>
          <cell r="Y10" t="str">
            <v>Baa2</v>
          </cell>
        </row>
        <row r="11">
          <cell r="T11" t="str">
            <v>Aa1</v>
          </cell>
          <cell r="U11" t="str">
            <v>Aa2</v>
          </cell>
          <cell r="V11" t="str">
            <v>Aa3</v>
          </cell>
          <cell r="W11" t="str">
            <v>A1</v>
          </cell>
          <cell r="X11" t="str">
            <v>A2</v>
          </cell>
          <cell r="Y11" t="str">
            <v>A3</v>
          </cell>
        </row>
        <row r="12">
          <cell r="T12" t="str">
            <v>Baa2</v>
          </cell>
          <cell r="U12" t="str">
            <v>Baa2</v>
          </cell>
          <cell r="V12" t="str">
            <v>Baa2</v>
          </cell>
          <cell r="W12" t="str">
            <v>Baa2</v>
          </cell>
          <cell r="X12" t="str">
            <v>Baa2</v>
          </cell>
          <cell r="Y12" t="str">
            <v>Baa3</v>
          </cell>
        </row>
        <row r="13">
          <cell r="T13" t="str">
            <v>Aa1</v>
          </cell>
          <cell r="U13" t="str">
            <v>Aa2</v>
          </cell>
          <cell r="V13" t="str">
            <v>Aa3</v>
          </cell>
          <cell r="W13" t="str">
            <v>A1</v>
          </cell>
          <cell r="X13" t="str">
            <v>A2</v>
          </cell>
          <cell r="Y13" t="str">
            <v>A3</v>
          </cell>
        </row>
        <row r="14">
          <cell r="T14" t="str">
            <v>A1</v>
          </cell>
          <cell r="U14" t="str">
            <v>A1</v>
          </cell>
          <cell r="V14" t="str">
            <v>A1</v>
          </cell>
          <cell r="W14" t="str">
            <v>A2</v>
          </cell>
          <cell r="X14" t="str">
            <v>A3</v>
          </cell>
          <cell r="Y14" t="str">
            <v>A3</v>
          </cell>
        </row>
        <row r="15">
          <cell r="T15" t="str">
            <v>A1</v>
          </cell>
          <cell r="U15" t="str">
            <v>A1</v>
          </cell>
          <cell r="V15" t="str">
            <v>A1</v>
          </cell>
          <cell r="W15" t="str">
            <v>A2</v>
          </cell>
          <cell r="X15" t="str">
            <v>A2</v>
          </cell>
          <cell r="Y15" t="str">
            <v>A3</v>
          </cell>
        </row>
        <row r="16">
          <cell r="T16" t="str">
            <v>A1</v>
          </cell>
          <cell r="U16" t="str">
            <v>A1</v>
          </cell>
          <cell r="V16" t="str">
            <v>A2</v>
          </cell>
          <cell r="W16" t="str">
            <v>A2</v>
          </cell>
          <cell r="X16" t="str">
            <v>A2</v>
          </cell>
          <cell r="Y16" t="str">
            <v>A3</v>
          </cell>
        </row>
        <row r="17">
          <cell r="T17" t="str">
            <v>A1</v>
          </cell>
          <cell r="U17" t="str">
            <v>A1</v>
          </cell>
          <cell r="V17" t="str">
            <v>A2</v>
          </cell>
          <cell r="W17" t="str">
            <v>A2</v>
          </cell>
          <cell r="X17" t="str">
            <v>A2</v>
          </cell>
          <cell r="Y17" t="str">
            <v>A3</v>
          </cell>
        </row>
        <row r="18">
          <cell r="T18" t="str">
            <v>A1</v>
          </cell>
          <cell r="U18" t="str">
            <v>A1</v>
          </cell>
          <cell r="V18" t="str">
            <v>A2</v>
          </cell>
          <cell r="W18" t="str">
            <v>A2</v>
          </cell>
          <cell r="X18" t="str">
            <v>A2</v>
          </cell>
          <cell r="Y18" t="str">
            <v>A3</v>
          </cell>
        </row>
        <row r="19">
          <cell r="T19" t="str">
            <v>A2</v>
          </cell>
          <cell r="U19" t="str">
            <v>A2</v>
          </cell>
          <cell r="V19" t="str">
            <v>A2</v>
          </cell>
          <cell r="W19" t="str">
            <v>A3</v>
          </cell>
          <cell r="X19" t="str">
            <v>Baa1</v>
          </cell>
          <cell r="Y19" t="str">
            <v>Baa1</v>
          </cell>
        </row>
        <row r="20">
          <cell r="T20" t="str">
            <v>A2</v>
          </cell>
          <cell r="U20" t="str">
            <v>A3</v>
          </cell>
          <cell r="V20" t="str">
            <v>A3</v>
          </cell>
          <cell r="W20" t="str">
            <v>A3</v>
          </cell>
          <cell r="X20" t="str">
            <v>A3</v>
          </cell>
          <cell r="Y20" t="str">
            <v>Baa1</v>
          </cell>
        </row>
        <row r="21">
          <cell r="T21" t="str">
            <v>A2</v>
          </cell>
          <cell r="U21" t="str">
            <v>A2</v>
          </cell>
          <cell r="V21" t="str">
            <v>A2</v>
          </cell>
          <cell r="W21" t="str">
            <v>A2</v>
          </cell>
          <cell r="X21" t="str">
            <v>A3</v>
          </cell>
          <cell r="Y21" t="str">
            <v>A3</v>
          </cell>
        </row>
        <row r="22">
          <cell r="T22" t="str">
            <v>A2</v>
          </cell>
          <cell r="U22" t="str">
            <v>A2</v>
          </cell>
          <cell r="V22" t="str">
            <v>A2</v>
          </cell>
          <cell r="W22" t="str">
            <v>A3</v>
          </cell>
          <cell r="X22" t="str">
            <v>A3</v>
          </cell>
          <cell r="Y22" t="str">
            <v>Baa1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vg L-T Ratings"/>
      <sheetName val="Avg BFSRs"/>
      <sheetName val="Avg deposit ratings (loc curr)"/>
      <sheetName val="Avg deposit ratings (for curr)"/>
      <sheetName val="L-T Ratings orgs"/>
      <sheetName val="L-T Ratings orgs (2)"/>
      <sheetName val="LT Ratings Pivot"/>
      <sheetName val="Sheet2"/>
      <sheetName val="BFSR orgs"/>
      <sheetName val="Deposit rtgs (loc curr) orgs"/>
      <sheetName val="Deposit rtgs (for curr) orgs"/>
      <sheetName val="Disclaimer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A7" t="str">
            <v>Bank Name</v>
          </cell>
          <cell r="B7" t="str">
            <v>Domicile</v>
          </cell>
          <cell r="C7" t="str">
            <v>Bank Financial Strength Rating</v>
          </cell>
          <cell r="D7" t="str">
            <v>Baseline Credit Assessment (BCA)</v>
          </cell>
          <cell r="E7" t="str">
            <v>Adjusted BCA</v>
          </cell>
          <cell r="F7" t="str">
            <v>Long-Term Rating</v>
          </cell>
          <cell r="G7" t="str">
            <v>LT Rating Description</v>
          </cell>
          <cell r="H7" t="str">
            <v>Outlook</v>
          </cell>
          <cell r="I7" t="str">
            <v>Most Recent Total Assets</v>
          </cell>
          <cell r="J7" t="str">
            <v>Most Recent Total Assets Fiscal Year Period</v>
          </cell>
          <cell r="K7" t="str">
            <v>Consolidation Status</v>
          </cell>
        </row>
        <row r="8">
          <cell r="A8" t="str">
            <v>Credins Bank Sh.a.</v>
          </cell>
          <cell r="B8" t="str">
            <v>Albania</v>
          </cell>
          <cell r="C8" t="str">
            <v>E+</v>
          </cell>
          <cell r="D8" t="str">
            <v>b2</v>
          </cell>
          <cell r="E8" t="str">
            <v>b2</v>
          </cell>
          <cell r="F8" t="str">
            <v>B2</v>
          </cell>
          <cell r="G8" t="str">
            <v>Foreign Currency Long Term Deposit Rating</v>
          </cell>
          <cell r="H8" t="str">
            <v>Negative(m)</v>
          </cell>
          <cell r="I8">
            <v>868112.91075322998</v>
          </cell>
          <cell r="J8" t="str">
            <v>2012 YE</v>
          </cell>
          <cell r="K8" t="str">
            <v>C</v>
          </cell>
        </row>
        <row r="9">
          <cell r="A9" t="str">
            <v>Banco Cetelem Argentina S.A.</v>
          </cell>
          <cell r="B9" t="str">
            <v>Argentina</v>
          </cell>
          <cell r="C9" t="str">
            <v>E</v>
          </cell>
          <cell r="D9" t="str">
            <v>caa1</v>
          </cell>
          <cell r="E9" t="str">
            <v>a3</v>
          </cell>
          <cell r="F9" t="str">
            <v>Caa2</v>
          </cell>
          <cell r="G9" t="str">
            <v>Foreign Currency Long Term Deposit Rating</v>
          </cell>
          <cell r="H9" t="str">
            <v>Rating(s) Under Review</v>
          </cell>
          <cell r="I9">
            <v>193631.93615997001</v>
          </cell>
          <cell r="J9" t="str">
            <v>2013 YE</v>
          </cell>
          <cell r="K9" t="str">
            <v>U</v>
          </cell>
        </row>
        <row r="10">
          <cell r="A10" t="str">
            <v>Banco Comafi S.A.</v>
          </cell>
          <cell r="B10" t="str">
            <v>Argentina</v>
          </cell>
          <cell r="C10" t="str">
            <v>E</v>
          </cell>
          <cell r="D10" t="str">
            <v>caa1</v>
          </cell>
          <cell r="E10" t="str">
            <v>caa1</v>
          </cell>
          <cell r="F10" t="str">
            <v>Caa2</v>
          </cell>
          <cell r="G10" t="str">
            <v>Foreign Currency Long Term Deposit Rating</v>
          </cell>
          <cell r="H10" t="str">
            <v>Stable</v>
          </cell>
          <cell r="I10">
            <v>1330299.5895119701</v>
          </cell>
          <cell r="J10" t="str">
            <v>2014 H1</v>
          </cell>
          <cell r="K10" t="str">
            <v>U</v>
          </cell>
        </row>
        <row r="11">
          <cell r="A11" t="str">
            <v>Banco de Corrientes S.A.</v>
          </cell>
          <cell r="B11" t="str">
            <v>Argentina</v>
          </cell>
          <cell r="C11" t="str">
            <v>E</v>
          </cell>
          <cell r="D11" t="str">
            <v>caa1</v>
          </cell>
          <cell r="E11" t="str">
            <v>caa1</v>
          </cell>
          <cell r="F11" t="str">
            <v>Caa2</v>
          </cell>
          <cell r="G11" t="str">
            <v>Foreign Currency Long Term Deposit Rating</v>
          </cell>
          <cell r="H11" t="str">
            <v>Stable</v>
          </cell>
          <cell r="I11">
            <v>466340.42703303002</v>
          </cell>
          <cell r="J11" t="str">
            <v>2013 YE</v>
          </cell>
          <cell r="K11" t="str">
            <v>U</v>
          </cell>
        </row>
        <row r="12">
          <cell r="A12" t="str">
            <v>Banco de Galicia y Buenos Aires S.A.</v>
          </cell>
          <cell r="B12" t="str">
            <v>Argentina</v>
          </cell>
          <cell r="C12" t="str">
            <v>E</v>
          </cell>
          <cell r="D12" t="str">
            <v>caa1</v>
          </cell>
          <cell r="E12" t="str">
            <v>caa1</v>
          </cell>
          <cell r="F12" t="str">
            <v>Caa2</v>
          </cell>
          <cell r="G12" t="str">
            <v>Foreign Currency Long Term Deposit Rating</v>
          </cell>
          <cell r="H12" t="str">
            <v>Stable</v>
          </cell>
          <cell r="I12">
            <v>12613835.2849255</v>
          </cell>
          <cell r="J12" t="str">
            <v>2013 YE</v>
          </cell>
          <cell r="K12" t="str">
            <v>C</v>
          </cell>
        </row>
        <row r="13">
          <cell r="A13" t="str">
            <v>Banco de la Ciudad de Buenos Aires</v>
          </cell>
          <cell r="B13" t="str">
            <v>Argentina</v>
          </cell>
          <cell r="C13" t="str">
            <v>E</v>
          </cell>
          <cell r="D13" t="str">
            <v>caa1</v>
          </cell>
          <cell r="E13" t="str">
            <v>caa1</v>
          </cell>
          <cell r="F13" t="str">
            <v>Caa2</v>
          </cell>
          <cell r="G13" t="str">
            <v>Foreign Currency Long Term Deposit Rating</v>
          </cell>
          <cell r="H13" t="str">
            <v>Stable</v>
          </cell>
          <cell r="I13">
            <v>5088632.0874394504</v>
          </cell>
          <cell r="J13" t="str">
            <v>2013 YE</v>
          </cell>
          <cell r="K13" t="str">
            <v>U</v>
          </cell>
        </row>
        <row r="14">
          <cell r="A14" t="str">
            <v>Banco de la Provincia de Cordoba S.A.</v>
          </cell>
          <cell r="B14" t="str">
            <v>Argentina</v>
          </cell>
          <cell r="C14" t="str">
            <v>E</v>
          </cell>
          <cell r="D14" t="str">
            <v>caa1</v>
          </cell>
          <cell r="E14" t="str">
            <v>caa1</v>
          </cell>
          <cell r="F14" t="str">
            <v>Caa2</v>
          </cell>
          <cell r="G14" t="str">
            <v>Foreign Currency Long Term Deposit Rating</v>
          </cell>
          <cell r="H14" t="str">
            <v>Stable</v>
          </cell>
          <cell r="I14">
            <v>2300432.7283650902</v>
          </cell>
          <cell r="J14" t="str">
            <v>2013 YE</v>
          </cell>
          <cell r="K14" t="str">
            <v>U</v>
          </cell>
        </row>
        <row r="15">
          <cell r="A15" t="str">
            <v>Banco de Santiago del Estero S.A.</v>
          </cell>
          <cell r="B15" t="str">
            <v>Argentina</v>
          </cell>
          <cell r="C15" t="str">
            <v>E</v>
          </cell>
          <cell r="D15" t="str">
            <v>caa1</v>
          </cell>
          <cell r="E15" t="str">
            <v>caa1</v>
          </cell>
          <cell r="F15" t="str">
            <v>Caa2</v>
          </cell>
          <cell r="G15" t="str">
            <v>Foreign Currency Long Term Deposit Rating</v>
          </cell>
          <cell r="H15" t="str">
            <v>Stable</v>
          </cell>
          <cell r="I15">
            <v>980481.71170620003</v>
          </cell>
          <cell r="J15" t="str">
            <v>2013 YE</v>
          </cell>
          <cell r="K15" t="str">
            <v>C</v>
          </cell>
        </row>
        <row r="16">
          <cell r="A16" t="str">
            <v>Banco de Servicios y Transacciones S.A.</v>
          </cell>
          <cell r="B16" t="str">
            <v>Argentina</v>
          </cell>
          <cell r="C16" t="str">
            <v>E</v>
          </cell>
          <cell r="D16" t="str">
            <v>caa1</v>
          </cell>
          <cell r="E16" t="str">
            <v>caa1</v>
          </cell>
          <cell r="F16" t="str">
            <v>Caa2</v>
          </cell>
          <cell r="G16" t="str">
            <v>Foreign Currency Long Term Deposit Rating</v>
          </cell>
          <cell r="H16" t="str">
            <v>Stable</v>
          </cell>
          <cell r="I16">
            <v>376156.47776651999</v>
          </cell>
          <cell r="J16" t="str">
            <v>2013 YE</v>
          </cell>
          <cell r="K16" t="str">
            <v>U</v>
          </cell>
        </row>
        <row r="17">
          <cell r="A17" t="str">
            <v>Banco de Valores S.A.</v>
          </cell>
          <cell r="B17" t="str">
            <v>Argentina</v>
          </cell>
          <cell r="C17" t="str">
            <v>E</v>
          </cell>
          <cell r="D17" t="str">
            <v>caa1</v>
          </cell>
          <cell r="E17" t="str">
            <v>caa1</v>
          </cell>
          <cell r="F17" t="str">
            <v>Caa2</v>
          </cell>
          <cell r="G17" t="str">
            <v>Foreign Currency Long Term Deposit Rating</v>
          </cell>
          <cell r="H17" t="str">
            <v>Stable</v>
          </cell>
          <cell r="I17">
            <v>420840.58190031</v>
          </cell>
          <cell r="J17" t="str">
            <v>2013 YE</v>
          </cell>
          <cell r="K17" t="str">
            <v>U</v>
          </cell>
        </row>
        <row r="18">
          <cell r="A18" t="str">
            <v>Banco del Chubut S.A.</v>
          </cell>
          <cell r="B18" t="str">
            <v>Argentina</v>
          </cell>
          <cell r="C18" t="str">
            <v>E</v>
          </cell>
          <cell r="D18" t="str">
            <v>caa1</v>
          </cell>
          <cell r="E18" t="str">
            <v>caa1</v>
          </cell>
          <cell r="F18" t="str">
            <v>Caa2</v>
          </cell>
          <cell r="G18" t="str">
            <v>Foreign Currency Long Term Deposit Rating</v>
          </cell>
          <cell r="H18" t="str">
            <v>Stable</v>
          </cell>
          <cell r="I18">
            <v>828964.68675768003</v>
          </cell>
          <cell r="J18" t="str">
            <v>2014 H1</v>
          </cell>
          <cell r="K18" t="str">
            <v>U</v>
          </cell>
        </row>
        <row r="19">
          <cell r="A19" t="str">
            <v>Banco del Tucuman S.A.</v>
          </cell>
          <cell r="B19" t="str">
            <v>Argentina</v>
          </cell>
          <cell r="C19" t="str">
            <v>E</v>
          </cell>
          <cell r="D19" t="str">
            <v>caa1</v>
          </cell>
          <cell r="E19" t="str">
            <v>caa1</v>
          </cell>
          <cell r="F19" t="str">
            <v>Caa2</v>
          </cell>
          <cell r="G19" t="str">
            <v>Foreign Currency Long Term Deposit Rating</v>
          </cell>
          <cell r="H19" t="str">
            <v>Stable</v>
          </cell>
          <cell r="I19">
            <v>720572.69879397005</v>
          </cell>
          <cell r="J19" t="str">
            <v>2013 YE</v>
          </cell>
          <cell r="K19" t="str">
            <v>U</v>
          </cell>
        </row>
        <row r="20">
          <cell r="A20" t="str">
            <v>Banco Finansur S.A.</v>
          </cell>
          <cell r="B20" t="str">
            <v>Argentina</v>
          </cell>
          <cell r="C20" t="str">
            <v>E</v>
          </cell>
          <cell r="D20" t="str">
            <v>caa1</v>
          </cell>
          <cell r="E20" t="str">
            <v>caa1</v>
          </cell>
          <cell r="F20" t="str">
            <v>Caa2</v>
          </cell>
          <cell r="G20" t="str">
            <v>Foreign Currency Long Term Deposit Rating</v>
          </cell>
          <cell r="H20" t="str">
            <v>Negative(m)</v>
          </cell>
          <cell r="I20">
            <v>204113.67869276999</v>
          </cell>
          <cell r="J20" t="str">
            <v>2013 YE</v>
          </cell>
          <cell r="K20" t="str">
            <v>U</v>
          </cell>
        </row>
        <row r="21">
          <cell r="A21" t="str">
            <v>Banco Itau Argentina S.A.</v>
          </cell>
          <cell r="B21" t="str">
            <v>Argentina</v>
          </cell>
          <cell r="C21" t="str">
            <v>E</v>
          </cell>
          <cell r="D21" t="str">
            <v>caa1</v>
          </cell>
          <cell r="E21" t="str">
            <v>ba1</v>
          </cell>
          <cell r="F21" t="str">
            <v>Caa2</v>
          </cell>
          <cell r="G21" t="str">
            <v>Foreign Currency Long Term Deposit Rating</v>
          </cell>
          <cell r="H21" t="str">
            <v>Stable</v>
          </cell>
          <cell r="I21">
            <v>2146273.78880277</v>
          </cell>
          <cell r="J21" t="str">
            <v>2013 YE</v>
          </cell>
          <cell r="K21" t="str">
            <v>U</v>
          </cell>
        </row>
        <row r="22">
          <cell r="A22" t="str">
            <v>Banco Macro S.A.</v>
          </cell>
          <cell r="B22" t="str">
            <v>Argentina</v>
          </cell>
          <cell r="C22" t="str">
            <v>E</v>
          </cell>
          <cell r="D22" t="str">
            <v>caa1</v>
          </cell>
          <cell r="E22" t="str">
            <v>caa1</v>
          </cell>
          <cell r="F22" t="str">
            <v>Caa2</v>
          </cell>
          <cell r="G22" t="str">
            <v>Foreign Currency Long Term Deposit Rating</v>
          </cell>
          <cell r="H22" t="str">
            <v>Stable</v>
          </cell>
          <cell r="I22">
            <v>9097120.6068738606</v>
          </cell>
          <cell r="J22" t="str">
            <v>2013 YE</v>
          </cell>
          <cell r="K22" t="str">
            <v>C</v>
          </cell>
        </row>
        <row r="23">
          <cell r="A23" t="str">
            <v>Banco Patagonia S.A.</v>
          </cell>
          <cell r="B23" t="str">
            <v>Argentina</v>
          </cell>
          <cell r="C23" t="str">
            <v>E</v>
          </cell>
          <cell r="D23" t="str">
            <v>caa1</v>
          </cell>
          <cell r="E23" t="str">
            <v>b1</v>
          </cell>
          <cell r="F23" t="str">
            <v>Caa2</v>
          </cell>
          <cell r="G23" t="str">
            <v>Foreign Currency Long Term Deposit Rating</v>
          </cell>
          <cell r="H23" t="str">
            <v>Stable</v>
          </cell>
          <cell r="I23">
            <v>4625098.65632826</v>
          </cell>
          <cell r="J23" t="str">
            <v>2013 YE</v>
          </cell>
          <cell r="K23" t="str">
            <v>U</v>
          </cell>
        </row>
        <row r="24">
          <cell r="A24" t="str">
            <v>Banco Piano S.A.</v>
          </cell>
          <cell r="B24" t="str">
            <v>Argentina</v>
          </cell>
          <cell r="C24" t="str">
            <v>E</v>
          </cell>
          <cell r="D24" t="str">
            <v>caa1</v>
          </cell>
          <cell r="E24" t="str">
            <v>caa1</v>
          </cell>
          <cell r="F24" t="str">
            <v>Caa2</v>
          </cell>
          <cell r="G24" t="str">
            <v>Foreign Currency Long Term Deposit Rating</v>
          </cell>
          <cell r="H24" t="str">
            <v>Stable</v>
          </cell>
          <cell r="I24">
            <v>405961.78519611002</v>
          </cell>
          <cell r="J24" t="str">
            <v>2014 H1</v>
          </cell>
          <cell r="K24" t="str">
            <v>U</v>
          </cell>
        </row>
        <row r="25">
          <cell r="A25" t="str">
            <v>Banco Santander Rio S.A.</v>
          </cell>
          <cell r="B25" t="str">
            <v>Argentina</v>
          </cell>
          <cell r="C25" t="str">
            <v>E</v>
          </cell>
          <cell r="D25" t="str">
            <v>caa1</v>
          </cell>
          <cell r="E25" t="str">
            <v>b1</v>
          </cell>
          <cell r="F25" t="str">
            <v>Caa2</v>
          </cell>
          <cell r="G25" t="str">
            <v>Foreign Currency Long Term Deposit Rating</v>
          </cell>
          <cell r="H25" t="str">
            <v>Stable</v>
          </cell>
          <cell r="I25">
            <v>10833919.569782101</v>
          </cell>
          <cell r="J25" t="str">
            <v>2013 YE</v>
          </cell>
          <cell r="K25" t="str">
            <v>U</v>
          </cell>
        </row>
        <row r="26">
          <cell r="A26" t="str">
            <v>Banco Supervielle S.A.</v>
          </cell>
          <cell r="B26" t="str">
            <v>Argentina</v>
          </cell>
          <cell r="C26" t="str">
            <v>E</v>
          </cell>
          <cell r="D26" t="str">
            <v>caa1</v>
          </cell>
          <cell r="E26" t="str">
            <v>caa1</v>
          </cell>
          <cell r="F26" t="str">
            <v>Caa2</v>
          </cell>
          <cell r="G26" t="str">
            <v>Foreign Currency Long Term Deposit Rating</v>
          </cell>
          <cell r="H26" t="str">
            <v>Stable</v>
          </cell>
          <cell r="I26">
            <v>2644962.32772585</v>
          </cell>
          <cell r="J26" t="str">
            <v>2013 YE</v>
          </cell>
          <cell r="K26" t="str">
            <v>C</v>
          </cell>
        </row>
        <row r="27">
          <cell r="A27" t="str">
            <v>Compania Financiera Argentina S.A.</v>
          </cell>
          <cell r="B27" t="str">
            <v>Argentina</v>
          </cell>
          <cell r="C27" t="str">
            <v>E</v>
          </cell>
          <cell r="D27" t="str">
            <v>caa1</v>
          </cell>
          <cell r="E27" t="str">
            <v>caa1</v>
          </cell>
          <cell r="F27" t="str">
            <v>Caa2</v>
          </cell>
          <cell r="G27" t="str">
            <v>Foreign Currency Long Term Deposit Rating</v>
          </cell>
          <cell r="H27" t="str">
            <v>Stable</v>
          </cell>
          <cell r="I27">
            <v>558731.49497748003</v>
          </cell>
          <cell r="J27" t="str">
            <v>2013 YE</v>
          </cell>
          <cell r="K27" t="str">
            <v>U</v>
          </cell>
        </row>
        <row r="28">
          <cell r="A28" t="str">
            <v>Cordial Compania Financiera S.A.</v>
          </cell>
          <cell r="B28" t="str">
            <v>Argentina</v>
          </cell>
          <cell r="C28" t="str">
            <v>E</v>
          </cell>
          <cell r="D28" t="str">
            <v>caa1</v>
          </cell>
          <cell r="E28" t="str">
            <v>caa1</v>
          </cell>
          <cell r="F28" t="str">
            <v>Caa2</v>
          </cell>
          <cell r="G28" t="str">
            <v>Foreign Currency Long Term Deposit Rating</v>
          </cell>
          <cell r="H28" t="str">
            <v>Stable</v>
          </cell>
          <cell r="I28">
            <v>234230.12449848</v>
          </cell>
          <cell r="J28" t="str">
            <v>2013 YE</v>
          </cell>
          <cell r="K28" t="str">
            <v>U</v>
          </cell>
        </row>
        <row r="29">
          <cell r="A29" t="str">
            <v>HSBC Bank Argentina S.A.</v>
          </cell>
          <cell r="B29" t="str">
            <v>Argentina</v>
          </cell>
          <cell r="C29" t="str">
            <v>E</v>
          </cell>
          <cell r="D29" t="str">
            <v>caa1</v>
          </cell>
          <cell r="E29" t="str">
            <v>ba1</v>
          </cell>
          <cell r="F29" t="str">
            <v>Caa2</v>
          </cell>
          <cell r="G29" t="str">
            <v>Foreign Currency Long Term Deposit Rating</v>
          </cell>
          <cell r="H29" t="str">
            <v>Stable</v>
          </cell>
          <cell r="I29">
            <v>6096292.3806691496</v>
          </cell>
          <cell r="J29" t="str">
            <v>2014 H1</v>
          </cell>
          <cell r="K29" t="str">
            <v>C</v>
          </cell>
        </row>
        <row r="30">
          <cell r="A30" t="str">
            <v>ICBC (Argentina) S.A.</v>
          </cell>
          <cell r="B30" t="str">
            <v>Argentina</v>
          </cell>
          <cell r="C30" t="str">
            <v>E</v>
          </cell>
          <cell r="D30" t="str">
            <v>caa1</v>
          </cell>
          <cell r="E30" t="str">
            <v>b1</v>
          </cell>
          <cell r="F30" t="str">
            <v>Caa2</v>
          </cell>
          <cell r="G30" t="str">
            <v>Foreign Currency Long Term Deposit Rating</v>
          </cell>
          <cell r="H30" t="str">
            <v>Stable</v>
          </cell>
          <cell r="I30">
            <v>4100509.07496351</v>
          </cell>
          <cell r="J30" t="str">
            <v>2013 YE</v>
          </cell>
          <cell r="K30" t="str">
            <v>U</v>
          </cell>
        </row>
        <row r="31">
          <cell r="A31" t="str">
            <v>Nuevo Banco de La Rioja S.A.</v>
          </cell>
          <cell r="B31" t="str">
            <v>Argentina</v>
          </cell>
          <cell r="C31" t="str">
            <v>E</v>
          </cell>
          <cell r="D31" t="str">
            <v>caa1</v>
          </cell>
          <cell r="E31" t="str">
            <v>caa1</v>
          </cell>
          <cell r="F31" t="str">
            <v>Caa2</v>
          </cell>
          <cell r="G31" t="str">
            <v>Foreign Currency Long Term Deposit Rating</v>
          </cell>
          <cell r="H31" t="str">
            <v>Stable</v>
          </cell>
          <cell r="I31">
            <v>145117.51610004</v>
          </cell>
          <cell r="J31" t="str">
            <v>2013 YE</v>
          </cell>
          <cell r="K31" t="str">
            <v>U</v>
          </cell>
        </row>
        <row r="32">
          <cell r="A32" t="str">
            <v>PSA Finance Argentina Comp.Fin.S.A.</v>
          </cell>
          <cell r="B32" t="str">
            <v>Argentina</v>
          </cell>
          <cell r="C32" t="str">
            <v>E</v>
          </cell>
          <cell r="D32" t="str">
            <v>caa1</v>
          </cell>
          <cell r="E32" t="str">
            <v>b2</v>
          </cell>
          <cell r="F32" t="str">
            <v>Caa2</v>
          </cell>
          <cell r="G32" t="str">
            <v>Foreign Currency Long Term Deposit Rating</v>
          </cell>
          <cell r="H32" t="str">
            <v>Stable</v>
          </cell>
          <cell r="I32">
            <v>413099.09702819999</v>
          </cell>
          <cell r="J32" t="str">
            <v>2013 YE</v>
          </cell>
          <cell r="K32" t="str">
            <v>U</v>
          </cell>
        </row>
        <row r="33">
          <cell r="A33" t="str">
            <v>Toyota Compania Financiera de Argentina S.A.</v>
          </cell>
          <cell r="B33" t="str">
            <v>Argentina</v>
          </cell>
          <cell r="C33" t="str">
            <v>E</v>
          </cell>
          <cell r="D33" t="str">
            <v>caa1</v>
          </cell>
          <cell r="E33" t="str">
            <v>ba2</v>
          </cell>
          <cell r="F33" t="str">
            <v>Caa2</v>
          </cell>
          <cell r="G33" t="str">
            <v>Foreign Currency Long Term Deposit Rating</v>
          </cell>
          <cell r="H33" t="str">
            <v>Stable</v>
          </cell>
          <cell r="I33">
            <v>209650.34620629001</v>
          </cell>
          <cell r="J33" t="str">
            <v>2013 YE</v>
          </cell>
          <cell r="K33" t="str">
            <v>U</v>
          </cell>
        </row>
        <row r="34">
          <cell r="A34" t="str">
            <v>Ardshininvestbank CJSC</v>
          </cell>
          <cell r="B34" t="str">
            <v>Armenia</v>
          </cell>
          <cell r="C34" t="str">
            <v>D-</v>
          </cell>
          <cell r="D34" t="str">
            <v>ba3</v>
          </cell>
          <cell r="E34" t="str">
            <v>ba3</v>
          </cell>
          <cell r="F34" t="str">
            <v>Ba3</v>
          </cell>
          <cell r="G34" t="str">
            <v>Foreign Currency Long Term Deposit Rating</v>
          </cell>
          <cell r="H34" t="str">
            <v>Stable</v>
          </cell>
          <cell r="I34">
            <v>665089.57338624005</v>
          </cell>
          <cell r="J34" t="str">
            <v>2013 YE</v>
          </cell>
          <cell r="K34" t="str">
            <v>U</v>
          </cell>
        </row>
        <row r="35">
          <cell r="A35" t="str">
            <v>Armeconombank (Armenian Economy Devt Bank)</v>
          </cell>
          <cell r="B35" t="str">
            <v>Armenia</v>
          </cell>
          <cell r="C35" t="str">
            <v>E+</v>
          </cell>
          <cell r="D35" t="str">
            <v>b1</v>
          </cell>
          <cell r="E35" t="str">
            <v>b1</v>
          </cell>
          <cell r="F35" t="str">
            <v>B1</v>
          </cell>
          <cell r="G35" t="str">
            <v>Foreign Currency Long Term Deposit Rating</v>
          </cell>
          <cell r="H35" t="str">
            <v>Negative(m)</v>
          </cell>
          <cell r="I35">
            <v>183141.91832960001</v>
          </cell>
          <cell r="J35" t="str">
            <v>2013 YE</v>
          </cell>
          <cell r="K35" t="str">
            <v>C</v>
          </cell>
        </row>
        <row r="36">
          <cell r="A36" t="str">
            <v>Unibank CJSC</v>
          </cell>
          <cell r="B36" t="str">
            <v>Armenia</v>
          </cell>
          <cell r="C36" t="str">
            <v>E+</v>
          </cell>
          <cell r="D36" t="str">
            <v>b2</v>
          </cell>
          <cell r="E36" t="str">
            <v>b2</v>
          </cell>
          <cell r="F36" t="str">
            <v>B1</v>
          </cell>
          <cell r="G36" t="str">
            <v>Foreign Currency Long Term Deposit Rating</v>
          </cell>
          <cell r="H36" t="str">
            <v>Negative(m)</v>
          </cell>
          <cell r="I36">
            <v>379033.68872896</v>
          </cell>
          <cell r="J36" t="str">
            <v>2013 YE</v>
          </cell>
          <cell r="K36" t="str">
            <v>C</v>
          </cell>
        </row>
        <row r="37">
          <cell r="A37" t="str">
            <v>AMP Bank Limited</v>
          </cell>
          <cell r="B37" t="str">
            <v>Australia</v>
          </cell>
          <cell r="C37" t="str">
            <v>D+</v>
          </cell>
          <cell r="D37" t="str">
            <v>baa3</v>
          </cell>
          <cell r="E37" t="str">
            <v>a2</v>
          </cell>
          <cell r="F37" t="str">
            <v>A2</v>
          </cell>
          <cell r="G37" t="str">
            <v>Foreign Currency Long Term Deposit Rating</v>
          </cell>
          <cell r="H37" t="str">
            <v>Stable</v>
          </cell>
          <cell r="I37">
            <v>14887811.40804</v>
          </cell>
          <cell r="J37" t="str">
            <v>2013 YE</v>
          </cell>
          <cell r="K37" t="str">
            <v>C</v>
          </cell>
        </row>
        <row r="38">
          <cell r="A38" t="str">
            <v>Australia and New Zealand Banking Grp. Ltd.</v>
          </cell>
          <cell r="B38" t="str">
            <v>Australia</v>
          </cell>
          <cell r="C38" t="str">
            <v>B-</v>
          </cell>
          <cell r="D38" t="str">
            <v>a1</v>
          </cell>
          <cell r="E38" t="str">
            <v>a1</v>
          </cell>
          <cell r="F38" t="str">
            <v>Aa2</v>
          </cell>
          <cell r="G38" t="str">
            <v>Foreign Currency Long Term Deposit Rating</v>
          </cell>
          <cell r="H38" t="str">
            <v>Stable</v>
          </cell>
          <cell r="I38">
            <v>683845883.8757</v>
          </cell>
          <cell r="J38" t="str">
            <v>2014 H1</v>
          </cell>
          <cell r="K38" t="str">
            <v>C</v>
          </cell>
        </row>
        <row r="39">
          <cell r="A39" t="str">
            <v>Bank of Queensland Limited</v>
          </cell>
          <cell r="B39" t="str">
            <v>Australia</v>
          </cell>
          <cell r="C39" t="str">
            <v>C-</v>
          </cell>
          <cell r="D39" t="str">
            <v>baa1</v>
          </cell>
          <cell r="E39" t="str">
            <v>baa1</v>
          </cell>
          <cell r="F39" t="str">
            <v>A3</v>
          </cell>
          <cell r="G39" t="str">
            <v>Foreign Currency Long Term Deposit Rating</v>
          </cell>
          <cell r="H39" t="str">
            <v>Stable</v>
          </cell>
          <cell r="I39">
            <v>37967892.966109999</v>
          </cell>
          <cell r="J39" t="str">
            <v>2014 H1</v>
          </cell>
          <cell r="K39" t="str">
            <v>C</v>
          </cell>
        </row>
        <row r="40">
          <cell r="A40" t="str">
            <v>Bendigo and Adelaide Bank Limited</v>
          </cell>
          <cell r="B40" t="str">
            <v>Australia</v>
          </cell>
          <cell r="C40" t="str">
            <v>C</v>
          </cell>
          <cell r="D40" t="str">
            <v>a3</v>
          </cell>
          <cell r="E40" t="str">
            <v>a3</v>
          </cell>
          <cell r="F40" t="str">
            <v>A2</v>
          </cell>
          <cell r="G40" t="str">
            <v>Foreign Currency Long Term Deposit Rating</v>
          </cell>
          <cell r="H40" t="str">
            <v>Stable</v>
          </cell>
          <cell r="I40">
            <v>54048454.309008002</v>
          </cell>
          <cell r="J40" t="str">
            <v>2014 H1</v>
          </cell>
          <cell r="K40" t="str">
            <v>C</v>
          </cell>
        </row>
        <row r="41">
          <cell r="A41" t="str">
            <v>Citigroup Pty Limited</v>
          </cell>
          <cell r="B41" t="str">
            <v>Australia</v>
          </cell>
          <cell r="C41" t="str">
            <v>C</v>
          </cell>
          <cell r="D41" t="str">
            <v>a3</v>
          </cell>
          <cell r="E41" t="str">
            <v>a3</v>
          </cell>
          <cell r="F41" t="str">
            <v>A3</v>
          </cell>
          <cell r="G41" t="str">
            <v>Foreign Currency Long Term Deposit Rating</v>
          </cell>
          <cell r="H41" t="str">
            <v>Stable</v>
          </cell>
          <cell r="I41">
            <v>15214536.287928</v>
          </cell>
          <cell r="J41" t="str">
            <v>2013 YE</v>
          </cell>
          <cell r="K41" t="str">
            <v>C</v>
          </cell>
        </row>
        <row r="42">
          <cell r="A42" t="str">
            <v>Commonwealth Bank of Australia</v>
          </cell>
          <cell r="B42" t="str">
            <v>Australia</v>
          </cell>
          <cell r="C42" t="str">
            <v>B-</v>
          </cell>
          <cell r="D42" t="str">
            <v>a1</v>
          </cell>
          <cell r="E42" t="str">
            <v>a1</v>
          </cell>
          <cell r="F42" t="str">
            <v>Aa2</v>
          </cell>
          <cell r="G42" t="str">
            <v>Foreign Currency Long Term Deposit Rating</v>
          </cell>
          <cell r="H42" t="str">
            <v>Stable</v>
          </cell>
          <cell r="I42">
            <v>699882804.65843999</v>
          </cell>
          <cell r="J42" t="str">
            <v>2014 H1</v>
          </cell>
          <cell r="K42" t="str">
            <v>C</v>
          </cell>
        </row>
        <row r="43">
          <cell r="A43" t="str">
            <v>Heritage Bank Limited</v>
          </cell>
          <cell r="B43" t="str">
            <v>Australia</v>
          </cell>
          <cell r="C43" t="str">
            <v>C</v>
          </cell>
          <cell r="D43" t="str">
            <v>a3</v>
          </cell>
          <cell r="E43" t="str">
            <v>a3</v>
          </cell>
          <cell r="F43" t="str">
            <v>A3</v>
          </cell>
          <cell r="G43" t="str">
            <v>Foreign Currency Long Term Deposit Rating</v>
          </cell>
          <cell r="H43" t="str">
            <v>Stable</v>
          </cell>
          <cell r="I43">
            <v>7486901.5172799602</v>
          </cell>
          <cell r="J43" t="str">
            <v>2014 H1</v>
          </cell>
          <cell r="K43" t="str">
            <v>C</v>
          </cell>
        </row>
        <row r="44">
          <cell r="A44" t="str">
            <v>HSBC Bank Australia Ltd</v>
          </cell>
          <cell r="B44" t="str">
            <v>Australia</v>
          </cell>
          <cell r="C44" t="str">
            <v>C-</v>
          </cell>
          <cell r="D44" t="str">
            <v>baa1</v>
          </cell>
          <cell r="E44" t="str">
            <v>a1</v>
          </cell>
          <cell r="F44" t="str">
            <v>A1</v>
          </cell>
          <cell r="G44" t="str">
            <v>Foreign Currency Long Term Deposit Rating</v>
          </cell>
          <cell r="H44" t="str">
            <v>Stable</v>
          </cell>
          <cell r="I44">
            <v>23112832.918823998</v>
          </cell>
          <cell r="J44" t="str">
            <v>2013 YE</v>
          </cell>
          <cell r="K44" t="str">
            <v>C</v>
          </cell>
        </row>
        <row r="45">
          <cell r="A45" t="str">
            <v>Investec Bank (Australia) Limited</v>
          </cell>
          <cell r="B45" t="str">
            <v>Australia</v>
          </cell>
          <cell r="C45" t="str">
            <v>D</v>
          </cell>
          <cell r="D45" t="str">
            <v>ba2</v>
          </cell>
          <cell r="E45" t="str">
            <v>ba1</v>
          </cell>
          <cell r="F45" t="str">
            <v>Ba1</v>
          </cell>
          <cell r="G45" t="str">
            <v>Foreign Currency Long Term Deposit Rating</v>
          </cell>
          <cell r="H45" t="str">
            <v>Rating(s) Under Review</v>
          </cell>
          <cell r="I45">
            <v>4954918.3350560004</v>
          </cell>
          <cell r="J45" t="str">
            <v>2012 YE</v>
          </cell>
          <cell r="K45" t="str">
            <v>C</v>
          </cell>
        </row>
        <row r="46">
          <cell r="A46" t="str">
            <v>Macquarie Bank Limited</v>
          </cell>
          <cell r="B46" t="str">
            <v>Australia</v>
          </cell>
          <cell r="C46" t="str">
            <v>C-</v>
          </cell>
          <cell r="D46" t="str">
            <v>baa1</v>
          </cell>
          <cell r="E46" t="str">
            <v>baa1</v>
          </cell>
          <cell r="F46" t="str">
            <v>A2</v>
          </cell>
          <cell r="G46" t="str">
            <v>Foreign Currency Long Term Deposit Rating</v>
          </cell>
          <cell r="H46" t="str">
            <v>Stable</v>
          </cell>
          <cell r="I46">
            <v>129565676.96898</v>
          </cell>
          <cell r="J46" t="str">
            <v>2013 YE</v>
          </cell>
          <cell r="K46" t="str">
            <v>C</v>
          </cell>
        </row>
        <row r="47">
          <cell r="A47" t="str">
            <v>Members Equity Bank Pty Ltd</v>
          </cell>
          <cell r="B47" t="str">
            <v>Australia</v>
          </cell>
          <cell r="C47" t="str">
            <v>C</v>
          </cell>
          <cell r="D47" t="str">
            <v>a3</v>
          </cell>
          <cell r="E47" t="str">
            <v>a3</v>
          </cell>
          <cell r="F47" t="str">
            <v>A3</v>
          </cell>
          <cell r="G47" t="str">
            <v>Foreign Currency Long Term Deposit Rating</v>
          </cell>
          <cell r="H47" t="str">
            <v>Stable</v>
          </cell>
          <cell r="I47">
            <v>12907557.966351399</v>
          </cell>
          <cell r="J47" t="str">
            <v>2013 YE</v>
          </cell>
          <cell r="K47" t="str">
            <v>C</v>
          </cell>
        </row>
        <row r="48">
          <cell r="A48" t="str">
            <v>National Australia Bank Limited</v>
          </cell>
          <cell r="B48" t="str">
            <v>Australia</v>
          </cell>
          <cell r="C48" t="str">
            <v>B-</v>
          </cell>
          <cell r="D48" t="str">
            <v>a1</v>
          </cell>
          <cell r="E48" t="str">
            <v>a1</v>
          </cell>
          <cell r="F48" t="str">
            <v>Aa2</v>
          </cell>
          <cell r="G48" t="str">
            <v>Foreign Currency Long Term Deposit Rating</v>
          </cell>
          <cell r="H48" t="str">
            <v>Stable</v>
          </cell>
          <cell r="I48">
            <v>784130427.81892002</v>
          </cell>
          <cell r="J48" t="str">
            <v>2014 H1</v>
          </cell>
          <cell r="K48" t="str">
            <v>C</v>
          </cell>
        </row>
        <row r="49">
          <cell r="A49" t="str">
            <v>Newcastle Permanent Building Society</v>
          </cell>
          <cell r="B49" t="str">
            <v>Australia</v>
          </cell>
          <cell r="C49" t="str">
            <v>C+</v>
          </cell>
          <cell r="D49" t="str">
            <v>a2</v>
          </cell>
          <cell r="E49" t="str">
            <v>a2</v>
          </cell>
          <cell r="F49" t="str">
            <v>A2</v>
          </cell>
          <cell r="G49" t="str">
            <v>Foreign Currency Long Term Deposit Rating</v>
          </cell>
          <cell r="H49" t="str">
            <v>Stable</v>
          </cell>
          <cell r="I49">
            <v>7625657.1808356801</v>
          </cell>
          <cell r="J49" t="str">
            <v>2013 YE</v>
          </cell>
          <cell r="K49" t="str">
            <v>C</v>
          </cell>
        </row>
        <row r="50">
          <cell r="A50" t="str">
            <v>Suncorp-Metway Ltd.</v>
          </cell>
          <cell r="B50" t="str">
            <v>Australia</v>
          </cell>
          <cell r="C50" t="str">
            <v>C-</v>
          </cell>
          <cell r="D50" t="str">
            <v>baa2</v>
          </cell>
          <cell r="E50" t="str">
            <v>a2</v>
          </cell>
          <cell r="F50" t="str">
            <v>A1</v>
          </cell>
          <cell r="G50" t="str">
            <v>Foreign Currency Long Term Deposit Rating</v>
          </cell>
          <cell r="H50" t="str">
            <v>Stable</v>
          </cell>
          <cell r="I50">
            <v>54210206.385360003</v>
          </cell>
          <cell r="J50" t="str">
            <v>2014 H1</v>
          </cell>
          <cell r="K50" t="str">
            <v>C</v>
          </cell>
        </row>
        <row r="51">
          <cell r="A51" t="str">
            <v>Victoria Teachers Mutual Bank</v>
          </cell>
          <cell r="B51" t="str">
            <v>Australia</v>
          </cell>
          <cell r="C51" t="str">
            <v>C-</v>
          </cell>
          <cell r="D51" t="str">
            <v>baa1</v>
          </cell>
          <cell r="E51" t="str">
            <v>baa1</v>
          </cell>
          <cell r="F51" t="str">
            <v>Baa1</v>
          </cell>
          <cell r="G51" t="str">
            <v>Foreign Currency Long Term Deposit Rating</v>
          </cell>
          <cell r="H51" t="str">
            <v>Stable</v>
          </cell>
          <cell r="I51">
            <v>1626174.38379928</v>
          </cell>
          <cell r="J51" t="str">
            <v>2013 YE</v>
          </cell>
          <cell r="K51" t="str">
            <v>C</v>
          </cell>
        </row>
        <row r="52">
          <cell r="A52" t="str">
            <v>Westpac Banking Corporation</v>
          </cell>
          <cell r="B52" t="str">
            <v>Australia</v>
          </cell>
          <cell r="C52" t="str">
            <v>B-</v>
          </cell>
          <cell r="D52" t="str">
            <v>a1</v>
          </cell>
          <cell r="E52" t="str">
            <v>a1</v>
          </cell>
          <cell r="F52" t="str">
            <v>Aa2</v>
          </cell>
          <cell r="G52" t="str">
            <v>Foreign Currency Long Term Deposit Rating</v>
          </cell>
          <cell r="H52" t="str">
            <v>Stable</v>
          </cell>
          <cell r="I52">
            <v>676023246.41250002</v>
          </cell>
          <cell r="J52" t="str">
            <v>2014 H1</v>
          </cell>
          <cell r="K52" t="str">
            <v>C</v>
          </cell>
        </row>
        <row r="53">
          <cell r="A53" t="str">
            <v>BAWAG P.S.K.</v>
          </cell>
          <cell r="B53" t="str">
            <v>Austria</v>
          </cell>
          <cell r="C53" t="str">
            <v>D+</v>
          </cell>
          <cell r="D53" t="str">
            <v>ba1</v>
          </cell>
          <cell r="E53" t="str">
            <v>ba1</v>
          </cell>
          <cell r="F53" t="str">
            <v>Baa2</v>
          </cell>
          <cell r="G53" t="str">
            <v>Foreign Currency Long Term Deposit Rating</v>
          </cell>
          <cell r="H53" t="str">
            <v>Negative(m)</v>
          </cell>
          <cell r="I53">
            <v>50159841.407820001</v>
          </cell>
          <cell r="J53" t="str">
            <v>2013 YE</v>
          </cell>
          <cell r="K53" t="str">
            <v>C</v>
          </cell>
        </row>
        <row r="54">
          <cell r="A54" t="str">
            <v>Erste Group Bank AG</v>
          </cell>
          <cell r="B54" t="str">
            <v>Austria</v>
          </cell>
          <cell r="C54" t="str">
            <v>D+</v>
          </cell>
          <cell r="D54" t="str">
            <v>baa3</v>
          </cell>
          <cell r="E54" t="str">
            <v>baa3</v>
          </cell>
          <cell r="F54" t="str">
            <v>Baa1</v>
          </cell>
          <cell r="G54" t="str">
            <v>Foreign Currency Long Term Deposit Rating</v>
          </cell>
          <cell r="H54" t="str">
            <v>Negative</v>
          </cell>
          <cell r="I54">
            <v>275275784.85418099</v>
          </cell>
          <cell r="J54" t="str">
            <v>2013 YE</v>
          </cell>
          <cell r="K54" t="str">
            <v>C</v>
          </cell>
        </row>
        <row r="55">
          <cell r="A55" t="str">
            <v>Hypo Tirol Bank AG</v>
          </cell>
          <cell r="B55" t="str">
            <v>Austria</v>
          </cell>
          <cell r="C55" t="str">
            <v>E+</v>
          </cell>
          <cell r="D55" t="str">
            <v>b1</v>
          </cell>
          <cell r="E55" t="str">
            <v>b1</v>
          </cell>
          <cell r="F55" t="str">
            <v>Baa3</v>
          </cell>
          <cell r="G55" t="str">
            <v>Foreign Currency Long Term Deposit Rating</v>
          </cell>
          <cell r="H55" t="str">
            <v>Negative</v>
          </cell>
          <cell r="I55">
            <v>12266699.313841</v>
          </cell>
          <cell r="J55" t="str">
            <v>2013 YE</v>
          </cell>
          <cell r="K55" t="str">
            <v>C</v>
          </cell>
        </row>
        <row r="56">
          <cell r="A56" t="str">
            <v>Kommunalkredit Austria AG</v>
          </cell>
          <cell r="B56" t="str">
            <v>Austria</v>
          </cell>
          <cell r="C56" t="str">
            <v>E</v>
          </cell>
          <cell r="D56" t="str">
            <v>caa3</v>
          </cell>
          <cell r="E56" t="str">
            <v>caa3</v>
          </cell>
          <cell r="F56" t="str">
            <v>Ba1</v>
          </cell>
          <cell r="G56" t="str">
            <v>Foreign Currency Long Term Deposit Rating</v>
          </cell>
          <cell r="H56" t="str">
            <v>Rating(s) Under Review</v>
          </cell>
          <cell r="I56">
            <v>16990100.088281799</v>
          </cell>
          <cell r="J56" t="str">
            <v>2013 YE</v>
          </cell>
          <cell r="K56" t="str">
            <v>C</v>
          </cell>
        </row>
        <row r="57">
          <cell r="A57" t="str">
            <v>Oesterreichische Volksbanken AG</v>
          </cell>
          <cell r="B57" t="str">
            <v>Austria</v>
          </cell>
          <cell r="C57" t="str">
            <v>E</v>
          </cell>
          <cell r="D57" t="str">
            <v>caa1</v>
          </cell>
          <cell r="E57" t="str">
            <v>caa1</v>
          </cell>
          <cell r="F57" t="str">
            <v>Ba1</v>
          </cell>
          <cell r="G57" t="str">
            <v>Foreign Currency Long Term Deposit Rating</v>
          </cell>
          <cell r="H57" t="str">
            <v>Rating(s) Under Review</v>
          </cell>
          <cell r="I57">
            <v>28804647.8823082</v>
          </cell>
          <cell r="J57" t="str">
            <v>2013 YE</v>
          </cell>
          <cell r="K57" t="str">
            <v>C</v>
          </cell>
        </row>
        <row r="58">
          <cell r="A58" t="str">
            <v>Raiffeisen Bank International AG</v>
          </cell>
          <cell r="B58" t="str">
            <v>Austria</v>
          </cell>
          <cell r="C58" t="str">
            <v>D+</v>
          </cell>
          <cell r="D58" t="str">
            <v>ba1</v>
          </cell>
          <cell r="E58" t="str">
            <v>baa2</v>
          </cell>
          <cell r="F58" t="str">
            <v>A3</v>
          </cell>
          <cell r="G58" t="str">
            <v>Foreign Currency Long Term Deposit Rating</v>
          </cell>
          <cell r="H58" t="str">
            <v>Negative(m)</v>
          </cell>
          <cell r="I58">
            <v>180014073.447263</v>
          </cell>
          <cell r="J58" t="str">
            <v>2013 YE</v>
          </cell>
          <cell r="K58" t="str">
            <v>C</v>
          </cell>
        </row>
        <row r="59">
          <cell r="A59" t="str">
            <v>Raiffeisenlandesbank Niederoesterreich-Wien</v>
          </cell>
          <cell r="B59" t="str">
            <v>Austria</v>
          </cell>
          <cell r="C59" t="str">
            <v>D+</v>
          </cell>
          <cell r="D59" t="str">
            <v>baa3</v>
          </cell>
          <cell r="E59" t="str">
            <v>baa2</v>
          </cell>
          <cell r="F59" t="str">
            <v>A3</v>
          </cell>
          <cell r="G59" t="str">
            <v>Foreign Currency Long Term Deposit Rating</v>
          </cell>
          <cell r="H59" t="str">
            <v>Negative</v>
          </cell>
          <cell r="I59">
            <v>40057037.266488597</v>
          </cell>
          <cell r="J59" t="str">
            <v>2013 YE</v>
          </cell>
          <cell r="K59" t="str">
            <v>C</v>
          </cell>
        </row>
        <row r="60">
          <cell r="A60" t="str">
            <v>Raiffeisenlandesbank Oberoesterreich AG</v>
          </cell>
          <cell r="B60" t="str">
            <v>Austria</v>
          </cell>
          <cell r="C60" t="str">
            <v>D+</v>
          </cell>
          <cell r="D60" t="str">
            <v>ba1</v>
          </cell>
          <cell r="E60" t="str">
            <v>baa2</v>
          </cell>
          <cell r="F60" t="str">
            <v>A3</v>
          </cell>
          <cell r="G60" t="str">
            <v>Foreign Currency Long Term Deposit Rating</v>
          </cell>
          <cell r="H60" t="str">
            <v>Negative</v>
          </cell>
          <cell r="I60">
            <v>51578422.958571598</v>
          </cell>
          <cell r="J60" t="str">
            <v>2013 YE</v>
          </cell>
          <cell r="K60" t="str">
            <v>C</v>
          </cell>
        </row>
        <row r="61">
          <cell r="A61" t="str">
            <v>Raiffeisen-Landesbank Steiermark AG</v>
          </cell>
          <cell r="B61" t="str">
            <v>Austria</v>
          </cell>
          <cell r="C61" t="str">
            <v>C-</v>
          </cell>
          <cell r="D61" t="str">
            <v>baa2</v>
          </cell>
          <cell r="E61" t="str">
            <v>baa2</v>
          </cell>
          <cell r="F61" t="str">
            <v>A3</v>
          </cell>
          <cell r="G61" t="str">
            <v>Foreign Currency Long Term Deposit Rating</v>
          </cell>
          <cell r="H61" t="str">
            <v>Negative(m)</v>
          </cell>
          <cell r="I61">
            <v>20059724.1947091</v>
          </cell>
          <cell r="J61" t="str">
            <v>2013 YE</v>
          </cell>
          <cell r="K61" t="str">
            <v>C</v>
          </cell>
        </row>
        <row r="62">
          <cell r="A62" t="str">
            <v>Raiffeisen-Landesbank Tirol AG</v>
          </cell>
          <cell r="B62" t="str">
            <v>Austria</v>
          </cell>
          <cell r="C62" t="str">
            <v>C-</v>
          </cell>
          <cell r="D62" t="str">
            <v>baa2</v>
          </cell>
          <cell r="E62" t="str">
            <v>baa2</v>
          </cell>
          <cell r="F62" t="str">
            <v>A3</v>
          </cell>
          <cell r="G62" t="str">
            <v>Foreign Currency Long Term Issuer Rating</v>
          </cell>
          <cell r="H62" t="str">
            <v>Negative(m)</v>
          </cell>
          <cell r="I62">
            <v>10057427.4933041</v>
          </cell>
          <cell r="J62" t="str">
            <v>2013 YE</v>
          </cell>
          <cell r="K62" t="str">
            <v>U</v>
          </cell>
        </row>
        <row r="63">
          <cell r="A63" t="str">
            <v>Raiffeisenlandesbank Vorarlberg</v>
          </cell>
          <cell r="B63" t="str">
            <v>Austria</v>
          </cell>
          <cell r="C63" t="str">
            <v>C-</v>
          </cell>
          <cell r="D63" t="str">
            <v>baa2</v>
          </cell>
          <cell r="E63" t="str">
            <v>baa2</v>
          </cell>
          <cell r="F63" t="str">
            <v>A3</v>
          </cell>
          <cell r="G63" t="str">
            <v>Foreign Currency Long Term Deposit Rating</v>
          </cell>
          <cell r="H63" t="str">
            <v>Negative(m)</v>
          </cell>
          <cell r="I63">
            <v>9237665.5505986102</v>
          </cell>
          <cell r="J63" t="str">
            <v>2013 YE</v>
          </cell>
          <cell r="K63" t="str">
            <v>U</v>
          </cell>
        </row>
        <row r="64">
          <cell r="A64" t="str">
            <v>Raiffeisenverband Salzburg</v>
          </cell>
          <cell r="B64" t="str">
            <v>Austria</v>
          </cell>
          <cell r="C64" t="str">
            <v>C-</v>
          </cell>
          <cell r="D64" t="str">
            <v>baa2</v>
          </cell>
          <cell r="E64" t="str">
            <v>baa2</v>
          </cell>
          <cell r="F64" t="str">
            <v>A3</v>
          </cell>
          <cell r="G64" t="str">
            <v>Foreign Currency Long Term Deposit Rating</v>
          </cell>
          <cell r="H64" t="str">
            <v>Negative(m)</v>
          </cell>
          <cell r="I64">
            <v>9252576.7784298006</v>
          </cell>
          <cell r="J64" t="str">
            <v>2013 YE</v>
          </cell>
          <cell r="K64" t="str">
            <v>C</v>
          </cell>
        </row>
        <row r="65">
          <cell r="A65" t="str">
            <v>UniCredit Bank Austria AG</v>
          </cell>
          <cell r="B65" t="str">
            <v>Austria</v>
          </cell>
          <cell r="C65" t="str">
            <v>D+</v>
          </cell>
          <cell r="D65" t="str">
            <v>ba1</v>
          </cell>
          <cell r="E65" t="str">
            <v>ba1</v>
          </cell>
          <cell r="F65" t="str">
            <v>Baa2</v>
          </cell>
          <cell r="G65" t="str">
            <v>Foreign Currency Long Term Deposit Rating</v>
          </cell>
          <cell r="H65" t="str">
            <v>Negative(m)</v>
          </cell>
          <cell r="I65">
            <v>270365982.16109997</v>
          </cell>
          <cell r="J65" t="str">
            <v>2013 YE</v>
          </cell>
          <cell r="K65" t="str">
            <v>C</v>
          </cell>
        </row>
        <row r="66">
          <cell r="A66" t="str">
            <v>Vorarlberger Landes- und Hypothekenbank AG</v>
          </cell>
          <cell r="B66" t="str">
            <v>Austria</v>
          </cell>
          <cell r="C66" t="str">
            <v>D+</v>
          </cell>
          <cell r="D66" t="str">
            <v>baa3</v>
          </cell>
          <cell r="E66" t="str">
            <v>baa3</v>
          </cell>
          <cell r="F66" t="str">
            <v>A2</v>
          </cell>
          <cell r="G66" t="str">
            <v>Foreign Currency Long Term Deposit Rating</v>
          </cell>
          <cell r="H66" t="str">
            <v>Negative(m)</v>
          </cell>
          <cell r="I66">
            <v>19491232.212668099</v>
          </cell>
          <cell r="J66" t="str">
            <v>2013 YE</v>
          </cell>
          <cell r="K66" t="str">
            <v>C</v>
          </cell>
        </row>
        <row r="67">
          <cell r="A67" t="str">
            <v>VTB Bank (Austria) AG</v>
          </cell>
          <cell r="B67" t="str">
            <v>Austria</v>
          </cell>
          <cell r="C67" t="str">
            <v>D-</v>
          </cell>
          <cell r="D67" t="str">
            <v>ba3</v>
          </cell>
          <cell r="E67" t="str">
            <v>baa3</v>
          </cell>
          <cell r="F67" t="str">
            <v>Baa3</v>
          </cell>
          <cell r="G67" t="str">
            <v>Foreign Currency Long Term Deposit Rating</v>
          </cell>
          <cell r="H67" t="str">
            <v>Rating(s) Under Review</v>
          </cell>
          <cell r="I67">
            <v>14233681.3556969</v>
          </cell>
          <cell r="J67" t="str">
            <v>2013 YE</v>
          </cell>
          <cell r="K67" t="str">
            <v>C</v>
          </cell>
        </row>
        <row r="68">
          <cell r="A68" t="str">
            <v>Bank Technique OJSC</v>
          </cell>
          <cell r="B68" t="str">
            <v>Azerbaijan</v>
          </cell>
          <cell r="C68" t="str">
            <v>E</v>
          </cell>
          <cell r="D68" t="str">
            <v>caa3</v>
          </cell>
          <cell r="E68" t="str">
            <v>caa3</v>
          </cell>
          <cell r="F68" t="str">
            <v>Caa2</v>
          </cell>
          <cell r="G68" t="str">
            <v>Foreign Currency Long Term Deposit Rating</v>
          </cell>
          <cell r="H68" t="str">
            <v>Stable</v>
          </cell>
          <cell r="I68">
            <v>642119.10201431997</v>
          </cell>
          <cell r="J68" t="str">
            <v>2013 YE</v>
          </cell>
          <cell r="K68" t="str">
            <v>C</v>
          </cell>
        </row>
        <row r="69">
          <cell r="A69" t="str">
            <v>International Bank of Azerbaijan</v>
          </cell>
          <cell r="B69" t="str">
            <v>Azerbaijan</v>
          </cell>
          <cell r="C69" t="str">
            <v>E+</v>
          </cell>
          <cell r="D69" t="str">
            <v>b3</v>
          </cell>
          <cell r="E69" t="str">
            <v>b3</v>
          </cell>
          <cell r="F69" t="str">
            <v>Ba3</v>
          </cell>
          <cell r="G69" t="str">
            <v>Foreign Currency Long Term Deposit Rating</v>
          </cell>
          <cell r="H69" t="str">
            <v>Positive(m)</v>
          </cell>
          <cell r="I69">
            <v>9805601.5549304392</v>
          </cell>
          <cell r="J69" t="str">
            <v>2013 YE</v>
          </cell>
          <cell r="K69" t="str">
            <v>C</v>
          </cell>
        </row>
        <row r="70">
          <cell r="A70" t="str">
            <v>Joint Stock Commercal Bank Respublika</v>
          </cell>
          <cell r="B70" t="str">
            <v>Azerbaijan</v>
          </cell>
          <cell r="C70" t="str">
            <v>E+</v>
          </cell>
          <cell r="D70" t="str">
            <v>b2</v>
          </cell>
          <cell r="E70" t="str">
            <v>b2</v>
          </cell>
          <cell r="F70" t="str">
            <v>B2</v>
          </cell>
          <cell r="G70" t="str">
            <v>Foreign Currency Long Term Deposit Rating</v>
          </cell>
          <cell r="H70" t="str">
            <v>Positive(m)</v>
          </cell>
          <cell r="I70">
            <v>607848.34191564005</v>
          </cell>
          <cell r="J70" t="str">
            <v>2013 YE</v>
          </cell>
          <cell r="K70" t="str">
            <v>C</v>
          </cell>
        </row>
        <row r="71">
          <cell r="A71" t="str">
            <v>Kapital Bank OJSC</v>
          </cell>
          <cell r="B71" t="str">
            <v>Azerbaijan</v>
          </cell>
          <cell r="C71" t="str">
            <v>E+</v>
          </cell>
          <cell r="D71" t="str">
            <v>b2</v>
          </cell>
          <cell r="E71" t="str">
            <v>b2</v>
          </cell>
          <cell r="F71" t="str">
            <v>B1</v>
          </cell>
          <cell r="G71" t="str">
            <v>Foreign Currency Long Term Deposit Rating</v>
          </cell>
          <cell r="H71" t="str">
            <v>Stable</v>
          </cell>
          <cell r="I71">
            <v>1345708.8108613801</v>
          </cell>
          <cell r="J71" t="str">
            <v>2013 YE</v>
          </cell>
          <cell r="K71" t="str">
            <v>C</v>
          </cell>
        </row>
        <row r="72">
          <cell r="A72" t="str">
            <v>OJSC Bank of Baku</v>
          </cell>
          <cell r="B72" t="str">
            <v>Azerbaijan</v>
          </cell>
          <cell r="C72" t="str">
            <v>E+</v>
          </cell>
          <cell r="D72" t="str">
            <v>b1</v>
          </cell>
          <cell r="E72" t="str">
            <v>b1</v>
          </cell>
          <cell r="F72" t="str">
            <v>B1</v>
          </cell>
          <cell r="G72" t="str">
            <v>Foreign Currency Long Term Deposit Rating</v>
          </cell>
          <cell r="H72" t="str">
            <v>Stable</v>
          </cell>
          <cell r="I72">
            <v>820676.57900466002</v>
          </cell>
          <cell r="J72" t="str">
            <v>2013 YE</v>
          </cell>
          <cell r="K72" t="str">
            <v>C</v>
          </cell>
        </row>
        <row r="73">
          <cell r="A73" t="str">
            <v>OJSC XALQ BANK</v>
          </cell>
          <cell r="B73" t="str">
            <v>Azerbaijan</v>
          </cell>
          <cell r="C73" t="str">
            <v>E+</v>
          </cell>
          <cell r="D73" t="str">
            <v>b3</v>
          </cell>
          <cell r="E73" t="str">
            <v>b3</v>
          </cell>
          <cell r="F73" t="str">
            <v>B2</v>
          </cell>
          <cell r="G73" t="str">
            <v>Foreign Currency Long Term Deposit Rating</v>
          </cell>
          <cell r="H73" t="str">
            <v>Stable</v>
          </cell>
          <cell r="I73">
            <v>1616074.9133633401</v>
          </cell>
          <cell r="J73" t="str">
            <v>2013 YE</v>
          </cell>
          <cell r="K73" t="str">
            <v>C</v>
          </cell>
        </row>
        <row r="74">
          <cell r="A74" t="str">
            <v>UniBank Commercial Bank</v>
          </cell>
          <cell r="B74" t="str">
            <v>Azerbaijan</v>
          </cell>
          <cell r="C74" t="str">
            <v>E+</v>
          </cell>
          <cell r="D74" t="str">
            <v>b2</v>
          </cell>
          <cell r="E74" t="str">
            <v>b2</v>
          </cell>
          <cell r="F74" t="str">
            <v>B2</v>
          </cell>
          <cell r="G74" t="str">
            <v>Foreign Currency Long Term Deposit Rating</v>
          </cell>
          <cell r="H74" t="str">
            <v>Positive(m)</v>
          </cell>
          <cell r="I74">
            <v>737702.80376180005</v>
          </cell>
          <cell r="J74" t="str">
            <v>2012 YE</v>
          </cell>
          <cell r="K74" t="str">
            <v>C</v>
          </cell>
        </row>
        <row r="75">
          <cell r="A75" t="str">
            <v>Arab Banking Corporation B.S.C.</v>
          </cell>
          <cell r="B75" t="str">
            <v>Bahrain</v>
          </cell>
          <cell r="C75" t="str">
            <v>D</v>
          </cell>
          <cell r="D75" t="str">
            <v>ba2</v>
          </cell>
          <cell r="E75" t="str">
            <v>ba1</v>
          </cell>
          <cell r="F75" t="str">
            <v>Ba1</v>
          </cell>
          <cell r="G75" t="str">
            <v>Foreign Currency Long Term Deposit Rating</v>
          </cell>
          <cell r="H75" t="str">
            <v>Positive</v>
          </cell>
          <cell r="I75">
            <v>26545000</v>
          </cell>
          <cell r="J75" t="str">
            <v>2013 YE</v>
          </cell>
          <cell r="K75" t="str">
            <v>C</v>
          </cell>
        </row>
        <row r="76">
          <cell r="A76" t="str">
            <v>Bahrain Islamic Bank</v>
          </cell>
          <cell r="B76" t="str">
            <v>Bahrain</v>
          </cell>
          <cell r="C76" t="str">
            <v>E</v>
          </cell>
          <cell r="D76" t="str">
            <v>caa1</v>
          </cell>
          <cell r="E76" t="str">
            <v>caa1</v>
          </cell>
          <cell r="F76" t="str">
            <v>Ba3</v>
          </cell>
          <cell r="G76" t="str">
            <v>Foreign Currency Long Term Issuer Rating</v>
          </cell>
          <cell r="H76" t="str">
            <v>Negative(m)</v>
          </cell>
          <cell r="I76">
            <v>2414572.9407476601</v>
          </cell>
          <cell r="J76" t="str">
            <v>2013 YE</v>
          </cell>
          <cell r="K76" t="str">
            <v>C</v>
          </cell>
        </row>
        <row r="77">
          <cell r="A77" t="str">
            <v>BBK B.S.C.</v>
          </cell>
          <cell r="B77" t="str">
            <v>Bahrain</v>
          </cell>
          <cell r="C77" t="str">
            <v>D+</v>
          </cell>
          <cell r="D77" t="str">
            <v>baa3</v>
          </cell>
          <cell r="E77" t="str">
            <v>baa3</v>
          </cell>
          <cell r="F77" t="str">
            <v>Baa2</v>
          </cell>
          <cell r="G77" t="str">
            <v>Foreign Currency Long Term Deposit Rating</v>
          </cell>
          <cell r="H77" t="str">
            <v>Negative</v>
          </cell>
          <cell r="I77">
            <v>8569400.5179069601</v>
          </cell>
          <cell r="J77" t="str">
            <v>2013 YE</v>
          </cell>
          <cell r="K77" t="str">
            <v>C</v>
          </cell>
        </row>
        <row r="78">
          <cell r="A78" t="str">
            <v>BMI Bank B.S.C.</v>
          </cell>
          <cell r="B78" t="str">
            <v>Bahrain</v>
          </cell>
          <cell r="C78" t="str">
            <v>E+</v>
          </cell>
          <cell r="D78" t="str">
            <v>b1</v>
          </cell>
          <cell r="E78" t="str">
            <v>b1</v>
          </cell>
          <cell r="F78" t="str">
            <v>Ba1</v>
          </cell>
          <cell r="G78" t="str">
            <v>Foreign Currency Long Term Deposit Rating</v>
          </cell>
          <cell r="H78" t="str">
            <v>Negative(m)</v>
          </cell>
          <cell r="I78">
            <v>1940517.2385267499</v>
          </cell>
          <cell r="J78" t="str">
            <v>2013 YE</v>
          </cell>
          <cell r="K78" t="str">
            <v>C</v>
          </cell>
        </row>
        <row r="79">
          <cell r="A79" t="str">
            <v>National Bank of Bahrain BSC</v>
          </cell>
          <cell r="B79" t="str">
            <v>Bahrain</v>
          </cell>
          <cell r="C79" t="str">
            <v>D+</v>
          </cell>
          <cell r="D79" t="str">
            <v>baa3</v>
          </cell>
          <cell r="E79" t="str">
            <v>baa3</v>
          </cell>
          <cell r="F79" t="str">
            <v>Baa2</v>
          </cell>
          <cell r="G79" t="str">
            <v>Foreign Currency Long Term Deposit Rating</v>
          </cell>
          <cell r="H79" t="str">
            <v>Negative(m)</v>
          </cell>
          <cell r="I79">
            <v>7292392.5622244803</v>
          </cell>
          <cell r="J79" t="str">
            <v>2013 YE</v>
          </cell>
          <cell r="K79" t="str">
            <v>C</v>
          </cell>
        </row>
        <row r="80">
          <cell r="A80" t="str">
            <v>Gulf International Bank BSC</v>
          </cell>
          <cell r="B80" t="str">
            <v>Bahrain - Off Shore</v>
          </cell>
          <cell r="C80" t="str">
            <v>D+</v>
          </cell>
          <cell r="D80" t="str">
            <v>ba1</v>
          </cell>
          <cell r="E80" t="str">
            <v>a3</v>
          </cell>
          <cell r="F80" t="str">
            <v>A3</v>
          </cell>
          <cell r="G80" t="str">
            <v>Foreign Currency Long Term Deposit Rating</v>
          </cell>
          <cell r="H80" t="str">
            <v>Negative</v>
          </cell>
          <cell r="I80">
            <v>21156900</v>
          </cell>
          <cell r="J80" t="str">
            <v>2013 YE</v>
          </cell>
          <cell r="K80" t="str">
            <v>C</v>
          </cell>
        </row>
        <row r="81">
          <cell r="A81" t="str">
            <v>Investcorp Bank B.S.C.</v>
          </cell>
          <cell r="B81" t="str">
            <v>Bahrain - Off Shore</v>
          </cell>
          <cell r="C81" t="str">
            <v>D</v>
          </cell>
          <cell r="D81" t="str">
            <v>ba2</v>
          </cell>
          <cell r="E81" t="str">
            <v>ba2</v>
          </cell>
          <cell r="F81" t="str">
            <v>Ba2</v>
          </cell>
          <cell r="G81" t="str">
            <v>Foreign Currency Long Term Deposit Rating</v>
          </cell>
          <cell r="H81" t="str">
            <v>Stable</v>
          </cell>
          <cell r="I81">
            <v>2357663</v>
          </cell>
          <cell r="J81" t="str">
            <v>2014 H1</v>
          </cell>
          <cell r="K81" t="str">
            <v>C</v>
          </cell>
        </row>
        <row r="82">
          <cell r="A82" t="str">
            <v>Belagroprombank JSC</v>
          </cell>
          <cell r="B82" t="str">
            <v>Belarus</v>
          </cell>
          <cell r="C82" t="str">
            <v>E</v>
          </cell>
          <cell r="D82" t="str">
            <v>caa1</v>
          </cell>
          <cell r="E82" t="str">
            <v>caa1</v>
          </cell>
          <cell r="F82" t="str">
            <v>Caa1</v>
          </cell>
          <cell r="G82" t="str">
            <v>Foreign Currency Long Term Deposit Rating</v>
          </cell>
          <cell r="H82" t="str">
            <v>Negative(m)</v>
          </cell>
          <cell r="I82">
            <v>6787248.9805800002</v>
          </cell>
          <cell r="J82" t="str">
            <v>2013 YE</v>
          </cell>
          <cell r="K82" t="str">
            <v>C</v>
          </cell>
        </row>
        <row r="83">
          <cell r="A83" t="str">
            <v>Belarusbank</v>
          </cell>
          <cell r="B83" t="str">
            <v>Belarus</v>
          </cell>
          <cell r="C83" t="str">
            <v>E+</v>
          </cell>
          <cell r="D83" t="str">
            <v>b3</v>
          </cell>
          <cell r="E83" t="str">
            <v>b3</v>
          </cell>
          <cell r="F83" t="str">
            <v>Caa1</v>
          </cell>
          <cell r="G83" t="str">
            <v>Foreign Currency Long Term Deposit Rating</v>
          </cell>
          <cell r="H83" t="str">
            <v>Negative</v>
          </cell>
          <cell r="I83">
            <v>14913341.18004</v>
          </cell>
          <cell r="J83" t="str">
            <v>2013 YE</v>
          </cell>
          <cell r="K83" t="str">
            <v>C</v>
          </cell>
        </row>
        <row r="84">
          <cell r="A84" t="str">
            <v>Belinvestbank</v>
          </cell>
          <cell r="B84" t="str">
            <v>Belarus</v>
          </cell>
          <cell r="C84" t="str">
            <v>E</v>
          </cell>
          <cell r="D84" t="str">
            <v>caa1</v>
          </cell>
          <cell r="E84" t="str">
            <v>caa1</v>
          </cell>
          <cell r="F84" t="str">
            <v>Caa1</v>
          </cell>
          <cell r="G84" t="str">
            <v>Foreign Currency Long Term Deposit Rating</v>
          </cell>
          <cell r="H84" t="str">
            <v>Negative(m)</v>
          </cell>
          <cell r="I84">
            <v>2613422.3439600002</v>
          </cell>
          <cell r="J84" t="str">
            <v>2013 YE</v>
          </cell>
          <cell r="K84" t="str">
            <v>C</v>
          </cell>
        </row>
        <row r="85">
          <cell r="A85" t="str">
            <v>BPS-Sberbank</v>
          </cell>
          <cell r="B85" t="str">
            <v>Belarus</v>
          </cell>
          <cell r="C85" t="str">
            <v>E+</v>
          </cell>
          <cell r="D85" t="str">
            <v>b3</v>
          </cell>
          <cell r="E85" t="str">
            <v>b1</v>
          </cell>
          <cell r="F85" t="str">
            <v>Caa1</v>
          </cell>
          <cell r="G85" t="str">
            <v>Foreign Currency Long Term Deposit Rating</v>
          </cell>
          <cell r="H85" t="str">
            <v>Negative</v>
          </cell>
          <cell r="I85">
            <v>3703785.8744999999</v>
          </cell>
          <cell r="J85" t="str">
            <v>2013 YE</v>
          </cell>
          <cell r="K85" t="str">
            <v>C</v>
          </cell>
        </row>
        <row r="86">
          <cell r="A86" t="str">
            <v>Minsk Transit Bank</v>
          </cell>
          <cell r="B86" t="str">
            <v>Belarus</v>
          </cell>
          <cell r="C86" t="str">
            <v>E+</v>
          </cell>
          <cell r="D86" t="str">
            <v>b3</v>
          </cell>
          <cell r="E86" t="str">
            <v>b3</v>
          </cell>
          <cell r="F86" t="str">
            <v>Caa1</v>
          </cell>
          <cell r="G86" t="str">
            <v>Foreign Currency Long Term Deposit Rating</v>
          </cell>
          <cell r="H86" t="str">
            <v>Negative</v>
          </cell>
          <cell r="I86">
            <v>454813.87517999997</v>
          </cell>
          <cell r="J86" t="str">
            <v>2013 YE</v>
          </cell>
          <cell r="K86" t="str">
            <v>C</v>
          </cell>
        </row>
        <row r="87">
          <cell r="A87" t="str">
            <v>Axa Bank Europe</v>
          </cell>
          <cell r="B87" t="str">
            <v>Belgium</v>
          </cell>
          <cell r="C87" t="str">
            <v>D+</v>
          </cell>
          <cell r="D87" t="str">
            <v>baa3</v>
          </cell>
          <cell r="E87" t="str">
            <v>a2</v>
          </cell>
          <cell r="F87" t="str">
            <v>A2</v>
          </cell>
          <cell r="G87" t="str">
            <v>Foreign Currency Long Term Deposit Rating</v>
          </cell>
          <cell r="H87" t="str">
            <v>Stable</v>
          </cell>
          <cell r="I87">
            <v>51703293.252158903</v>
          </cell>
          <cell r="J87" t="str">
            <v>2012 YE</v>
          </cell>
          <cell r="K87" t="str">
            <v>C</v>
          </cell>
        </row>
        <row r="88">
          <cell r="A88" t="str">
            <v>Bank of New York Mellon SA/NV (The)</v>
          </cell>
          <cell r="B88" t="str">
            <v>Belgium</v>
          </cell>
          <cell r="C88" t="str">
            <v>B-</v>
          </cell>
          <cell r="D88" t="str">
            <v>a1</v>
          </cell>
          <cell r="E88" t="str">
            <v>a1</v>
          </cell>
          <cell r="F88" t="str">
            <v>Aa2</v>
          </cell>
          <cell r="G88" t="str">
            <v>Foreign Currency Long Term Deposit Rating</v>
          </cell>
          <cell r="H88" t="str">
            <v>Stable</v>
          </cell>
          <cell r="I88">
            <v>52801514.601001702</v>
          </cell>
          <cell r="J88" t="str">
            <v>2010 YE</v>
          </cell>
          <cell r="K88" t="str">
            <v>U</v>
          </cell>
        </row>
        <row r="89">
          <cell r="A89" t="str">
            <v>Belfius Bank SA/NV</v>
          </cell>
          <cell r="B89" t="str">
            <v>Belgium</v>
          </cell>
          <cell r="C89" t="str">
            <v>D+</v>
          </cell>
          <cell r="D89" t="str">
            <v>ba1</v>
          </cell>
          <cell r="E89" t="str">
            <v>ba1</v>
          </cell>
          <cell r="F89" t="str">
            <v>Baa1</v>
          </cell>
          <cell r="G89" t="str">
            <v>Foreign Currency Long Term Deposit Rating</v>
          </cell>
          <cell r="H89" t="str">
            <v>Negative(m)</v>
          </cell>
          <cell r="I89">
            <v>251856669.97555599</v>
          </cell>
          <cell r="J89" t="str">
            <v>2013 YE</v>
          </cell>
          <cell r="K89" t="str">
            <v>C</v>
          </cell>
        </row>
        <row r="90">
          <cell r="A90" t="str">
            <v>BNP Paribas Fortis SA/NV</v>
          </cell>
          <cell r="B90" t="str">
            <v>Belgium</v>
          </cell>
          <cell r="C90" t="str">
            <v>C-</v>
          </cell>
          <cell r="D90" t="str">
            <v>baa1</v>
          </cell>
          <cell r="E90" t="str">
            <v>baa1</v>
          </cell>
          <cell r="F90" t="str">
            <v>A2</v>
          </cell>
          <cell r="G90" t="str">
            <v>Foreign Currency Long Term Deposit Rating</v>
          </cell>
          <cell r="H90" t="str">
            <v>Negative(m)</v>
          </cell>
          <cell r="I90">
            <v>360280825.61432999</v>
          </cell>
          <cell r="J90" t="str">
            <v>2013 YE</v>
          </cell>
          <cell r="K90" t="str">
            <v>C</v>
          </cell>
        </row>
        <row r="91">
          <cell r="A91" t="str">
            <v>ING Belgium SA/NV</v>
          </cell>
          <cell r="B91" t="str">
            <v>Belgium</v>
          </cell>
          <cell r="C91" t="str">
            <v>C-</v>
          </cell>
          <cell r="D91" t="str">
            <v>baa1</v>
          </cell>
          <cell r="E91" t="str">
            <v>baa1</v>
          </cell>
          <cell r="F91" t="str">
            <v>A2</v>
          </cell>
          <cell r="G91" t="str">
            <v>Foreign Currency Long Term Deposit Rating</v>
          </cell>
          <cell r="H91" t="str">
            <v>Negative</v>
          </cell>
          <cell r="I91">
            <v>197693582.12489501</v>
          </cell>
          <cell r="J91" t="str">
            <v>2013 YE</v>
          </cell>
          <cell r="K91" t="str">
            <v>C</v>
          </cell>
        </row>
        <row r="92">
          <cell r="A92" t="str">
            <v>KBC Bank N.V.</v>
          </cell>
          <cell r="B92" t="str">
            <v>Belgium</v>
          </cell>
          <cell r="C92" t="str">
            <v>C-</v>
          </cell>
          <cell r="D92" t="str">
            <v>baa2</v>
          </cell>
          <cell r="E92" t="str">
            <v>baa2</v>
          </cell>
          <cell r="F92" t="str">
            <v>A2</v>
          </cell>
          <cell r="G92" t="str">
            <v>Foreign Currency Long Term Deposit Rating</v>
          </cell>
          <cell r="H92" t="str">
            <v>Negative(m)</v>
          </cell>
          <cell r="I92">
            <v>287587500.15227997</v>
          </cell>
          <cell r="J92" t="str">
            <v>2013 YE</v>
          </cell>
          <cell r="K92" t="str">
            <v>C</v>
          </cell>
        </row>
        <row r="93">
          <cell r="A93" t="str">
            <v>Bank of N.T. Butterfield &amp; Son Ltd.(The)</v>
          </cell>
          <cell r="B93" t="str">
            <v>Bermuda</v>
          </cell>
          <cell r="C93" t="str">
            <v>D+</v>
          </cell>
          <cell r="D93" t="str">
            <v>baa3</v>
          </cell>
          <cell r="E93" t="str">
            <v>baa3</v>
          </cell>
          <cell r="F93" t="str">
            <v>A3</v>
          </cell>
          <cell r="G93" t="str">
            <v>Foreign Currency Long Term Deposit Rating</v>
          </cell>
          <cell r="H93" t="str">
            <v>Stable</v>
          </cell>
          <cell r="I93">
            <v>8870815</v>
          </cell>
          <cell r="J93" t="str">
            <v>2013 YE</v>
          </cell>
          <cell r="K93" t="str">
            <v>C</v>
          </cell>
        </row>
        <row r="94">
          <cell r="A94" t="str">
            <v>Bermuda Commercial Bank Limited</v>
          </cell>
          <cell r="B94" t="str">
            <v>Bermuda</v>
          </cell>
          <cell r="C94" t="str">
            <v>D</v>
          </cell>
          <cell r="D94" t="str">
            <v>ba2</v>
          </cell>
          <cell r="E94" t="str">
            <v>ba2</v>
          </cell>
          <cell r="F94" t="str">
            <v>Ba2</v>
          </cell>
          <cell r="G94" t="str">
            <v>Foreign Currency Long Term Deposit Rating</v>
          </cell>
          <cell r="H94" t="str">
            <v>Stable</v>
          </cell>
          <cell r="I94">
            <v>591673.63899999997</v>
          </cell>
          <cell r="J94" t="str">
            <v>2013 YE</v>
          </cell>
          <cell r="K94" t="str">
            <v>C</v>
          </cell>
        </row>
        <row r="95">
          <cell r="A95" t="str">
            <v>Banco BISA S.A.</v>
          </cell>
          <cell r="B95" t="str">
            <v>Bolivia</v>
          </cell>
          <cell r="C95" t="str">
            <v>D-</v>
          </cell>
          <cell r="D95" t="str">
            <v>ba3</v>
          </cell>
          <cell r="E95" t="str">
            <v>ba3</v>
          </cell>
          <cell r="F95" t="str">
            <v>B1</v>
          </cell>
          <cell r="G95" t="str">
            <v>Foreign Currency Long Term Deposit Rating</v>
          </cell>
          <cell r="H95" t="str">
            <v>Stable</v>
          </cell>
          <cell r="I95">
            <v>1936245.7269524001</v>
          </cell>
          <cell r="J95" t="str">
            <v>2013 YE</v>
          </cell>
          <cell r="K95" t="str">
            <v>C</v>
          </cell>
        </row>
        <row r="96">
          <cell r="A96" t="str">
            <v>Banco de Credito de Bolivia S.A.</v>
          </cell>
          <cell r="B96" t="str">
            <v>Bolivia</v>
          </cell>
          <cell r="C96" t="str">
            <v>D-</v>
          </cell>
          <cell r="D96" t="str">
            <v>ba3</v>
          </cell>
          <cell r="E96" t="str">
            <v>baa3</v>
          </cell>
          <cell r="F96" t="str">
            <v>B1</v>
          </cell>
          <cell r="G96" t="str">
            <v>Foreign Currency Long Term Deposit Rating</v>
          </cell>
          <cell r="H96" t="str">
            <v>Stable</v>
          </cell>
          <cell r="I96">
            <v>1676333.8606126001</v>
          </cell>
          <cell r="J96" t="str">
            <v>2013 YE</v>
          </cell>
          <cell r="K96" t="str">
            <v>C</v>
          </cell>
        </row>
        <row r="97">
          <cell r="A97" t="str">
            <v>Banco Economico S.A. (Bolivia)</v>
          </cell>
          <cell r="B97" t="str">
            <v>Bolivia</v>
          </cell>
          <cell r="C97" t="str">
            <v>E+</v>
          </cell>
          <cell r="D97" t="str">
            <v>b1</v>
          </cell>
          <cell r="E97" t="str">
            <v>b1</v>
          </cell>
          <cell r="F97" t="str">
            <v>B1</v>
          </cell>
          <cell r="G97" t="str">
            <v>Foreign Currency Long Term Deposit Rating</v>
          </cell>
          <cell r="H97" t="str">
            <v>Stable</v>
          </cell>
          <cell r="I97">
            <v>883018.37739459996</v>
          </cell>
          <cell r="J97" t="str">
            <v>2013 YE</v>
          </cell>
          <cell r="K97" t="str">
            <v>C</v>
          </cell>
        </row>
        <row r="98">
          <cell r="A98" t="str">
            <v>Banco FIE S.A.</v>
          </cell>
          <cell r="B98" t="str">
            <v>Bolivia</v>
          </cell>
          <cell r="C98" t="str">
            <v>E+</v>
          </cell>
          <cell r="D98" t="str">
            <v>b1</v>
          </cell>
          <cell r="E98" t="str">
            <v>b1</v>
          </cell>
          <cell r="F98" t="str">
            <v>B1</v>
          </cell>
          <cell r="G98" t="str">
            <v>Foreign Currency Long Term Deposit Rating</v>
          </cell>
          <cell r="H98" t="str">
            <v>Stable</v>
          </cell>
          <cell r="I98">
            <v>1144895.2220228</v>
          </cell>
          <cell r="J98" t="str">
            <v>2013 YE</v>
          </cell>
          <cell r="K98" t="str">
            <v>C</v>
          </cell>
        </row>
        <row r="99">
          <cell r="A99" t="str">
            <v>Banco Fortaleza S.A.</v>
          </cell>
          <cell r="B99" t="str">
            <v>Bolivia</v>
          </cell>
          <cell r="C99" t="str">
            <v>E+</v>
          </cell>
          <cell r="D99" t="str">
            <v>b2</v>
          </cell>
          <cell r="E99" t="str">
            <v>b2</v>
          </cell>
          <cell r="F99" t="str">
            <v>B2</v>
          </cell>
          <cell r="G99" t="str">
            <v>Foreign Currency Long Term Deposit Rating</v>
          </cell>
          <cell r="H99" t="str">
            <v>Stable</v>
          </cell>
          <cell r="I99">
            <v>234816.49735960001</v>
          </cell>
          <cell r="J99" t="str">
            <v>2013 YE</v>
          </cell>
          <cell r="K99" t="str">
            <v>C</v>
          </cell>
        </row>
        <row r="100">
          <cell r="A100" t="str">
            <v>Banco Ganadero S.A.</v>
          </cell>
          <cell r="B100" t="str">
            <v>Bolivia</v>
          </cell>
          <cell r="C100" t="str">
            <v>E+</v>
          </cell>
          <cell r="D100" t="str">
            <v>b1</v>
          </cell>
          <cell r="E100" t="str">
            <v>b1</v>
          </cell>
          <cell r="F100" t="str">
            <v>B1</v>
          </cell>
          <cell r="G100" t="str">
            <v>Foreign Currency Long Term Deposit Rating</v>
          </cell>
          <cell r="H100" t="str">
            <v>Stable</v>
          </cell>
          <cell r="I100">
            <v>949981.32950380002</v>
          </cell>
          <cell r="J100" t="str">
            <v>2013 YE</v>
          </cell>
          <cell r="K100" t="str">
            <v>C</v>
          </cell>
        </row>
        <row r="101">
          <cell r="A101" t="str">
            <v>Banco Los Andes Procredit S.A.</v>
          </cell>
          <cell r="B101" t="str">
            <v>Bolivia</v>
          </cell>
          <cell r="C101" t="str">
            <v>D-</v>
          </cell>
          <cell r="D101" t="str">
            <v>ba3</v>
          </cell>
          <cell r="E101" t="str">
            <v>ba3</v>
          </cell>
          <cell r="F101" t="str">
            <v>B1</v>
          </cell>
          <cell r="G101" t="str">
            <v>Foreign Currency Long Term Deposit Rating</v>
          </cell>
          <cell r="H101" t="str">
            <v>Stable</v>
          </cell>
          <cell r="I101">
            <v>732440.23008360004</v>
          </cell>
          <cell r="J101" t="str">
            <v>2013 YE</v>
          </cell>
          <cell r="K101" t="str">
            <v>C</v>
          </cell>
        </row>
        <row r="102">
          <cell r="A102" t="str">
            <v>Banco Mercantil Santa Cruz S.A.</v>
          </cell>
          <cell r="B102" t="str">
            <v>Bolivia</v>
          </cell>
          <cell r="C102" t="str">
            <v>D-</v>
          </cell>
          <cell r="D102" t="str">
            <v>ba3</v>
          </cell>
          <cell r="E102" t="str">
            <v>ba3</v>
          </cell>
          <cell r="F102" t="str">
            <v>B1</v>
          </cell>
          <cell r="G102" t="str">
            <v>Foreign Currency Long Term Deposit Rating</v>
          </cell>
          <cell r="H102" t="str">
            <v>Stable</v>
          </cell>
          <cell r="I102">
            <v>2627036.1741960002</v>
          </cell>
          <cell r="J102" t="str">
            <v>2013 YE</v>
          </cell>
          <cell r="K102" t="str">
            <v>C</v>
          </cell>
        </row>
        <row r="103">
          <cell r="A103" t="str">
            <v>Banco Nacional de Bolivia S.A.</v>
          </cell>
          <cell r="B103" t="str">
            <v>Bolivia</v>
          </cell>
          <cell r="C103" t="str">
            <v>D-</v>
          </cell>
          <cell r="D103" t="str">
            <v>ba3</v>
          </cell>
          <cell r="E103" t="str">
            <v>ba3</v>
          </cell>
          <cell r="F103" t="str">
            <v>B1</v>
          </cell>
          <cell r="G103" t="str">
            <v>Foreign Currency Long Term Deposit Rating</v>
          </cell>
          <cell r="H103" t="str">
            <v>Stable</v>
          </cell>
          <cell r="I103">
            <v>2258742.2530801999</v>
          </cell>
          <cell r="J103" t="str">
            <v>2013 YE</v>
          </cell>
          <cell r="K103" t="str">
            <v>C</v>
          </cell>
        </row>
        <row r="104">
          <cell r="A104" t="str">
            <v>Banco Solidario S.A. (Bolivia)</v>
          </cell>
          <cell r="B104" t="str">
            <v>Bolivia</v>
          </cell>
          <cell r="C104" t="str">
            <v>D-</v>
          </cell>
          <cell r="D104" t="str">
            <v>ba3</v>
          </cell>
          <cell r="E104" t="str">
            <v>ba3</v>
          </cell>
          <cell r="F104" t="str">
            <v>B1</v>
          </cell>
          <cell r="G104" t="str">
            <v>Foreign Currency Long Term Deposit Rating</v>
          </cell>
          <cell r="H104" t="str">
            <v>Stable</v>
          </cell>
          <cell r="I104">
            <v>1106093.7749224</v>
          </cell>
          <cell r="J104" t="str">
            <v>2013 YE</v>
          </cell>
          <cell r="K104" t="str">
            <v>C</v>
          </cell>
        </row>
        <row r="105">
          <cell r="A105" t="str">
            <v>Banco Union S.A. (Bolivia)</v>
          </cell>
          <cell r="B105" t="str">
            <v>Bolivia</v>
          </cell>
          <cell r="C105" t="str">
            <v>E+</v>
          </cell>
          <cell r="D105" t="str">
            <v>b1</v>
          </cell>
          <cell r="E105" t="str">
            <v>b1</v>
          </cell>
          <cell r="F105" t="str">
            <v>B1</v>
          </cell>
          <cell r="G105" t="str">
            <v>Foreign Currency Long Term Deposit Rating</v>
          </cell>
          <cell r="H105" t="str">
            <v>Stable</v>
          </cell>
          <cell r="I105">
            <v>2107276.2620661999</v>
          </cell>
          <cell r="J105" t="str">
            <v>2013 YE</v>
          </cell>
          <cell r="K105" t="str">
            <v>C</v>
          </cell>
        </row>
        <row r="106">
          <cell r="A106" t="str">
            <v>Cooperativa Jesus Nazareno LTDA</v>
          </cell>
          <cell r="B106" t="str">
            <v>Bolivia</v>
          </cell>
          <cell r="C106" t="str">
            <v>E+</v>
          </cell>
          <cell r="D106" t="str">
            <v>b2</v>
          </cell>
          <cell r="E106" t="str">
            <v>b2</v>
          </cell>
          <cell r="F106" t="str">
            <v>B2</v>
          </cell>
          <cell r="G106" t="str">
            <v>Foreign Currency Long Term Deposit Rating</v>
          </cell>
          <cell r="H106" t="str">
            <v>Stable</v>
          </cell>
          <cell r="I106">
            <v>227027.84455318001</v>
          </cell>
          <cell r="J106" t="str">
            <v>2013 YE</v>
          </cell>
          <cell r="K106" t="str">
            <v>U</v>
          </cell>
        </row>
        <row r="107">
          <cell r="A107" t="str">
            <v>Fondo Financiero Privado Eco Futuro S.A.</v>
          </cell>
          <cell r="B107" t="str">
            <v>Bolivia</v>
          </cell>
          <cell r="C107" t="str">
            <v>E+</v>
          </cell>
          <cell r="D107" t="str">
            <v>b2</v>
          </cell>
          <cell r="E107" t="str">
            <v>b2</v>
          </cell>
          <cell r="F107" t="str">
            <v>B2</v>
          </cell>
          <cell r="G107" t="str">
            <v>Foreign Currency Long Term Deposit Rating</v>
          </cell>
          <cell r="H107" t="str">
            <v>Stable</v>
          </cell>
          <cell r="I107">
            <v>306910.192729161</v>
          </cell>
          <cell r="J107" t="str">
            <v>2013 YE</v>
          </cell>
          <cell r="K107" t="str">
            <v>C</v>
          </cell>
        </row>
        <row r="108">
          <cell r="A108" t="str">
            <v>Fondo Financiero Privado Fassil S.A.</v>
          </cell>
          <cell r="B108" t="str">
            <v>Bolivia</v>
          </cell>
          <cell r="C108" t="str">
            <v>E+</v>
          </cell>
          <cell r="D108" t="str">
            <v>b2</v>
          </cell>
          <cell r="E108" t="str">
            <v>b2</v>
          </cell>
          <cell r="F108" t="str">
            <v>B2</v>
          </cell>
          <cell r="G108" t="str">
            <v>Foreign Currency Long Term Deposit Rating</v>
          </cell>
          <cell r="H108" t="str">
            <v>Stable</v>
          </cell>
          <cell r="I108">
            <v>718251.29277478496</v>
          </cell>
          <cell r="J108" t="str">
            <v>2013 YE</v>
          </cell>
          <cell r="K108" t="str">
            <v>C</v>
          </cell>
        </row>
        <row r="109">
          <cell r="A109" t="str">
            <v>Banco ABC Brasil S.A.</v>
          </cell>
          <cell r="B109" t="str">
            <v>Brazil</v>
          </cell>
          <cell r="C109" t="str">
            <v>D+</v>
          </cell>
          <cell r="D109" t="str">
            <v>baa3</v>
          </cell>
          <cell r="E109" t="str">
            <v>baa3</v>
          </cell>
          <cell r="F109" t="str">
            <v>Baa3</v>
          </cell>
          <cell r="G109" t="str">
            <v>Foreign Currency Long Term Deposit Rating</v>
          </cell>
          <cell r="H109" t="str">
            <v>Stable</v>
          </cell>
          <cell r="I109">
            <v>7315776.2700023996</v>
          </cell>
          <cell r="J109" t="str">
            <v>2013 YE</v>
          </cell>
          <cell r="K109" t="str">
            <v>C</v>
          </cell>
        </row>
        <row r="110">
          <cell r="A110" t="str">
            <v>Banco Alfa de Investimento S.A.</v>
          </cell>
          <cell r="B110" t="str">
            <v>Brazil</v>
          </cell>
          <cell r="C110" t="str">
            <v>C-</v>
          </cell>
          <cell r="D110" t="str">
            <v>baa2</v>
          </cell>
          <cell r="E110" t="str">
            <v>baa2</v>
          </cell>
          <cell r="F110" t="str">
            <v>Baa2</v>
          </cell>
          <cell r="G110" t="str">
            <v>Foreign Currency Long Term Deposit Rating</v>
          </cell>
          <cell r="H110" t="str">
            <v>Stable</v>
          </cell>
          <cell r="I110">
            <v>5635104.0063988799</v>
          </cell>
          <cell r="J110" t="str">
            <v>2013 YE</v>
          </cell>
          <cell r="K110" t="str">
            <v>U</v>
          </cell>
        </row>
        <row r="111">
          <cell r="A111" t="str">
            <v>Banco Barclays S.A.</v>
          </cell>
          <cell r="B111" t="str">
            <v>Brazil</v>
          </cell>
          <cell r="C111" t="str">
            <v>D</v>
          </cell>
          <cell r="D111" t="str">
            <v>ba2</v>
          </cell>
          <cell r="E111" t="str">
            <v>baa3</v>
          </cell>
          <cell r="F111" t="str">
            <v>Baa3</v>
          </cell>
          <cell r="G111" t="str">
            <v>Foreign Currency Long Term Deposit Rating</v>
          </cell>
          <cell r="H111" t="str">
            <v>Stable</v>
          </cell>
          <cell r="I111">
            <v>2963334.1387459198</v>
          </cell>
          <cell r="J111" t="str">
            <v>2013 YE</v>
          </cell>
          <cell r="K111" t="str">
            <v>U</v>
          </cell>
        </row>
        <row r="112">
          <cell r="A112" t="str">
            <v>Banco BBM S.A.</v>
          </cell>
          <cell r="B112" t="str">
            <v>Brazil</v>
          </cell>
          <cell r="C112" t="str">
            <v>D+</v>
          </cell>
          <cell r="D112" t="str">
            <v>ba1</v>
          </cell>
          <cell r="E112" t="str">
            <v>ba1</v>
          </cell>
          <cell r="F112" t="str">
            <v>Ba1</v>
          </cell>
          <cell r="G112" t="str">
            <v>Foreign Currency Long Term Deposit Rating</v>
          </cell>
          <cell r="H112" t="str">
            <v>Stable</v>
          </cell>
          <cell r="I112">
            <v>1370260.05336672</v>
          </cell>
          <cell r="J112" t="str">
            <v>2013 YE</v>
          </cell>
          <cell r="K112" t="str">
            <v>C</v>
          </cell>
        </row>
        <row r="113">
          <cell r="A113" t="str">
            <v>Banco BGN S.A.</v>
          </cell>
          <cell r="B113" t="str">
            <v>Brazil</v>
          </cell>
          <cell r="C113" t="str">
            <v>D-</v>
          </cell>
          <cell r="D113" t="str">
            <v>ba3</v>
          </cell>
          <cell r="E113" t="str">
            <v>ba1</v>
          </cell>
          <cell r="F113" t="str">
            <v>Ba1</v>
          </cell>
          <cell r="G113" t="str">
            <v>Foreign Currency Long Term Deposit Rating</v>
          </cell>
          <cell r="H113" t="str">
            <v>Stable</v>
          </cell>
          <cell r="I113">
            <v>1786280.40279264</v>
          </cell>
          <cell r="J113" t="str">
            <v>2013 YE</v>
          </cell>
          <cell r="K113" t="str">
            <v>U</v>
          </cell>
        </row>
        <row r="114">
          <cell r="A114" t="str">
            <v>Banco BMG S.A.</v>
          </cell>
          <cell r="B114" t="str">
            <v>Brazil</v>
          </cell>
          <cell r="C114" t="str">
            <v>E+</v>
          </cell>
          <cell r="D114" t="str">
            <v>b1</v>
          </cell>
          <cell r="E114" t="str">
            <v>b1</v>
          </cell>
          <cell r="F114" t="str">
            <v>B1</v>
          </cell>
          <cell r="G114" t="str">
            <v>Foreign Currency Long Term Deposit Rating</v>
          </cell>
          <cell r="H114" t="str">
            <v>Stable</v>
          </cell>
          <cell r="I114">
            <v>11914354.251868799</v>
          </cell>
          <cell r="J114" t="str">
            <v>2013 YE</v>
          </cell>
          <cell r="K114" t="str">
            <v>C</v>
          </cell>
        </row>
        <row r="115">
          <cell r="A115" t="str">
            <v>Banco Bonsucesso S.A.</v>
          </cell>
          <cell r="B115" t="str">
            <v>Brazil</v>
          </cell>
          <cell r="C115" t="str">
            <v>E+</v>
          </cell>
          <cell r="D115" t="str">
            <v>b2</v>
          </cell>
          <cell r="E115" t="str">
            <v>b2</v>
          </cell>
          <cell r="F115" t="str">
            <v>B2</v>
          </cell>
          <cell r="G115" t="str">
            <v>Foreign Currency Long Term Deposit Rating</v>
          </cell>
          <cell r="H115" t="str">
            <v>Negative(m)</v>
          </cell>
          <cell r="I115">
            <v>1236375.9787584001</v>
          </cell>
          <cell r="J115" t="str">
            <v>2013 YE</v>
          </cell>
          <cell r="K115" t="str">
            <v>U</v>
          </cell>
        </row>
        <row r="116">
          <cell r="A116" t="str">
            <v>Banco Bradesco S.A.</v>
          </cell>
          <cell r="B116" t="str">
            <v>Brazil</v>
          </cell>
          <cell r="C116" t="str">
            <v>C-</v>
          </cell>
          <cell r="D116" t="str">
            <v>baa1</v>
          </cell>
          <cell r="E116" t="str">
            <v>baa1</v>
          </cell>
          <cell r="F116" t="str">
            <v>Baa2</v>
          </cell>
          <cell r="G116" t="str">
            <v>Foreign Currency Long Term Deposit Rating</v>
          </cell>
          <cell r="H116" t="str">
            <v>Stable</v>
          </cell>
          <cell r="I116">
            <v>384927113.99038303</v>
          </cell>
          <cell r="J116" t="str">
            <v>2013 YE</v>
          </cell>
          <cell r="K116" t="str">
            <v>C</v>
          </cell>
        </row>
        <row r="117">
          <cell r="A117" t="str">
            <v>Banco BTG Pactual S.A.</v>
          </cell>
          <cell r="B117" t="str">
            <v>Brazil</v>
          </cell>
          <cell r="C117" t="str">
            <v>D+</v>
          </cell>
          <cell r="D117" t="str">
            <v>baa3</v>
          </cell>
          <cell r="E117" t="str">
            <v>baa3</v>
          </cell>
          <cell r="F117" t="str">
            <v>Baa3</v>
          </cell>
          <cell r="G117" t="str">
            <v>Foreign Currency Long Term Deposit Rating</v>
          </cell>
          <cell r="H117" t="str">
            <v>Stable</v>
          </cell>
          <cell r="I117">
            <v>50779412.162891001</v>
          </cell>
          <cell r="J117" t="str">
            <v>2013 YE</v>
          </cell>
          <cell r="K117" t="str">
            <v>C</v>
          </cell>
        </row>
        <row r="118">
          <cell r="A118" t="str">
            <v>Banco Citibank S.A.</v>
          </cell>
          <cell r="B118" t="str">
            <v>Brazil</v>
          </cell>
          <cell r="C118" t="str">
            <v>C-</v>
          </cell>
          <cell r="D118" t="str">
            <v>baa2</v>
          </cell>
          <cell r="E118" t="str">
            <v>baa2</v>
          </cell>
          <cell r="F118" t="str">
            <v>Baa2</v>
          </cell>
          <cell r="G118" t="str">
            <v>Foreign Currency Long Term Deposit Rating</v>
          </cell>
          <cell r="H118" t="str">
            <v>Stable</v>
          </cell>
          <cell r="I118">
            <v>22286654.870260801</v>
          </cell>
          <cell r="J118" t="str">
            <v>2013 YE</v>
          </cell>
          <cell r="K118" t="str">
            <v>U</v>
          </cell>
        </row>
        <row r="119">
          <cell r="A119" t="str">
            <v>Banco Daycoval S.A.</v>
          </cell>
          <cell r="B119" t="str">
            <v>Brazil</v>
          </cell>
          <cell r="C119" t="str">
            <v>D+</v>
          </cell>
          <cell r="D119" t="str">
            <v>baa3</v>
          </cell>
          <cell r="E119" t="str">
            <v>baa3</v>
          </cell>
          <cell r="F119" t="str">
            <v>Baa3</v>
          </cell>
          <cell r="G119" t="str">
            <v>Foreign Currency Long Term Deposit Rating</v>
          </cell>
          <cell r="H119" t="str">
            <v>Stable</v>
          </cell>
          <cell r="I119">
            <v>6336737.5830969596</v>
          </cell>
          <cell r="J119" t="str">
            <v>2013 YE</v>
          </cell>
          <cell r="K119" t="str">
            <v>C</v>
          </cell>
        </row>
        <row r="120">
          <cell r="A120" t="str">
            <v>Banco do Brasil S.A.</v>
          </cell>
          <cell r="B120" t="str">
            <v>Brazil</v>
          </cell>
          <cell r="C120" t="str">
            <v>C-</v>
          </cell>
          <cell r="D120" t="str">
            <v>baa2</v>
          </cell>
          <cell r="E120" t="str">
            <v>baa2</v>
          </cell>
          <cell r="F120" t="str">
            <v>Baa2</v>
          </cell>
          <cell r="G120" t="str">
            <v>Foreign Currency Long Term Deposit Rating</v>
          </cell>
          <cell r="H120" t="str">
            <v>Stable(m)</v>
          </cell>
          <cell r="I120">
            <v>552682053.81601298</v>
          </cell>
          <cell r="J120" t="str">
            <v>2013 YE</v>
          </cell>
          <cell r="K120" t="str">
            <v>C</v>
          </cell>
        </row>
        <row r="121">
          <cell r="A121" t="str">
            <v>Banco do Estado de Sergipe S.A.</v>
          </cell>
          <cell r="B121" t="str">
            <v>Brazil</v>
          </cell>
          <cell r="C121" t="str">
            <v>D</v>
          </cell>
          <cell r="D121" t="str">
            <v>ba2</v>
          </cell>
          <cell r="E121" t="str">
            <v>ba2</v>
          </cell>
          <cell r="F121" t="str">
            <v>Ba2</v>
          </cell>
          <cell r="G121" t="str">
            <v>Foreign Currency Long Term Deposit Rating</v>
          </cell>
          <cell r="H121" t="str">
            <v>Stable</v>
          </cell>
          <cell r="I121">
            <v>1502436.8057164799</v>
          </cell>
          <cell r="J121" t="str">
            <v>2013 YE</v>
          </cell>
          <cell r="K121" t="str">
            <v>C</v>
          </cell>
        </row>
        <row r="122">
          <cell r="A122" t="str">
            <v>Banco do Estado do Para S.A.</v>
          </cell>
          <cell r="B122" t="str">
            <v>Brazil</v>
          </cell>
          <cell r="C122" t="str">
            <v>D-</v>
          </cell>
          <cell r="D122" t="str">
            <v>ba3</v>
          </cell>
          <cell r="E122" t="str">
            <v>ba3</v>
          </cell>
          <cell r="F122" t="str">
            <v>Ba3</v>
          </cell>
          <cell r="G122" t="str">
            <v>Foreign Currency Long Term Deposit Rating</v>
          </cell>
          <cell r="H122" t="str">
            <v>Stable</v>
          </cell>
          <cell r="I122">
            <v>1928389.12514304</v>
          </cell>
          <cell r="J122" t="str">
            <v>2013 YE</v>
          </cell>
          <cell r="K122" t="str">
            <v>U</v>
          </cell>
        </row>
        <row r="123">
          <cell r="A123" t="str">
            <v>Banco do Estado do Rio Grande do Sul S.A.</v>
          </cell>
          <cell r="B123" t="str">
            <v>Brazil</v>
          </cell>
          <cell r="C123" t="str">
            <v>D+</v>
          </cell>
          <cell r="D123" t="str">
            <v>baa3</v>
          </cell>
          <cell r="E123" t="str">
            <v>baa3</v>
          </cell>
          <cell r="F123" t="str">
            <v>Baa3</v>
          </cell>
          <cell r="G123" t="str">
            <v>Foreign Currency Long Term Deposit Rating</v>
          </cell>
          <cell r="H123" t="str">
            <v>Stable</v>
          </cell>
          <cell r="I123">
            <v>22554069.093438201</v>
          </cell>
          <cell r="J123" t="str">
            <v>2013 YE</v>
          </cell>
          <cell r="K123" t="str">
            <v>C</v>
          </cell>
        </row>
        <row r="124">
          <cell r="A124" t="str">
            <v>Banco do Nordeste do Brasil S.A.</v>
          </cell>
          <cell r="B124" t="str">
            <v>Brazil</v>
          </cell>
          <cell r="C124" t="str">
            <v>D</v>
          </cell>
          <cell r="D124" t="str">
            <v>ba2</v>
          </cell>
          <cell r="E124" t="str">
            <v>ba2</v>
          </cell>
          <cell r="F124" t="str">
            <v>Baa3</v>
          </cell>
          <cell r="G124" t="str">
            <v>Foreign Currency Long Term Deposit Rating</v>
          </cell>
          <cell r="H124" t="str">
            <v>Stable</v>
          </cell>
          <cell r="I124">
            <v>14334005.8591906</v>
          </cell>
          <cell r="J124" t="str">
            <v>2013 YE</v>
          </cell>
          <cell r="K124" t="str">
            <v>U</v>
          </cell>
        </row>
        <row r="125">
          <cell r="A125" t="str">
            <v>Banco Fibra S.A.</v>
          </cell>
          <cell r="B125" t="str">
            <v>Brazil</v>
          </cell>
          <cell r="C125" t="str">
            <v>E+</v>
          </cell>
          <cell r="D125" t="str">
            <v>b1</v>
          </cell>
          <cell r="E125" t="str">
            <v>b1</v>
          </cell>
          <cell r="F125" t="str">
            <v>B1</v>
          </cell>
          <cell r="G125" t="str">
            <v>Foreign Currency Long Term Deposit Rating</v>
          </cell>
          <cell r="H125" t="str">
            <v>Stable</v>
          </cell>
          <cell r="I125">
            <v>3952936.7761603198</v>
          </cell>
          <cell r="J125" t="str">
            <v>2013 YE</v>
          </cell>
          <cell r="K125" t="str">
            <v>C</v>
          </cell>
        </row>
        <row r="126">
          <cell r="A126" t="str">
            <v>Banco Ford S.A.</v>
          </cell>
          <cell r="B126" t="str">
            <v>Brazil</v>
          </cell>
          <cell r="C126" t="str">
            <v>D-</v>
          </cell>
          <cell r="D126" t="str">
            <v>ba3</v>
          </cell>
          <cell r="E126" t="str">
            <v>ba2</v>
          </cell>
          <cell r="F126" t="str">
            <v>Ba2</v>
          </cell>
          <cell r="G126" t="str">
            <v>Foreign Currency Long Term Deposit Rating</v>
          </cell>
          <cell r="H126" t="str">
            <v>Stable</v>
          </cell>
          <cell r="I126">
            <v>707419.73760959995</v>
          </cell>
          <cell r="J126" t="str">
            <v>2013 YE</v>
          </cell>
          <cell r="K126" t="str">
            <v>C</v>
          </cell>
        </row>
        <row r="127">
          <cell r="A127" t="str">
            <v>Banco GMAC S.A.</v>
          </cell>
          <cell r="B127" t="str">
            <v>Brazil</v>
          </cell>
          <cell r="C127" t="str">
            <v>D-</v>
          </cell>
          <cell r="D127" t="str">
            <v>ba3</v>
          </cell>
          <cell r="E127" t="str">
            <v>ba3</v>
          </cell>
          <cell r="F127" t="str">
            <v>Ba3</v>
          </cell>
          <cell r="G127" t="str">
            <v>Foreign Currency Long Term Deposit Rating</v>
          </cell>
          <cell r="H127" t="str">
            <v>Stable</v>
          </cell>
          <cell r="I127">
            <v>5509259.3511744002</v>
          </cell>
          <cell r="J127" t="str">
            <v>2013 YE</v>
          </cell>
          <cell r="K127" t="str">
            <v>U</v>
          </cell>
        </row>
        <row r="128">
          <cell r="A128" t="str">
            <v>Banco Industrial do Brasil S.A.</v>
          </cell>
          <cell r="B128" t="str">
            <v>Brazil</v>
          </cell>
          <cell r="C128" t="str">
            <v>D</v>
          </cell>
          <cell r="D128" t="str">
            <v>ba2</v>
          </cell>
          <cell r="E128" t="str">
            <v>ba2</v>
          </cell>
          <cell r="F128" t="str">
            <v>Ba2</v>
          </cell>
          <cell r="G128" t="str">
            <v>Foreign Currency Long Term Deposit Rating</v>
          </cell>
          <cell r="H128" t="str">
            <v>Stable</v>
          </cell>
          <cell r="I128">
            <v>930490.20705167996</v>
          </cell>
          <cell r="J128" t="str">
            <v>2013 YE</v>
          </cell>
          <cell r="K128" t="str">
            <v>C</v>
          </cell>
        </row>
        <row r="129">
          <cell r="A129" t="str">
            <v>Banco Industrial e Comercial S.A. (Bicbanco)</v>
          </cell>
          <cell r="B129" t="str">
            <v>Brazil</v>
          </cell>
          <cell r="C129" t="str">
            <v>D+</v>
          </cell>
          <cell r="D129" t="str">
            <v>ba1</v>
          </cell>
          <cell r="E129" t="str">
            <v>ba1</v>
          </cell>
          <cell r="F129" t="str">
            <v>Ba1</v>
          </cell>
          <cell r="G129" t="str">
            <v>Foreign Currency Long Term Deposit Rating</v>
          </cell>
          <cell r="H129" t="str">
            <v>Developing</v>
          </cell>
          <cell r="I129">
            <v>6572515.0570051204</v>
          </cell>
          <cell r="J129" t="str">
            <v>2013 YE</v>
          </cell>
          <cell r="K129" t="str">
            <v>C</v>
          </cell>
        </row>
        <row r="130">
          <cell r="A130" t="str">
            <v>Banco Indusval S.A. (BI&amp;P)</v>
          </cell>
          <cell r="B130" t="str">
            <v>Brazil</v>
          </cell>
          <cell r="C130" t="str">
            <v>D-</v>
          </cell>
          <cell r="D130" t="str">
            <v>ba3</v>
          </cell>
          <cell r="E130" t="str">
            <v>ba3</v>
          </cell>
          <cell r="F130" t="str">
            <v>Ba3</v>
          </cell>
          <cell r="G130" t="str">
            <v>Foreign Currency Long Term Deposit Rating</v>
          </cell>
          <cell r="H130" t="str">
            <v>Negative</v>
          </cell>
          <cell r="I130">
            <v>2092531.5448536</v>
          </cell>
          <cell r="J130" t="str">
            <v>2013 YE</v>
          </cell>
          <cell r="K130" t="str">
            <v>C</v>
          </cell>
        </row>
        <row r="131">
          <cell r="A131" t="str">
            <v>Banco Itau BBA S.A.</v>
          </cell>
          <cell r="B131" t="str">
            <v>Brazil</v>
          </cell>
          <cell r="C131" t="str">
            <v>C-</v>
          </cell>
          <cell r="D131" t="str">
            <v>baa1</v>
          </cell>
          <cell r="E131" t="str">
            <v>baa1</v>
          </cell>
          <cell r="F131" t="str">
            <v>Baa2</v>
          </cell>
          <cell r="G131" t="str">
            <v>Foreign Currency Long Term Deposit Rating</v>
          </cell>
          <cell r="H131" t="str">
            <v>Stable</v>
          </cell>
          <cell r="I131">
            <v>111655582.714137</v>
          </cell>
          <cell r="J131" t="str">
            <v>2013 YE</v>
          </cell>
          <cell r="K131" t="str">
            <v>U</v>
          </cell>
        </row>
        <row r="132">
          <cell r="A132" t="str">
            <v>Banco Mercantil do Brasil S.A.</v>
          </cell>
          <cell r="B132" t="str">
            <v>Brazil</v>
          </cell>
          <cell r="C132" t="str">
            <v>D</v>
          </cell>
          <cell r="D132" t="str">
            <v>ba2</v>
          </cell>
          <cell r="E132" t="str">
            <v>ba2</v>
          </cell>
          <cell r="F132" t="str">
            <v>Ba2</v>
          </cell>
          <cell r="G132" t="str">
            <v>Foreign Currency Long Term Deposit Rating</v>
          </cell>
          <cell r="H132" t="str">
            <v>Stable</v>
          </cell>
          <cell r="I132">
            <v>5714771.2743004803</v>
          </cell>
          <cell r="J132" t="str">
            <v>2013 YE</v>
          </cell>
          <cell r="K132" t="str">
            <v>C</v>
          </cell>
        </row>
        <row r="133">
          <cell r="A133" t="str">
            <v>Banco Mizuho do Brasil S.A.</v>
          </cell>
          <cell r="B133" t="str">
            <v>Brazil</v>
          </cell>
          <cell r="C133" t="str">
            <v>D-</v>
          </cell>
          <cell r="D133" t="str">
            <v>ba3</v>
          </cell>
          <cell r="E133" t="str">
            <v>baa2</v>
          </cell>
          <cell r="F133" t="str">
            <v>Baa2</v>
          </cell>
          <cell r="G133" t="str">
            <v>Foreign Currency Long Term Deposit Rating</v>
          </cell>
          <cell r="H133" t="str">
            <v>Stable</v>
          </cell>
          <cell r="I133">
            <v>633048.22052688</v>
          </cell>
          <cell r="J133" t="str">
            <v>2013 YE</v>
          </cell>
          <cell r="K133" t="str">
            <v>U</v>
          </cell>
        </row>
        <row r="134">
          <cell r="A134" t="str">
            <v>Banco Modal S.A.</v>
          </cell>
          <cell r="B134" t="str">
            <v>Brazil</v>
          </cell>
          <cell r="C134" t="str">
            <v>D-</v>
          </cell>
          <cell r="D134" t="str">
            <v>ba3</v>
          </cell>
          <cell r="E134" t="str">
            <v>ba3</v>
          </cell>
          <cell r="F134" t="str">
            <v>Ba3</v>
          </cell>
          <cell r="G134" t="str">
            <v>Foreign Currency Long Term Deposit Rating</v>
          </cell>
          <cell r="H134" t="str">
            <v>Stable</v>
          </cell>
          <cell r="I134">
            <v>507610.05041808001</v>
          </cell>
          <cell r="J134" t="str">
            <v>2013 YE</v>
          </cell>
          <cell r="K134" t="str">
            <v>U</v>
          </cell>
        </row>
        <row r="135">
          <cell r="A135" t="str">
            <v>Banco Original do Agronegocio S.A.</v>
          </cell>
          <cell r="B135" t="str">
            <v>Brazil</v>
          </cell>
          <cell r="C135" t="str">
            <v>E+</v>
          </cell>
          <cell r="D135" t="str">
            <v>b1</v>
          </cell>
          <cell r="E135" t="str">
            <v>b1</v>
          </cell>
          <cell r="F135" t="str">
            <v>B1</v>
          </cell>
          <cell r="G135" t="str">
            <v>Foreign Currency Long Term Deposit Rating</v>
          </cell>
          <cell r="H135" t="str">
            <v>Stable</v>
          </cell>
          <cell r="I135">
            <v>225718.34485152</v>
          </cell>
          <cell r="J135" t="str">
            <v>2013 YE</v>
          </cell>
          <cell r="K135" t="str">
            <v>U</v>
          </cell>
        </row>
        <row r="136">
          <cell r="A136" t="str">
            <v>Banco Original S.A.</v>
          </cell>
          <cell r="B136" t="str">
            <v>Brazil</v>
          </cell>
          <cell r="C136" t="str">
            <v>E+</v>
          </cell>
          <cell r="D136" t="str">
            <v>b1</v>
          </cell>
          <cell r="E136" t="str">
            <v>b1</v>
          </cell>
          <cell r="F136" t="str">
            <v>B1</v>
          </cell>
          <cell r="G136" t="str">
            <v>Foreign Currency Long Term Deposit Rating</v>
          </cell>
          <cell r="H136" t="str">
            <v>Stable</v>
          </cell>
          <cell r="I136">
            <v>1090871.68574928</v>
          </cell>
          <cell r="J136" t="str">
            <v>2013 YE</v>
          </cell>
          <cell r="K136" t="str">
            <v>U</v>
          </cell>
        </row>
        <row r="137">
          <cell r="A137" t="str">
            <v>Banco Panamericano S.A. (Banco Pan)</v>
          </cell>
          <cell r="B137" t="str">
            <v>Brazil</v>
          </cell>
          <cell r="C137" t="str">
            <v>E+</v>
          </cell>
          <cell r="D137" t="str">
            <v>b1</v>
          </cell>
          <cell r="E137" t="str">
            <v>ba2</v>
          </cell>
          <cell r="F137" t="str">
            <v>Ba2</v>
          </cell>
          <cell r="G137" t="str">
            <v>Foreign Currency Long Term Deposit Rating</v>
          </cell>
          <cell r="H137" t="str">
            <v>Stable</v>
          </cell>
          <cell r="I137">
            <v>9152448.1112337597</v>
          </cell>
          <cell r="J137" t="str">
            <v>2013 YE</v>
          </cell>
          <cell r="K137" t="str">
            <v>C</v>
          </cell>
        </row>
        <row r="138">
          <cell r="A138" t="str">
            <v>Banco Paulista S.A.</v>
          </cell>
          <cell r="B138" t="str">
            <v>Brazil</v>
          </cell>
          <cell r="C138" t="str">
            <v>E+</v>
          </cell>
          <cell r="D138" t="str">
            <v>b2</v>
          </cell>
          <cell r="E138" t="str">
            <v>b2</v>
          </cell>
          <cell r="F138" t="str">
            <v>B2</v>
          </cell>
          <cell r="G138" t="str">
            <v>Foreign Currency Long Term Deposit Rating</v>
          </cell>
          <cell r="H138" t="str">
            <v>Stable</v>
          </cell>
          <cell r="I138">
            <v>579668.54427216004</v>
          </cell>
          <cell r="J138" t="str">
            <v>2013 YE</v>
          </cell>
          <cell r="K138" t="str">
            <v>U</v>
          </cell>
        </row>
        <row r="139">
          <cell r="A139" t="str">
            <v>Banco Pine S.A.</v>
          </cell>
          <cell r="B139" t="str">
            <v>Brazil</v>
          </cell>
          <cell r="C139" t="str">
            <v>D+</v>
          </cell>
          <cell r="D139" t="str">
            <v>ba1</v>
          </cell>
          <cell r="E139" t="str">
            <v>ba1</v>
          </cell>
          <cell r="F139" t="str">
            <v>Ba1</v>
          </cell>
          <cell r="G139" t="str">
            <v>Foreign Currency Long Term Deposit Rating</v>
          </cell>
          <cell r="H139" t="str">
            <v>Stable</v>
          </cell>
          <cell r="I139">
            <v>4469499.2479843199</v>
          </cell>
          <cell r="J139" t="str">
            <v>2013 YE</v>
          </cell>
          <cell r="K139" t="str">
            <v>C</v>
          </cell>
        </row>
        <row r="140">
          <cell r="A140" t="str">
            <v>Banco Psa Finance Brasil S.A.</v>
          </cell>
          <cell r="B140" t="str">
            <v>Brazil</v>
          </cell>
          <cell r="C140" t="str">
            <v>D-</v>
          </cell>
          <cell r="D140" t="str">
            <v>ba3</v>
          </cell>
          <cell r="E140" t="str">
            <v>ba2</v>
          </cell>
          <cell r="F140" t="str">
            <v>Ba2</v>
          </cell>
          <cell r="G140" t="str">
            <v>Foreign Currency Long Term Deposit Rating</v>
          </cell>
          <cell r="H140" t="str">
            <v>Negative(m)</v>
          </cell>
          <cell r="I140">
            <v>1392848.58807456</v>
          </cell>
          <cell r="J140" t="str">
            <v>2013 YE</v>
          </cell>
          <cell r="K140" t="str">
            <v>U</v>
          </cell>
        </row>
        <row r="141">
          <cell r="A141" t="str">
            <v>Banco Safra S.A.</v>
          </cell>
          <cell r="B141" t="str">
            <v>Brazil</v>
          </cell>
          <cell r="C141" t="str">
            <v>C-</v>
          </cell>
          <cell r="D141" t="str">
            <v>baa2</v>
          </cell>
          <cell r="E141" t="str">
            <v>baa2</v>
          </cell>
          <cell r="F141" t="str">
            <v>Baa2</v>
          </cell>
          <cell r="G141" t="str">
            <v>Foreign Currency Long Term Deposit Rating</v>
          </cell>
          <cell r="H141" t="str">
            <v>Stable</v>
          </cell>
          <cell r="I141">
            <v>55800318.0072245</v>
          </cell>
          <cell r="J141" t="str">
            <v>2013 YE</v>
          </cell>
          <cell r="K141" t="str">
            <v>C</v>
          </cell>
        </row>
        <row r="142">
          <cell r="A142" t="str">
            <v>Banco Santander (Brasil) S.A.</v>
          </cell>
          <cell r="B142" t="str">
            <v>Brazil</v>
          </cell>
          <cell r="C142" t="str">
            <v>C-</v>
          </cell>
          <cell r="D142" t="str">
            <v>baa2</v>
          </cell>
          <cell r="E142" t="str">
            <v>baa2</v>
          </cell>
          <cell r="F142" t="str">
            <v>Baa2</v>
          </cell>
          <cell r="G142" t="str">
            <v>Foreign Currency Long Term Deposit Rating</v>
          </cell>
          <cell r="H142" t="str">
            <v>Stable</v>
          </cell>
          <cell r="I142">
            <v>205940708.973138</v>
          </cell>
          <cell r="J142" t="str">
            <v>2013 YE</v>
          </cell>
          <cell r="K142" t="str">
            <v>C</v>
          </cell>
        </row>
        <row r="143">
          <cell r="A143" t="str">
            <v>Banco Sofisa S.A.</v>
          </cell>
          <cell r="B143" t="str">
            <v>Brazil</v>
          </cell>
          <cell r="C143" t="str">
            <v>D</v>
          </cell>
          <cell r="D143" t="str">
            <v>ba2</v>
          </cell>
          <cell r="E143" t="str">
            <v>ba2</v>
          </cell>
          <cell r="F143" t="str">
            <v>Ba2</v>
          </cell>
          <cell r="G143" t="str">
            <v>Foreign Currency Long Term Deposit Rating</v>
          </cell>
          <cell r="H143" t="str">
            <v>Stable</v>
          </cell>
          <cell r="I143">
            <v>1525258.8892238401</v>
          </cell>
          <cell r="J143" t="str">
            <v>2013 YE</v>
          </cell>
          <cell r="K143" t="str">
            <v>C</v>
          </cell>
        </row>
        <row r="144">
          <cell r="A144" t="str">
            <v>Banco Votorantim S.A.</v>
          </cell>
          <cell r="B144" t="str">
            <v>Brazil</v>
          </cell>
          <cell r="C144" t="str">
            <v>D+</v>
          </cell>
          <cell r="D144" t="str">
            <v>baa3</v>
          </cell>
          <cell r="E144" t="str">
            <v>baa2</v>
          </cell>
          <cell r="F144" t="str">
            <v>Baa2</v>
          </cell>
          <cell r="G144" t="str">
            <v>Foreign Currency Long Term Deposit Rating</v>
          </cell>
          <cell r="H144" t="str">
            <v>Stable</v>
          </cell>
          <cell r="I144">
            <v>44713372.473660998</v>
          </cell>
          <cell r="J144" t="str">
            <v>2013 YE</v>
          </cell>
          <cell r="K144" t="str">
            <v>C</v>
          </cell>
        </row>
        <row r="145">
          <cell r="A145" t="str">
            <v>BES Investimento do Brasil S.A.</v>
          </cell>
          <cell r="B145" t="str">
            <v>Brazil</v>
          </cell>
          <cell r="C145" t="str">
            <v>D-</v>
          </cell>
          <cell r="D145" t="str">
            <v>ba3</v>
          </cell>
          <cell r="E145" t="str">
            <v>ba3</v>
          </cell>
          <cell r="F145" t="str">
            <v>Ba3</v>
          </cell>
          <cell r="G145" t="str">
            <v>Foreign Currency Long Term Deposit Rating</v>
          </cell>
          <cell r="H145" t="str">
            <v>Stable</v>
          </cell>
          <cell r="I145">
            <v>3431776.6567348801</v>
          </cell>
          <cell r="J145" t="str">
            <v>2013 YE</v>
          </cell>
          <cell r="K145" t="str">
            <v>U</v>
          </cell>
        </row>
        <row r="146">
          <cell r="A146" t="str">
            <v>BRB-Banco de Brasilia S.A.</v>
          </cell>
          <cell r="B146" t="str">
            <v>Brazil</v>
          </cell>
          <cell r="C146" t="str">
            <v>E+</v>
          </cell>
          <cell r="D146" t="str">
            <v>b1</v>
          </cell>
          <cell r="E146" t="str">
            <v>b1</v>
          </cell>
          <cell r="F146" t="str">
            <v>Ba3</v>
          </cell>
          <cell r="G146" t="str">
            <v>Foreign Currency Long Term Deposit Rating</v>
          </cell>
          <cell r="H146" t="str">
            <v>Stable</v>
          </cell>
          <cell r="I146">
            <v>4891993.6888147201</v>
          </cell>
          <cell r="J146" t="str">
            <v>2013 YE</v>
          </cell>
          <cell r="K146" t="str">
            <v>C</v>
          </cell>
        </row>
        <row r="147">
          <cell r="A147" t="str">
            <v>Caixa Economica Federal (CAIXA)</v>
          </cell>
          <cell r="B147" t="str">
            <v>Brazil</v>
          </cell>
          <cell r="C147" t="str">
            <v>D</v>
          </cell>
          <cell r="D147" t="str">
            <v>ba2</v>
          </cell>
          <cell r="E147" t="str">
            <v>ba2</v>
          </cell>
          <cell r="F147" t="str">
            <v>Baa2</v>
          </cell>
          <cell r="G147" t="str">
            <v>Foreign Currency Long Term Deposit Rating</v>
          </cell>
          <cell r="H147" t="str">
            <v>Stable</v>
          </cell>
          <cell r="I147">
            <v>363812798.22214299</v>
          </cell>
          <cell r="J147" t="str">
            <v>2013 YE</v>
          </cell>
          <cell r="K147" t="str">
            <v>C</v>
          </cell>
        </row>
        <row r="148">
          <cell r="A148" t="str">
            <v>HSBC Bank Brasil S.A. - Banco Multiplo</v>
          </cell>
          <cell r="B148" t="str">
            <v>Brazil</v>
          </cell>
          <cell r="C148" t="str">
            <v>C-</v>
          </cell>
          <cell r="D148" t="str">
            <v>baa2</v>
          </cell>
          <cell r="E148" t="str">
            <v>a1</v>
          </cell>
          <cell r="F148" t="str">
            <v>Baa2</v>
          </cell>
          <cell r="G148" t="str">
            <v>Foreign Currency Long Term Deposit Rating</v>
          </cell>
          <cell r="H148" t="str">
            <v>Stable</v>
          </cell>
          <cell r="I148">
            <v>67495929.860053897</v>
          </cell>
          <cell r="J148" t="str">
            <v>2013 YE</v>
          </cell>
          <cell r="K148" t="str">
            <v>C</v>
          </cell>
        </row>
        <row r="149">
          <cell r="A149" t="str">
            <v>Itau Unibanco S.A.</v>
          </cell>
          <cell r="B149" t="str">
            <v>Brazil</v>
          </cell>
          <cell r="C149" t="str">
            <v>C-</v>
          </cell>
          <cell r="D149" t="str">
            <v>baa1</v>
          </cell>
          <cell r="E149" t="str">
            <v>baa1</v>
          </cell>
          <cell r="F149" t="str">
            <v>Baa2</v>
          </cell>
          <cell r="G149" t="str">
            <v>Foreign Currency Long Term Deposit Rating</v>
          </cell>
          <cell r="H149" t="str">
            <v>Stable</v>
          </cell>
          <cell r="I149">
            <v>411490718.77967101</v>
          </cell>
          <cell r="J149" t="str">
            <v>2013 YE</v>
          </cell>
          <cell r="K149" t="str">
            <v>C</v>
          </cell>
        </row>
        <row r="150">
          <cell r="A150" t="str">
            <v>Corporate Commercial Bank AD</v>
          </cell>
          <cell r="B150" t="str">
            <v>Bulgaria</v>
          </cell>
          <cell r="C150" t="str">
            <v>E</v>
          </cell>
          <cell r="D150" t="str">
            <v>ca</v>
          </cell>
          <cell r="E150" t="str">
            <v>ca</v>
          </cell>
          <cell r="F150" t="str">
            <v>B3</v>
          </cell>
          <cell r="G150" t="str">
            <v>Foreign Currency Long Term Deposit Rating</v>
          </cell>
          <cell r="H150" t="str">
            <v>Rating(s) Under Review</v>
          </cell>
          <cell r="I150">
            <v>4750458.74038863</v>
          </cell>
          <cell r="J150" t="str">
            <v>2013 YE</v>
          </cell>
          <cell r="K150" t="str">
            <v>C</v>
          </cell>
        </row>
        <row r="151">
          <cell r="A151" t="str">
            <v>DSK Bank PLC</v>
          </cell>
          <cell r="B151" t="str">
            <v>Bulgaria</v>
          </cell>
          <cell r="C151" t="str">
            <v>D</v>
          </cell>
          <cell r="D151" t="str">
            <v>ba2</v>
          </cell>
          <cell r="E151" t="str">
            <v>ba2</v>
          </cell>
          <cell r="F151" t="str">
            <v>Ba1</v>
          </cell>
          <cell r="G151" t="str">
            <v>Foreign Currency Long Term Deposit Rating</v>
          </cell>
          <cell r="H151" t="str">
            <v>Negative</v>
          </cell>
          <cell r="I151">
            <v>6246865.3542522602</v>
          </cell>
          <cell r="J151" t="str">
            <v>2013 YE</v>
          </cell>
          <cell r="K151" t="str">
            <v>C</v>
          </cell>
        </row>
        <row r="152">
          <cell r="A152" t="str">
            <v>Raiffeisenbank (Bulgaria) EAD</v>
          </cell>
          <cell r="B152" t="str">
            <v>Bulgaria</v>
          </cell>
          <cell r="C152" t="str">
            <v>E+</v>
          </cell>
          <cell r="D152" t="str">
            <v>b1</v>
          </cell>
          <cell r="E152" t="str">
            <v>ba2</v>
          </cell>
          <cell r="F152" t="str">
            <v>Ba2</v>
          </cell>
          <cell r="G152" t="str">
            <v>Foreign Currency Long Term Deposit Rating</v>
          </cell>
          <cell r="H152" t="str">
            <v>Negative(m)</v>
          </cell>
          <cell r="I152">
            <v>4202496.0944874603</v>
          </cell>
          <cell r="J152" t="str">
            <v>2013 YE</v>
          </cell>
          <cell r="K152" t="str">
            <v>C</v>
          </cell>
        </row>
        <row r="153">
          <cell r="A153" t="str">
            <v>Bank of Montreal</v>
          </cell>
          <cell r="B153" t="str">
            <v>Canada</v>
          </cell>
          <cell r="C153" t="str">
            <v>C+</v>
          </cell>
          <cell r="D153" t="str">
            <v>a2</v>
          </cell>
          <cell r="E153" t="str">
            <v>a2</v>
          </cell>
          <cell r="F153" t="str">
            <v>Aa3</v>
          </cell>
          <cell r="G153" t="str">
            <v>Foreign Currency Long Term Deposit Rating</v>
          </cell>
          <cell r="H153" t="str">
            <v>Negative(m)</v>
          </cell>
          <cell r="I153">
            <v>506309169.10276002</v>
          </cell>
          <cell r="J153" t="str">
            <v>2014 H1</v>
          </cell>
          <cell r="K153" t="str">
            <v>C</v>
          </cell>
        </row>
        <row r="154">
          <cell r="A154" t="str">
            <v>Bank of Nova Scotia</v>
          </cell>
          <cell r="B154" t="str">
            <v>Canada</v>
          </cell>
          <cell r="C154" t="str">
            <v>B-</v>
          </cell>
          <cell r="D154" t="str">
            <v>a1</v>
          </cell>
          <cell r="E154" t="str">
            <v>a1</v>
          </cell>
          <cell r="F154" t="str">
            <v>Aa2</v>
          </cell>
          <cell r="G154" t="str">
            <v>Foreign Currency Long Term Deposit Rating</v>
          </cell>
          <cell r="H154" t="str">
            <v>Negative(m)</v>
          </cell>
          <cell r="I154">
            <v>725725998.09151995</v>
          </cell>
          <cell r="J154" t="str">
            <v>2014 H1</v>
          </cell>
          <cell r="K154" t="str">
            <v>C</v>
          </cell>
        </row>
        <row r="155">
          <cell r="A155" t="str">
            <v>Caisse centrale Desjardins</v>
          </cell>
          <cell r="B155" t="str">
            <v>Canada</v>
          </cell>
          <cell r="C155" t="str">
            <v>C</v>
          </cell>
          <cell r="D155" t="str">
            <v>a3</v>
          </cell>
          <cell r="E155" t="str">
            <v>a1</v>
          </cell>
          <cell r="F155" t="str">
            <v>Aa2</v>
          </cell>
          <cell r="G155" t="str">
            <v>Foreign Currency Long Term Deposit Rating</v>
          </cell>
          <cell r="H155" t="str">
            <v>Negative(m)</v>
          </cell>
          <cell r="I155">
            <v>32737599.979538999</v>
          </cell>
          <cell r="J155" t="str">
            <v>2013 YE</v>
          </cell>
          <cell r="K155" t="str">
            <v>C</v>
          </cell>
        </row>
        <row r="156">
          <cell r="A156" t="str">
            <v>Canadian Imperial Bank of Commerce</v>
          </cell>
          <cell r="B156" t="str">
            <v>Canada</v>
          </cell>
          <cell r="C156" t="str">
            <v>C+</v>
          </cell>
          <cell r="D156" t="str">
            <v>a2</v>
          </cell>
          <cell r="E156" t="str">
            <v>a2</v>
          </cell>
          <cell r="F156" t="str">
            <v>Aa3</v>
          </cell>
          <cell r="G156" t="str">
            <v>Foreign Currency Long Term Deposit Rating</v>
          </cell>
          <cell r="H156" t="str">
            <v>Negative(m)</v>
          </cell>
          <cell r="I156">
            <v>346297324.14256001</v>
          </cell>
          <cell r="J156" t="str">
            <v>2014 H1</v>
          </cell>
          <cell r="K156" t="str">
            <v>C</v>
          </cell>
        </row>
        <row r="157">
          <cell r="A157" t="str">
            <v>National Bank of Canada</v>
          </cell>
          <cell r="B157" t="str">
            <v>Canada</v>
          </cell>
          <cell r="C157" t="str">
            <v>C</v>
          </cell>
          <cell r="D157" t="str">
            <v>a3</v>
          </cell>
          <cell r="E157" t="str">
            <v>a3</v>
          </cell>
          <cell r="F157" t="str">
            <v>Aa3</v>
          </cell>
          <cell r="G157" t="str">
            <v>Foreign Currency Long Term Deposit Rating</v>
          </cell>
          <cell r="H157" t="str">
            <v>Negative(m)</v>
          </cell>
          <cell r="I157">
            <v>174416145.77812001</v>
          </cell>
          <cell r="J157" t="str">
            <v>2014 H1</v>
          </cell>
          <cell r="K157" t="str">
            <v>C</v>
          </cell>
        </row>
        <row r="158">
          <cell r="A158" t="str">
            <v>Royal Bank of Canada</v>
          </cell>
          <cell r="B158" t="str">
            <v>Canada</v>
          </cell>
          <cell r="C158" t="str">
            <v>C+</v>
          </cell>
          <cell r="D158" t="str">
            <v>a2</v>
          </cell>
          <cell r="E158" t="str">
            <v>a2</v>
          </cell>
          <cell r="F158" t="str">
            <v>Aa3</v>
          </cell>
          <cell r="G158" t="str">
            <v>Foreign Currency Long Term Deposit Rating</v>
          </cell>
          <cell r="H158" t="str">
            <v>Negative(m)</v>
          </cell>
          <cell r="I158">
            <v>770256500.43032002</v>
          </cell>
          <cell r="J158" t="str">
            <v>2014 H1</v>
          </cell>
          <cell r="K158" t="str">
            <v>C</v>
          </cell>
        </row>
        <row r="159">
          <cell r="A159" t="str">
            <v>Toronto-Dominion Bank (The)</v>
          </cell>
          <cell r="B159" t="str">
            <v>Canada</v>
          </cell>
          <cell r="C159" t="str">
            <v>B</v>
          </cell>
          <cell r="D159" t="str">
            <v>aa3</v>
          </cell>
          <cell r="E159" t="str">
            <v>aa3</v>
          </cell>
          <cell r="F159" t="str">
            <v>Aa1</v>
          </cell>
          <cell r="G159" t="str">
            <v>Foreign Currency Long Term Deposit Rating</v>
          </cell>
          <cell r="H159" t="str">
            <v>Negative(m)</v>
          </cell>
          <cell r="I159">
            <v>777051342.99100006</v>
          </cell>
          <cell r="J159" t="str">
            <v>2014 H1</v>
          </cell>
          <cell r="K159" t="str">
            <v>C</v>
          </cell>
        </row>
        <row r="160">
          <cell r="A160" t="str">
            <v>Banco de Chile</v>
          </cell>
          <cell r="B160" t="str">
            <v>Chile</v>
          </cell>
          <cell r="C160" t="str">
            <v>B-</v>
          </cell>
          <cell r="D160" t="str">
            <v>a1</v>
          </cell>
          <cell r="E160" t="str">
            <v>a1</v>
          </cell>
          <cell r="F160" t="str">
            <v>Aa3</v>
          </cell>
          <cell r="G160" t="str">
            <v>Foreign Currency Long Term Deposit Rating</v>
          </cell>
          <cell r="H160" t="str">
            <v>Stable</v>
          </cell>
          <cell r="I160">
            <v>49355526.013099998</v>
          </cell>
          <cell r="J160" t="str">
            <v>2013 YE</v>
          </cell>
          <cell r="K160" t="str">
            <v>C</v>
          </cell>
        </row>
        <row r="161">
          <cell r="A161" t="str">
            <v>Banco de Credito e Inversiones</v>
          </cell>
          <cell r="B161" t="str">
            <v>Chile</v>
          </cell>
          <cell r="C161" t="str">
            <v>C</v>
          </cell>
          <cell r="D161" t="str">
            <v>a3</v>
          </cell>
          <cell r="E161" t="str">
            <v>a3</v>
          </cell>
          <cell r="F161" t="str">
            <v>A1</v>
          </cell>
          <cell r="G161" t="str">
            <v>Foreign Currency Long Term Deposit Rating</v>
          </cell>
          <cell r="H161" t="str">
            <v>Negative</v>
          </cell>
          <cell r="I161">
            <v>38532043.173969999</v>
          </cell>
          <cell r="J161" t="str">
            <v>2013 YE</v>
          </cell>
          <cell r="K161" t="str">
            <v>C</v>
          </cell>
        </row>
        <row r="162">
          <cell r="A162" t="str">
            <v>Banco del Estado de Chile</v>
          </cell>
          <cell r="B162" t="str">
            <v>Chile</v>
          </cell>
          <cell r="C162" t="str">
            <v>C</v>
          </cell>
          <cell r="D162" t="str">
            <v>a3</v>
          </cell>
          <cell r="E162" t="str">
            <v>aa3</v>
          </cell>
          <cell r="F162" t="str">
            <v>Aa3</v>
          </cell>
          <cell r="G162" t="str">
            <v>Foreign Currency Long Term Deposit Rating</v>
          </cell>
          <cell r="H162" t="str">
            <v>Stable</v>
          </cell>
          <cell r="I162">
            <v>48644539.482660003</v>
          </cell>
          <cell r="J162" t="str">
            <v>2013 YE</v>
          </cell>
          <cell r="K162" t="str">
            <v>C</v>
          </cell>
        </row>
        <row r="163">
          <cell r="A163" t="str">
            <v>Banco Itau Chile</v>
          </cell>
          <cell r="B163" t="str">
            <v>Chile</v>
          </cell>
          <cell r="C163" t="str">
            <v>C-</v>
          </cell>
          <cell r="D163" t="str">
            <v>baa2</v>
          </cell>
          <cell r="E163" t="str">
            <v>baa2</v>
          </cell>
          <cell r="F163" t="str">
            <v>A3</v>
          </cell>
          <cell r="G163" t="str">
            <v>Foreign Currency Long Term Deposit Rating</v>
          </cell>
          <cell r="H163" t="str">
            <v>Stable</v>
          </cell>
          <cell r="I163">
            <v>12933589.645409999</v>
          </cell>
          <cell r="J163" t="str">
            <v>2013 YE</v>
          </cell>
          <cell r="K163" t="str">
            <v>C</v>
          </cell>
        </row>
        <row r="164">
          <cell r="A164" t="str">
            <v>Banco Santander-Chile</v>
          </cell>
          <cell r="B164" t="str">
            <v>Chile</v>
          </cell>
          <cell r="C164" t="str">
            <v>C+</v>
          </cell>
          <cell r="D164" t="str">
            <v>a2</v>
          </cell>
          <cell r="E164" t="str">
            <v>a2</v>
          </cell>
          <cell r="F164" t="str">
            <v>Aa3</v>
          </cell>
          <cell r="G164" t="str">
            <v>Foreign Currency Long Term Deposit Rating</v>
          </cell>
          <cell r="H164" t="str">
            <v>Stable</v>
          </cell>
          <cell r="I164">
            <v>51416543.484159999</v>
          </cell>
          <cell r="J164" t="str">
            <v>2013 YE</v>
          </cell>
          <cell r="K164" t="str">
            <v>C</v>
          </cell>
        </row>
        <row r="165">
          <cell r="A165" t="str">
            <v>BBVA (Chile)</v>
          </cell>
          <cell r="B165" t="str">
            <v>Chile</v>
          </cell>
          <cell r="C165" t="str">
            <v>D+</v>
          </cell>
          <cell r="D165" t="str">
            <v>baa3</v>
          </cell>
          <cell r="E165" t="str">
            <v>baa2</v>
          </cell>
          <cell r="F165" t="str">
            <v>Baa1</v>
          </cell>
          <cell r="G165" t="str">
            <v>Foreign Currency Long Term Deposit Rating</v>
          </cell>
          <cell r="H165" t="str">
            <v>Stable</v>
          </cell>
          <cell r="I165">
            <v>19284313.52098</v>
          </cell>
          <cell r="J165" t="str">
            <v>2013 YE</v>
          </cell>
          <cell r="K165" t="str">
            <v>C</v>
          </cell>
        </row>
        <row r="166">
          <cell r="A166" t="str">
            <v>CorpBanca</v>
          </cell>
          <cell r="B166" t="str">
            <v>Chile</v>
          </cell>
          <cell r="C166" t="str">
            <v>D+</v>
          </cell>
          <cell r="D166" t="str">
            <v>ba1</v>
          </cell>
          <cell r="E166" t="str">
            <v>ba1</v>
          </cell>
          <cell r="F166" t="str">
            <v>Baa3</v>
          </cell>
          <cell r="G166" t="str">
            <v>Foreign Currency Long Term Deposit Rating</v>
          </cell>
          <cell r="H166" t="str">
            <v>Rating(s) Under Review</v>
          </cell>
          <cell r="I166">
            <v>33285833.14711</v>
          </cell>
          <cell r="J166" t="str">
            <v>2013 YE</v>
          </cell>
          <cell r="K166" t="str">
            <v>C</v>
          </cell>
        </row>
        <row r="167">
          <cell r="A167" t="str">
            <v>Agricultural Bank of China Limited</v>
          </cell>
          <cell r="B167" t="str">
            <v>China</v>
          </cell>
          <cell r="C167" t="str">
            <v>D+</v>
          </cell>
          <cell r="D167" t="str">
            <v>baa3</v>
          </cell>
          <cell r="E167" t="str">
            <v>baa3</v>
          </cell>
          <cell r="F167" t="str">
            <v>A1</v>
          </cell>
          <cell r="G167" t="str">
            <v>Foreign Currency Long Term Deposit Rating</v>
          </cell>
          <cell r="H167" t="str">
            <v>Stable</v>
          </cell>
          <cell r="I167">
            <v>2405408345.3825402</v>
          </cell>
          <cell r="J167" t="str">
            <v>2013 YE</v>
          </cell>
          <cell r="K167" t="str">
            <v>C</v>
          </cell>
        </row>
        <row r="168">
          <cell r="A168" t="str">
            <v>Bank of China Limited</v>
          </cell>
          <cell r="B168" t="str">
            <v>China</v>
          </cell>
          <cell r="C168" t="str">
            <v>C-</v>
          </cell>
          <cell r="D168" t="str">
            <v>baa2</v>
          </cell>
          <cell r="E168" t="str">
            <v>baa2</v>
          </cell>
          <cell r="F168" t="str">
            <v>A1</v>
          </cell>
          <cell r="G168" t="str">
            <v>Foreign Currency Long Term Deposit Rating</v>
          </cell>
          <cell r="H168" t="str">
            <v>Stable</v>
          </cell>
          <cell r="I168">
            <v>2291795140.6282301</v>
          </cell>
          <cell r="J168" t="str">
            <v>2013 YE</v>
          </cell>
          <cell r="K168" t="str">
            <v>C</v>
          </cell>
        </row>
        <row r="169">
          <cell r="A169" t="str">
            <v>Bank of Communications Co., Ltd.</v>
          </cell>
          <cell r="B169" t="str">
            <v>China</v>
          </cell>
          <cell r="C169" t="str">
            <v>D+</v>
          </cell>
          <cell r="D169" t="str">
            <v>baa3</v>
          </cell>
          <cell r="E169" t="str">
            <v>baa3</v>
          </cell>
          <cell r="F169" t="str">
            <v>A2</v>
          </cell>
          <cell r="G169" t="str">
            <v>Foreign Currency Long Term Deposit Rating</v>
          </cell>
          <cell r="H169" t="str">
            <v>Stable</v>
          </cell>
          <cell r="I169">
            <v>984644085.45548999</v>
          </cell>
          <cell r="J169" t="str">
            <v>2013 YE</v>
          </cell>
          <cell r="K169" t="str">
            <v>C</v>
          </cell>
        </row>
        <row r="170">
          <cell r="A170" t="str">
            <v>Bank of Shanghai Co., Ltd.</v>
          </cell>
          <cell r="B170" t="str">
            <v>China</v>
          </cell>
          <cell r="C170" t="str">
            <v>D</v>
          </cell>
          <cell r="D170" t="str">
            <v>ba2</v>
          </cell>
          <cell r="E170" t="str">
            <v>ba2</v>
          </cell>
          <cell r="F170" t="str">
            <v>Baa3</v>
          </cell>
          <cell r="G170" t="str">
            <v>Foreign Currency Long Term Deposit Rating</v>
          </cell>
          <cell r="H170" t="str">
            <v>Stable</v>
          </cell>
          <cell r="I170">
            <v>161502896.470424</v>
          </cell>
          <cell r="J170" t="str">
            <v>2013 YE</v>
          </cell>
          <cell r="K170" t="str">
            <v>C</v>
          </cell>
        </row>
        <row r="171">
          <cell r="A171" t="str">
            <v>China CITIC Bank</v>
          </cell>
          <cell r="B171" t="str">
            <v>China</v>
          </cell>
          <cell r="C171" t="str">
            <v>D</v>
          </cell>
          <cell r="D171" t="str">
            <v>ba2</v>
          </cell>
          <cell r="E171" t="str">
            <v>ba2</v>
          </cell>
          <cell r="F171" t="str">
            <v>Baa2</v>
          </cell>
          <cell r="G171" t="str">
            <v>Foreign Currency Long Term Deposit Rating</v>
          </cell>
          <cell r="H171" t="str">
            <v>Stable</v>
          </cell>
          <cell r="I171">
            <v>601462345.84460998</v>
          </cell>
          <cell r="J171" t="str">
            <v>2013 YE</v>
          </cell>
          <cell r="K171" t="str">
            <v>C</v>
          </cell>
        </row>
        <row r="172">
          <cell r="A172" t="str">
            <v>China Construction Bank Corporation</v>
          </cell>
          <cell r="B172" t="str">
            <v>China</v>
          </cell>
          <cell r="C172" t="str">
            <v>C-</v>
          </cell>
          <cell r="D172" t="str">
            <v>baa2</v>
          </cell>
          <cell r="E172" t="str">
            <v>baa2</v>
          </cell>
          <cell r="F172" t="str">
            <v>A1</v>
          </cell>
          <cell r="G172" t="str">
            <v>Foreign Currency Long Term Deposit Rating</v>
          </cell>
          <cell r="H172" t="str">
            <v>Stable</v>
          </cell>
          <cell r="I172">
            <v>2537737583.8916998</v>
          </cell>
          <cell r="J172" t="str">
            <v>2013 YE</v>
          </cell>
          <cell r="K172" t="str">
            <v>C</v>
          </cell>
        </row>
        <row r="173">
          <cell r="A173" t="str">
            <v>China Everbright Bank</v>
          </cell>
          <cell r="B173" t="str">
            <v>China</v>
          </cell>
          <cell r="C173" t="str">
            <v>D-</v>
          </cell>
          <cell r="D173" t="str">
            <v>ba3</v>
          </cell>
          <cell r="E173" t="str">
            <v>ba3</v>
          </cell>
          <cell r="F173" t="str">
            <v>Baa3</v>
          </cell>
          <cell r="G173" t="str">
            <v>Foreign Currency Long Term Deposit Rating</v>
          </cell>
          <cell r="H173" t="str">
            <v>Stable</v>
          </cell>
          <cell r="I173">
            <v>398930595.26822001</v>
          </cell>
          <cell r="J173" t="str">
            <v>2013 YE</v>
          </cell>
          <cell r="K173" t="str">
            <v>C</v>
          </cell>
        </row>
        <row r="174">
          <cell r="A174" t="str">
            <v>China Guangfa Bank</v>
          </cell>
          <cell r="B174" t="str">
            <v>China</v>
          </cell>
          <cell r="C174" t="str">
            <v>D-</v>
          </cell>
          <cell r="D174" t="str">
            <v>ba3</v>
          </cell>
          <cell r="E174" t="str">
            <v>ba3</v>
          </cell>
          <cell r="F174" t="str">
            <v>Ba2</v>
          </cell>
          <cell r="G174" t="str">
            <v>Foreign Currency Long Term Deposit Rating</v>
          </cell>
          <cell r="H174" t="str">
            <v>Stable</v>
          </cell>
          <cell r="I174">
            <v>242793883.086889</v>
          </cell>
          <cell r="J174" t="str">
            <v>2013 YE</v>
          </cell>
          <cell r="K174" t="str">
            <v>U</v>
          </cell>
        </row>
        <row r="175">
          <cell r="A175" t="str">
            <v>China Merchants Bank</v>
          </cell>
          <cell r="B175" t="str">
            <v>China</v>
          </cell>
          <cell r="C175" t="str">
            <v>D+</v>
          </cell>
          <cell r="D175" t="str">
            <v>baa3</v>
          </cell>
          <cell r="E175" t="str">
            <v>baa3</v>
          </cell>
          <cell r="F175" t="str">
            <v>Baa1</v>
          </cell>
          <cell r="G175" t="str">
            <v>Foreign Currency Long Term Deposit Rating</v>
          </cell>
          <cell r="H175" t="str">
            <v>Stable</v>
          </cell>
          <cell r="I175">
            <v>663439912.24522996</v>
          </cell>
          <cell r="J175" t="str">
            <v>2013 YE</v>
          </cell>
          <cell r="K175" t="str">
            <v>C</v>
          </cell>
        </row>
        <row r="176">
          <cell r="A176" t="str">
            <v>HSBC Bank (China) Company Limited</v>
          </cell>
          <cell r="B176" t="str">
            <v>China</v>
          </cell>
          <cell r="C176" t="str">
            <v>D</v>
          </cell>
          <cell r="D176" t="str">
            <v>ba2</v>
          </cell>
          <cell r="E176" t="str">
            <v>a2</v>
          </cell>
          <cell r="F176" t="str">
            <v>A2</v>
          </cell>
          <cell r="G176" t="str">
            <v>Foreign Currency Long Term Deposit Rating</v>
          </cell>
          <cell r="H176" t="str">
            <v>Stable</v>
          </cell>
          <cell r="I176">
            <v>60427772.557187498</v>
          </cell>
          <cell r="J176" t="str">
            <v>2013 YE</v>
          </cell>
          <cell r="K176" t="str">
            <v>C</v>
          </cell>
        </row>
        <row r="177">
          <cell r="A177" t="str">
            <v>Industrial &amp; Commercial Bank of China Ltd</v>
          </cell>
          <cell r="B177" t="str">
            <v>China</v>
          </cell>
          <cell r="C177" t="str">
            <v>C-</v>
          </cell>
          <cell r="D177" t="str">
            <v>baa2</v>
          </cell>
          <cell r="E177" t="str">
            <v>baa2</v>
          </cell>
          <cell r="F177" t="str">
            <v>A1</v>
          </cell>
          <cell r="G177" t="str">
            <v>Foreign Currency Long Term Deposit Rating</v>
          </cell>
          <cell r="H177" t="str">
            <v>Stable</v>
          </cell>
          <cell r="I177">
            <v>3124886677.53304</v>
          </cell>
          <cell r="J177" t="str">
            <v>2013 YE</v>
          </cell>
          <cell r="K177" t="str">
            <v>C</v>
          </cell>
        </row>
        <row r="178">
          <cell r="A178" t="str">
            <v>Ping An Bank Co., Ltd</v>
          </cell>
          <cell r="B178" t="str">
            <v>China</v>
          </cell>
          <cell r="C178" t="str">
            <v>D</v>
          </cell>
          <cell r="D178" t="str">
            <v>ba2</v>
          </cell>
          <cell r="E178" t="str">
            <v>ba1</v>
          </cell>
          <cell r="F178" t="str">
            <v>Ba1</v>
          </cell>
          <cell r="G178" t="str">
            <v>Foreign Currency Long Term Deposit Rating</v>
          </cell>
          <cell r="H178" t="str">
            <v>Stable</v>
          </cell>
          <cell r="I178">
            <v>312483018.50256997</v>
          </cell>
          <cell r="J178" t="str">
            <v>2013 YE</v>
          </cell>
          <cell r="K178" t="str">
            <v>C</v>
          </cell>
        </row>
        <row r="179">
          <cell r="A179" t="str">
            <v>Shanghai Pudong Development Bank Co., Ltd.</v>
          </cell>
          <cell r="B179" t="str">
            <v>China</v>
          </cell>
          <cell r="C179" t="str">
            <v>D</v>
          </cell>
          <cell r="D179" t="str">
            <v>ba2</v>
          </cell>
          <cell r="E179" t="str">
            <v>ba2</v>
          </cell>
          <cell r="F179" t="str">
            <v>Baa3</v>
          </cell>
          <cell r="G179" t="str">
            <v>Foreign Currency Long Term Deposit Rating</v>
          </cell>
          <cell r="H179" t="str">
            <v>Stable</v>
          </cell>
          <cell r="I179">
            <v>607893241.44624996</v>
          </cell>
          <cell r="J179" t="str">
            <v>2013 YE</v>
          </cell>
          <cell r="K179" t="str">
            <v>C</v>
          </cell>
        </row>
        <row r="180">
          <cell r="A180" t="str">
            <v>Banco Davivienda S.A.</v>
          </cell>
          <cell r="B180" t="str">
            <v>Colombia</v>
          </cell>
          <cell r="C180" t="str">
            <v>D+</v>
          </cell>
          <cell r="D180" t="str">
            <v>ba1</v>
          </cell>
          <cell r="E180" t="str">
            <v>ba1</v>
          </cell>
          <cell r="F180" t="str">
            <v>Baa3</v>
          </cell>
          <cell r="G180" t="str">
            <v>Foreign Currency Long Term Deposit Rating</v>
          </cell>
          <cell r="H180" t="str">
            <v>Stable</v>
          </cell>
          <cell r="I180">
            <v>29179429.5085769</v>
          </cell>
          <cell r="J180" t="str">
            <v>2013 YE</v>
          </cell>
          <cell r="K180" t="str">
            <v>C</v>
          </cell>
        </row>
        <row r="181">
          <cell r="A181" t="str">
            <v>Banco de Bogota S.A.</v>
          </cell>
          <cell r="B181" t="str">
            <v>Colombia</v>
          </cell>
          <cell r="C181" t="str">
            <v>C-</v>
          </cell>
          <cell r="D181" t="str">
            <v>baa2</v>
          </cell>
          <cell r="E181" t="str">
            <v>baa2</v>
          </cell>
          <cell r="F181" t="str">
            <v>Baa3</v>
          </cell>
          <cell r="G181" t="str">
            <v>Foreign Currency Long Term Deposit Rating</v>
          </cell>
          <cell r="H181" t="str">
            <v>Stable</v>
          </cell>
          <cell r="I181">
            <v>52106290.963200003</v>
          </cell>
          <cell r="J181" t="str">
            <v>2013 YE</v>
          </cell>
          <cell r="K181" t="str">
            <v>C</v>
          </cell>
        </row>
        <row r="182">
          <cell r="A182" t="str">
            <v>Banco GNB Sudameris S.A.</v>
          </cell>
          <cell r="B182" t="str">
            <v>Colombia</v>
          </cell>
          <cell r="C182" t="str">
            <v>D-</v>
          </cell>
          <cell r="D182" t="str">
            <v>ba3</v>
          </cell>
          <cell r="E182" t="str">
            <v>ba3</v>
          </cell>
          <cell r="F182" t="str">
            <v>Ba1</v>
          </cell>
          <cell r="G182" t="str">
            <v>Foreign Currency Long Term Deposit Rating</v>
          </cell>
          <cell r="H182" t="str">
            <v>Stable</v>
          </cell>
          <cell r="I182">
            <v>9035473.0128000006</v>
          </cell>
          <cell r="J182" t="str">
            <v>2013 YE</v>
          </cell>
          <cell r="K182" t="str">
            <v>C</v>
          </cell>
        </row>
        <row r="183">
          <cell r="A183" t="str">
            <v>Bancolombia S.A.</v>
          </cell>
          <cell r="B183" t="str">
            <v>Colombia</v>
          </cell>
          <cell r="C183" t="str">
            <v>D+</v>
          </cell>
          <cell r="D183" t="str">
            <v>baa3</v>
          </cell>
          <cell r="E183" t="str">
            <v>baa3</v>
          </cell>
          <cell r="F183" t="str">
            <v>Baa3</v>
          </cell>
          <cell r="G183" t="str">
            <v>Foreign Currency Long Term Deposit Rating</v>
          </cell>
          <cell r="H183" t="str">
            <v>Negative</v>
          </cell>
          <cell r="I183">
            <v>67710486.341600001</v>
          </cell>
          <cell r="J183" t="str">
            <v>2013 YE</v>
          </cell>
          <cell r="K183" t="str">
            <v>C</v>
          </cell>
        </row>
        <row r="184">
          <cell r="A184" t="str">
            <v>BBVA Colombia S.A.</v>
          </cell>
          <cell r="B184" t="str">
            <v>Colombia</v>
          </cell>
          <cell r="C184" t="str">
            <v>D+</v>
          </cell>
          <cell r="D184" t="str">
            <v>baa3</v>
          </cell>
          <cell r="E184" t="str">
            <v>baa2</v>
          </cell>
          <cell r="F184" t="str">
            <v>Baa3</v>
          </cell>
          <cell r="G184" t="str">
            <v>Foreign Currency Long Term Deposit Rating</v>
          </cell>
          <cell r="H184" t="str">
            <v>Stable</v>
          </cell>
          <cell r="I184">
            <v>18050600.722399998</v>
          </cell>
          <cell r="J184" t="str">
            <v>2013 YE</v>
          </cell>
          <cell r="K184" t="str">
            <v>C</v>
          </cell>
        </row>
        <row r="185">
          <cell r="A185" t="str">
            <v>Banco de Costa Rica</v>
          </cell>
          <cell r="B185" t="str">
            <v>Costa Rica</v>
          </cell>
          <cell r="C185" t="str">
            <v>D+</v>
          </cell>
          <cell r="D185" t="str">
            <v>baa3</v>
          </cell>
          <cell r="E185" t="str">
            <v>baa3</v>
          </cell>
          <cell r="F185" t="str">
            <v>Baa3</v>
          </cell>
          <cell r="G185" t="str">
            <v>Foreign Currency Long Term Deposit Rating</v>
          </cell>
          <cell r="H185" t="str">
            <v>Negative</v>
          </cell>
          <cell r="I185">
            <v>8508088.7319349404</v>
          </cell>
          <cell r="J185" t="str">
            <v>2013 YE</v>
          </cell>
          <cell r="K185" t="str">
            <v>C</v>
          </cell>
        </row>
        <row r="186">
          <cell r="A186" t="str">
            <v>Banco Nacional de Costa Rica</v>
          </cell>
          <cell r="B186" t="str">
            <v>Costa Rica</v>
          </cell>
          <cell r="C186" t="str">
            <v>D+</v>
          </cell>
          <cell r="D186" t="str">
            <v>ba1</v>
          </cell>
          <cell r="E186" t="str">
            <v>baa3</v>
          </cell>
          <cell r="F186" t="str">
            <v>Baa3</v>
          </cell>
          <cell r="G186" t="str">
            <v>Foreign Currency Long Term Deposit Rating</v>
          </cell>
          <cell r="H186" t="str">
            <v>Negative</v>
          </cell>
          <cell r="I186">
            <v>10158910.708679199</v>
          </cell>
          <cell r="J186" t="str">
            <v>2013 YE</v>
          </cell>
          <cell r="K186" t="str">
            <v>C</v>
          </cell>
        </row>
        <row r="187">
          <cell r="A187" t="str">
            <v>BANK OF CYPRUS PUBLIC COMPANY LIMITED</v>
          </cell>
          <cell r="B187" t="str">
            <v>Cyprus</v>
          </cell>
          <cell r="C187" t="str">
            <v>E</v>
          </cell>
          <cell r="D187" t="str">
            <v>ca</v>
          </cell>
          <cell r="E187" t="str">
            <v>ca</v>
          </cell>
          <cell r="F187" t="str">
            <v>Ca</v>
          </cell>
          <cell r="G187" t="str">
            <v>Foreign Currency Long Term Deposit Rating</v>
          </cell>
          <cell r="H187" t="str">
            <v>Positive</v>
          </cell>
          <cell r="I187">
            <v>41810005.358481899</v>
          </cell>
          <cell r="J187" t="str">
            <v>2013 YE</v>
          </cell>
          <cell r="K187" t="str">
            <v>C</v>
          </cell>
        </row>
        <row r="188">
          <cell r="A188" t="str">
            <v>Hellenic Bank Public Company Ltd</v>
          </cell>
          <cell r="B188" t="str">
            <v>Cyprus</v>
          </cell>
          <cell r="C188" t="str">
            <v>E</v>
          </cell>
          <cell r="D188" t="str">
            <v>caa3</v>
          </cell>
          <cell r="E188" t="str">
            <v>caa3</v>
          </cell>
          <cell r="F188" t="str">
            <v>Caa3</v>
          </cell>
          <cell r="G188" t="str">
            <v>Foreign Currency Long Term Deposit Rating</v>
          </cell>
          <cell r="H188" t="str">
            <v>Stable</v>
          </cell>
          <cell r="I188">
            <v>8796708.1225187704</v>
          </cell>
          <cell r="J188" t="str">
            <v>2013 YE</v>
          </cell>
          <cell r="K188" t="str">
            <v>C</v>
          </cell>
        </row>
        <row r="189">
          <cell r="A189" t="str">
            <v>RCB Bank Ltd.</v>
          </cell>
          <cell r="B189" t="str">
            <v>Cyprus</v>
          </cell>
          <cell r="C189" t="str">
            <v>E</v>
          </cell>
          <cell r="D189" t="str">
            <v>caa2</v>
          </cell>
          <cell r="E189" t="str">
            <v>caa2</v>
          </cell>
          <cell r="F189" t="str">
            <v>Caa2</v>
          </cell>
          <cell r="G189" t="str">
            <v>Foreign Currency Long Term Deposit Rating</v>
          </cell>
          <cell r="H189" t="str">
            <v>Stable</v>
          </cell>
          <cell r="I189">
            <v>11236517</v>
          </cell>
          <cell r="J189" t="str">
            <v>2013 YE</v>
          </cell>
          <cell r="K189" t="str">
            <v>C</v>
          </cell>
        </row>
        <row r="190">
          <cell r="A190" t="str">
            <v>Ceska Sporitelna, a.s.</v>
          </cell>
          <cell r="B190" t="str">
            <v>Czech Republic</v>
          </cell>
          <cell r="C190" t="str">
            <v>C-</v>
          </cell>
          <cell r="D190" t="str">
            <v>baa1</v>
          </cell>
          <cell r="E190" t="str">
            <v>baa1</v>
          </cell>
          <cell r="F190" t="str">
            <v>A2</v>
          </cell>
          <cell r="G190" t="str">
            <v>Foreign Currency Long Term Deposit Rating</v>
          </cell>
          <cell r="H190" t="str">
            <v>Negative(m)</v>
          </cell>
          <cell r="I190">
            <v>48766174.551639996</v>
          </cell>
          <cell r="J190" t="str">
            <v>2013 YE</v>
          </cell>
          <cell r="K190" t="str">
            <v>C</v>
          </cell>
        </row>
        <row r="191">
          <cell r="A191" t="str">
            <v>Ceskoslovenska Obchodni Banka, a.s.</v>
          </cell>
          <cell r="B191" t="str">
            <v>Czech Republic</v>
          </cell>
          <cell r="C191" t="str">
            <v>C-</v>
          </cell>
          <cell r="D191" t="str">
            <v>baa1</v>
          </cell>
          <cell r="E191" t="str">
            <v>baa1</v>
          </cell>
          <cell r="F191" t="str">
            <v>A2</v>
          </cell>
          <cell r="G191" t="str">
            <v>Foreign Currency Long Term Deposit Rating</v>
          </cell>
          <cell r="H191" t="str">
            <v>Negative(m)</v>
          </cell>
          <cell r="I191">
            <v>52094045.884400003</v>
          </cell>
          <cell r="J191" t="str">
            <v>2013 YE</v>
          </cell>
          <cell r="K191" t="str">
            <v>C</v>
          </cell>
        </row>
        <row r="192">
          <cell r="A192" t="str">
            <v>Komercni Banka a.s.</v>
          </cell>
          <cell r="B192" t="str">
            <v>Czech Republic</v>
          </cell>
          <cell r="C192" t="str">
            <v>C-</v>
          </cell>
          <cell r="D192" t="str">
            <v>baa1</v>
          </cell>
          <cell r="E192" t="str">
            <v>baa1</v>
          </cell>
          <cell r="F192" t="str">
            <v>A2</v>
          </cell>
          <cell r="G192" t="str">
            <v>Foreign Currency Long Term Deposit Rating</v>
          </cell>
          <cell r="H192" t="str">
            <v>Negative(m)</v>
          </cell>
          <cell r="I192">
            <v>43493340.7064</v>
          </cell>
          <cell r="J192" t="str">
            <v>2013 YE</v>
          </cell>
          <cell r="K192" t="str">
            <v>C</v>
          </cell>
        </row>
        <row r="193">
          <cell r="A193" t="str">
            <v>Danske Bank A/S</v>
          </cell>
          <cell r="B193" t="str">
            <v>Denmark</v>
          </cell>
          <cell r="C193" t="str">
            <v>C-</v>
          </cell>
          <cell r="D193" t="str">
            <v>baa2</v>
          </cell>
          <cell r="E193" t="str">
            <v>baa2</v>
          </cell>
          <cell r="F193" t="str">
            <v>Baa1</v>
          </cell>
          <cell r="G193" t="str">
            <v>Foreign Currency Long Term Deposit Rating</v>
          </cell>
          <cell r="H193" t="str">
            <v>Positive(m)</v>
          </cell>
          <cell r="I193">
            <v>596046818.63586998</v>
          </cell>
          <cell r="J193" t="str">
            <v>2013 YE</v>
          </cell>
          <cell r="K193" t="str">
            <v>C</v>
          </cell>
        </row>
        <row r="194">
          <cell r="A194" t="str">
            <v>FIH Erhvervsbank A/S</v>
          </cell>
          <cell r="B194" t="str">
            <v>Denmark</v>
          </cell>
          <cell r="C194" t="str">
            <v>E+</v>
          </cell>
          <cell r="D194" t="str">
            <v>b2</v>
          </cell>
          <cell r="E194" t="str">
            <v>b2</v>
          </cell>
          <cell r="F194" t="str">
            <v>B1</v>
          </cell>
          <cell r="G194" t="str">
            <v>Foreign Currency Long Term Deposit Rating</v>
          </cell>
          <cell r="H194" t="str">
            <v>Negative</v>
          </cell>
          <cell r="I194">
            <v>5079385.435873</v>
          </cell>
          <cell r="J194" t="str">
            <v>2013 YE</v>
          </cell>
          <cell r="K194" t="str">
            <v>C</v>
          </cell>
        </row>
        <row r="195">
          <cell r="A195" t="str">
            <v>Jyske Bank A/S</v>
          </cell>
          <cell r="B195" t="str">
            <v>Denmark</v>
          </cell>
          <cell r="C195" t="str">
            <v>C-</v>
          </cell>
          <cell r="D195" t="str">
            <v>baa2</v>
          </cell>
          <cell r="E195" t="str">
            <v>baa2</v>
          </cell>
          <cell r="F195" t="str">
            <v>Baa1</v>
          </cell>
          <cell r="G195" t="str">
            <v>Foreign Currency Long Term Deposit Rating</v>
          </cell>
          <cell r="H195" t="str">
            <v>Negative(m)</v>
          </cell>
          <cell r="I195">
            <v>48392901.231640004</v>
          </cell>
          <cell r="J195" t="str">
            <v>2013 YE</v>
          </cell>
          <cell r="K195" t="str">
            <v>C</v>
          </cell>
        </row>
        <row r="196">
          <cell r="A196" t="str">
            <v>Nordea Bank Danmark A/S</v>
          </cell>
          <cell r="B196" t="str">
            <v>Denmark</v>
          </cell>
          <cell r="C196" t="str">
            <v>C-</v>
          </cell>
          <cell r="D196" t="str">
            <v>baa1</v>
          </cell>
          <cell r="E196" t="str">
            <v>a2</v>
          </cell>
          <cell r="F196" t="str">
            <v>A1</v>
          </cell>
          <cell r="G196" t="str">
            <v>Foreign Currency Long Term Deposit Rating</v>
          </cell>
          <cell r="H196" t="str">
            <v>Stable</v>
          </cell>
          <cell r="I196">
            <v>152601544.24200001</v>
          </cell>
          <cell r="J196" t="str">
            <v>2013 YE</v>
          </cell>
          <cell r="K196" t="str">
            <v>C</v>
          </cell>
        </row>
        <row r="197">
          <cell r="A197" t="str">
            <v>Nykredit Bank A/S</v>
          </cell>
          <cell r="B197" t="str">
            <v>Denmark</v>
          </cell>
          <cell r="C197" t="str">
            <v>D+</v>
          </cell>
          <cell r="D197" t="str">
            <v>baa3</v>
          </cell>
          <cell r="E197" t="str">
            <v>baa2</v>
          </cell>
          <cell r="F197" t="str">
            <v>Baa2</v>
          </cell>
          <cell r="G197" t="str">
            <v>Foreign Currency Long Term Deposit Rating</v>
          </cell>
          <cell r="H197" t="str">
            <v>Stable(m)</v>
          </cell>
          <cell r="I197">
            <v>41398202.029940002</v>
          </cell>
          <cell r="J197" t="str">
            <v>2013 YE</v>
          </cell>
          <cell r="K197" t="str">
            <v>C</v>
          </cell>
        </row>
        <row r="198">
          <cell r="A198" t="str">
            <v>Ringkjobing Landbobank A/s</v>
          </cell>
          <cell r="B198" t="str">
            <v>Denmark</v>
          </cell>
          <cell r="C198" t="str">
            <v>C-</v>
          </cell>
          <cell r="D198" t="str">
            <v>baa1</v>
          </cell>
          <cell r="E198" t="str">
            <v>baa1</v>
          </cell>
          <cell r="F198" t="str">
            <v>Baa1</v>
          </cell>
          <cell r="G198" t="str">
            <v>Foreign Currency Long Term Deposit Rating</v>
          </cell>
          <cell r="H198" t="str">
            <v>Stable</v>
          </cell>
          <cell r="I198">
            <v>3617004.0247091101</v>
          </cell>
          <cell r="J198" t="str">
            <v>2013 YE</v>
          </cell>
          <cell r="K198" t="str">
            <v>C</v>
          </cell>
        </row>
        <row r="199">
          <cell r="A199" t="str">
            <v>Sydbank A/S</v>
          </cell>
          <cell r="B199" t="str">
            <v>Denmark</v>
          </cell>
          <cell r="C199" t="str">
            <v>C-</v>
          </cell>
          <cell r="D199" t="str">
            <v>baa2</v>
          </cell>
          <cell r="E199" t="str">
            <v>baa2</v>
          </cell>
          <cell r="F199" t="str">
            <v>Baa1</v>
          </cell>
          <cell r="G199" t="str">
            <v>Foreign Currency Long Term Deposit Rating</v>
          </cell>
          <cell r="H199" t="str">
            <v>Negative(m)</v>
          </cell>
          <cell r="I199">
            <v>27316082.765719999</v>
          </cell>
          <cell r="J199" t="str">
            <v>2013 YE</v>
          </cell>
          <cell r="K199" t="str">
            <v>C</v>
          </cell>
        </row>
        <row r="200">
          <cell r="A200" t="str">
            <v>Banco de Reservas de la Republica Dominicana</v>
          </cell>
          <cell r="B200" t="str">
            <v>Dominican Republic</v>
          </cell>
          <cell r="C200" t="str">
            <v>E+</v>
          </cell>
          <cell r="D200" t="str">
            <v>b3</v>
          </cell>
          <cell r="E200" t="str">
            <v>b1</v>
          </cell>
          <cell r="F200" t="str">
            <v>B2</v>
          </cell>
          <cell r="G200" t="str">
            <v>Foreign Currency Long Term Deposit Rating</v>
          </cell>
          <cell r="H200" t="str">
            <v>Stable(m)</v>
          </cell>
          <cell r="I200">
            <v>7285846.1123850299</v>
          </cell>
          <cell r="J200" t="str">
            <v>2013 YE</v>
          </cell>
          <cell r="K200" t="str">
            <v>C</v>
          </cell>
        </row>
        <row r="201">
          <cell r="A201" t="str">
            <v>Bank of Alexandria SAE</v>
          </cell>
          <cell r="B201" t="str">
            <v>Egypt</v>
          </cell>
          <cell r="C201" t="str">
            <v>E</v>
          </cell>
          <cell r="D201" t="str">
            <v>caa1</v>
          </cell>
          <cell r="E201" t="str">
            <v>b3</v>
          </cell>
          <cell r="F201" t="str">
            <v>Caa2</v>
          </cell>
          <cell r="G201" t="str">
            <v>Foreign Currency Long Term Deposit Rating</v>
          </cell>
          <cell r="H201" t="str">
            <v>Negative</v>
          </cell>
          <cell r="I201">
            <v>5889036.9516836395</v>
          </cell>
          <cell r="J201" t="str">
            <v>2013 YE</v>
          </cell>
          <cell r="K201" t="str">
            <v>U</v>
          </cell>
        </row>
        <row r="202">
          <cell r="A202" t="str">
            <v>Banque du Caire SAE</v>
          </cell>
          <cell r="B202" t="str">
            <v>Egypt</v>
          </cell>
          <cell r="C202" t="str">
            <v>E</v>
          </cell>
          <cell r="D202" t="str">
            <v>caa2</v>
          </cell>
          <cell r="E202" t="str">
            <v>caa2</v>
          </cell>
          <cell r="F202" t="str">
            <v>Caa2</v>
          </cell>
          <cell r="G202" t="str">
            <v>Foreign Currency Long Term Deposit Rating</v>
          </cell>
          <cell r="H202" t="str">
            <v>Negative</v>
          </cell>
          <cell r="I202">
            <v>8801129.9169827998</v>
          </cell>
          <cell r="J202" t="str">
            <v>2012 YE</v>
          </cell>
          <cell r="K202" t="str">
            <v>U</v>
          </cell>
        </row>
        <row r="203">
          <cell r="A203" t="str">
            <v>Banque Misr SAE</v>
          </cell>
          <cell r="B203" t="str">
            <v>Egypt</v>
          </cell>
          <cell r="C203" t="str">
            <v>E</v>
          </cell>
          <cell r="D203" t="str">
            <v>caa2</v>
          </cell>
          <cell r="E203" t="str">
            <v>caa2</v>
          </cell>
          <cell r="F203" t="str">
            <v>Caa2</v>
          </cell>
          <cell r="G203" t="str">
            <v>Foreign Currency Long Term Deposit Rating</v>
          </cell>
          <cell r="H203" t="str">
            <v>Negative</v>
          </cell>
          <cell r="I203">
            <v>31079901.3642276</v>
          </cell>
          <cell r="J203" t="str">
            <v>2013 YE</v>
          </cell>
          <cell r="K203" t="str">
            <v>U</v>
          </cell>
        </row>
        <row r="204">
          <cell r="A204" t="str">
            <v>Commercial International Bank (Egypt) SAE</v>
          </cell>
          <cell r="B204" t="str">
            <v>Egypt</v>
          </cell>
          <cell r="C204" t="str">
            <v>E</v>
          </cell>
          <cell r="D204" t="str">
            <v>caa1</v>
          </cell>
          <cell r="E204" t="str">
            <v>caa1</v>
          </cell>
          <cell r="F204" t="str">
            <v>Caa2</v>
          </cell>
          <cell r="G204" t="str">
            <v>Foreign Currency Long Term Deposit Rating</v>
          </cell>
          <cell r="H204" t="str">
            <v>Negative</v>
          </cell>
          <cell r="I204">
            <v>16370609.3215732</v>
          </cell>
          <cell r="J204" t="str">
            <v>2013 YE</v>
          </cell>
          <cell r="K204" t="str">
            <v>C</v>
          </cell>
        </row>
        <row r="205">
          <cell r="A205" t="str">
            <v>National Bank of Egypt SAE</v>
          </cell>
          <cell r="B205" t="str">
            <v>Egypt</v>
          </cell>
          <cell r="C205" t="str">
            <v>E</v>
          </cell>
          <cell r="D205" t="str">
            <v>caa2</v>
          </cell>
          <cell r="E205" t="str">
            <v>caa2</v>
          </cell>
          <cell r="F205" t="str">
            <v>Caa2</v>
          </cell>
          <cell r="G205" t="str">
            <v>Foreign Currency Long Term Deposit Rating</v>
          </cell>
          <cell r="H205" t="str">
            <v>Negative</v>
          </cell>
          <cell r="I205">
            <v>52226037.595337197</v>
          </cell>
          <cell r="J205" t="str">
            <v>2013 YE</v>
          </cell>
          <cell r="K205" t="str">
            <v>U</v>
          </cell>
        </row>
        <row r="206">
          <cell r="A206" t="str">
            <v>Aktia Bank p.l.c.</v>
          </cell>
          <cell r="B206" t="str">
            <v>Finland</v>
          </cell>
          <cell r="C206" t="str">
            <v>C-</v>
          </cell>
          <cell r="D206" t="str">
            <v>baa2</v>
          </cell>
          <cell r="E206" t="str">
            <v>baa2</v>
          </cell>
          <cell r="F206" t="str">
            <v>A3</v>
          </cell>
          <cell r="G206" t="str">
            <v>Foreign Currency Long Term Deposit Rating</v>
          </cell>
          <cell r="H206" t="str">
            <v>Negative(m)</v>
          </cell>
          <cell r="I206">
            <v>15066149.523209499</v>
          </cell>
          <cell r="J206" t="str">
            <v>2013 YE</v>
          </cell>
          <cell r="K206" t="str">
            <v>C</v>
          </cell>
        </row>
        <row r="207">
          <cell r="A207" t="str">
            <v>Danske Bank Plc</v>
          </cell>
          <cell r="B207" t="str">
            <v>Finland</v>
          </cell>
          <cell r="C207" t="str">
            <v>C-</v>
          </cell>
          <cell r="D207" t="str">
            <v>baa1</v>
          </cell>
          <cell r="E207" t="str">
            <v>baa1</v>
          </cell>
          <cell r="F207" t="str">
            <v>A2</v>
          </cell>
          <cell r="G207" t="str">
            <v>Foreign Currency Long Term Deposit Rating</v>
          </cell>
          <cell r="H207" t="str">
            <v>Negative(m)</v>
          </cell>
          <cell r="I207">
            <v>36763352.364609003</v>
          </cell>
          <cell r="J207" t="str">
            <v>2013 YE</v>
          </cell>
          <cell r="K207" t="str">
            <v>C</v>
          </cell>
        </row>
        <row r="208">
          <cell r="A208" t="str">
            <v>Nordea Bank Finland Plc</v>
          </cell>
          <cell r="B208" t="str">
            <v>Finland</v>
          </cell>
          <cell r="C208" t="str">
            <v>C</v>
          </cell>
          <cell r="D208" t="str">
            <v>a3</v>
          </cell>
          <cell r="E208" t="str">
            <v>a2</v>
          </cell>
          <cell r="F208" t="str">
            <v>Aa3</v>
          </cell>
          <cell r="G208" t="str">
            <v>Foreign Currency Long Term Deposit Rating</v>
          </cell>
          <cell r="H208" t="str">
            <v>Negative(m)</v>
          </cell>
          <cell r="I208">
            <v>419942954.43351001</v>
          </cell>
          <cell r="J208" t="str">
            <v>2013 YE</v>
          </cell>
          <cell r="K208" t="str">
            <v>C</v>
          </cell>
        </row>
        <row r="209">
          <cell r="A209" t="str">
            <v>OP-Pohjola Group</v>
          </cell>
          <cell r="B209" t="str">
            <v>Finland</v>
          </cell>
          <cell r="C209" t="str">
            <v>C</v>
          </cell>
          <cell r="D209" t="str">
            <v>a3</v>
          </cell>
          <cell r="E209" t="str">
            <v>a3</v>
          </cell>
          <cell r="F209">
            <v>0</v>
          </cell>
          <cell r="G209">
            <v>0</v>
          </cell>
          <cell r="H209" t="str">
            <v>Stable</v>
          </cell>
          <cell r="I209">
            <v>139145952.01370999</v>
          </cell>
          <cell r="J209" t="str">
            <v>2013 YE</v>
          </cell>
          <cell r="K209" t="str">
            <v>C</v>
          </cell>
        </row>
        <row r="210">
          <cell r="A210" t="str">
            <v>Pohjola Bank plc</v>
          </cell>
          <cell r="B210" t="str">
            <v>Finland</v>
          </cell>
          <cell r="C210" t="str">
            <v>C-</v>
          </cell>
          <cell r="D210" t="str">
            <v>baa2</v>
          </cell>
          <cell r="E210" t="str">
            <v>a3</v>
          </cell>
          <cell r="F210" t="str">
            <v>Aa3</v>
          </cell>
          <cell r="G210" t="str">
            <v>Foreign Currency Long Term Deposit Rating</v>
          </cell>
          <cell r="H210" t="str">
            <v>Negative(m)</v>
          </cell>
          <cell r="I210">
            <v>60243620.305200003</v>
          </cell>
          <cell r="J210" t="str">
            <v>2013 YE</v>
          </cell>
          <cell r="K210" t="str">
            <v>C</v>
          </cell>
        </row>
        <row r="211">
          <cell r="A211" t="str">
            <v>Banque Federative du Credit Mutuel</v>
          </cell>
          <cell r="B211" t="str">
            <v>France</v>
          </cell>
          <cell r="C211" t="str">
            <v>C-</v>
          </cell>
          <cell r="D211" t="str">
            <v>baa2</v>
          </cell>
          <cell r="E211" t="str">
            <v>a3</v>
          </cell>
          <cell r="F211" t="str">
            <v>Aa3</v>
          </cell>
          <cell r="G211" t="str">
            <v>Foreign Currency Long Term Deposit Rating</v>
          </cell>
          <cell r="H211" t="str">
            <v>Negative(m)</v>
          </cell>
          <cell r="I211">
            <v>550797829.97475004</v>
          </cell>
          <cell r="J211" t="str">
            <v>2013 YE</v>
          </cell>
          <cell r="K211" t="str">
            <v>C</v>
          </cell>
        </row>
        <row r="212">
          <cell r="A212" t="str">
            <v>Banque Palatine</v>
          </cell>
          <cell r="B212" t="str">
            <v>France</v>
          </cell>
          <cell r="C212" t="str">
            <v>D+</v>
          </cell>
          <cell r="D212" t="str">
            <v>baa3</v>
          </cell>
          <cell r="E212" t="str">
            <v>baa2</v>
          </cell>
          <cell r="F212" t="str">
            <v>A2</v>
          </cell>
          <cell r="G212" t="str">
            <v>Foreign Currency Long Term Deposit Rating</v>
          </cell>
          <cell r="H212" t="str">
            <v>Negative</v>
          </cell>
          <cell r="I212">
            <v>18715758.198384002</v>
          </cell>
          <cell r="J212" t="str">
            <v>2013 YE</v>
          </cell>
          <cell r="K212" t="str">
            <v>C</v>
          </cell>
        </row>
        <row r="213">
          <cell r="A213" t="str">
            <v>Banque PSA Finance</v>
          </cell>
          <cell r="B213" t="str">
            <v>France</v>
          </cell>
          <cell r="C213" t="str">
            <v>D</v>
          </cell>
          <cell r="D213" t="str">
            <v>ba2</v>
          </cell>
          <cell r="E213" t="str">
            <v>ba2</v>
          </cell>
          <cell r="F213" t="str">
            <v>Ba1</v>
          </cell>
          <cell r="G213" t="str">
            <v>Foreign Currency Long Term Deposit Rating</v>
          </cell>
          <cell r="H213" t="str">
            <v>Negative(m)</v>
          </cell>
          <cell r="I213">
            <v>34609766.953469999</v>
          </cell>
          <cell r="J213" t="str">
            <v>2013 YE</v>
          </cell>
          <cell r="K213" t="str">
            <v>C</v>
          </cell>
        </row>
        <row r="214">
          <cell r="A214" t="str">
            <v>BNP Paribas</v>
          </cell>
          <cell r="B214" t="str">
            <v>France</v>
          </cell>
          <cell r="C214" t="str">
            <v>C-</v>
          </cell>
          <cell r="D214" t="str">
            <v>baa1</v>
          </cell>
          <cell r="E214" t="str">
            <v>baa1</v>
          </cell>
          <cell r="F214" t="str">
            <v>A1</v>
          </cell>
          <cell r="G214" t="str">
            <v>Foreign Currency Long Term Deposit Rating</v>
          </cell>
          <cell r="H214" t="str">
            <v>Negative(m)</v>
          </cell>
          <cell r="I214">
            <v>2052791716.30632</v>
          </cell>
          <cell r="J214" t="str">
            <v>2013 YE</v>
          </cell>
          <cell r="K214" t="str">
            <v>C</v>
          </cell>
        </row>
        <row r="215">
          <cell r="A215" t="str">
            <v>BPCE</v>
          </cell>
          <cell r="B215" t="str">
            <v>France</v>
          </cell>
          <cell r="C215" t="str">
            <v>D</v>
          </cell>
          <cell r="D215" t="str">
            <v>ba2</v>
          </cell>
          <cell r="E215" t="str">
            <v>baa2</v>
          </cell>
          <cell r="F215" t="str">
            <v>A2</v>
          </cell>
          <cell r="G215" t="str">
            <v>Foreign Currency Long Term Deposit Rating</v>
          </cell>
          <cell r="H215" t="str">
            <v>Negative(m)</v>
          </cell>
          <cell r="I215">
            <v>987227859.36141002</v>
          </cell>
          <cell r="J215" t="str">
            <v>2013 YE</v>
          </cell>
          <cell r="K215" t="str">
            <v>C</v>
          </cell>
        </row>
        <row r="216">
          <cell r="A216" t="str">
            <v>Caisse C'ale du Credit Immobilier de France</v>
          </cell>
          <cell r="B216" t="str">
            <v>France</v>
          </cell>
          <cell r="C216" t="str">
            <v>E</v>
          </cell>
          <cell r="D216" t="str">
            <v>ca</v>
          </cell>
          <cell r="E216" t="str">
            <v>ca</v>
          </cell>
          <cell r="F216" t="str">
            <v>Baa2</v>
          </cell>
          <cell r="G216" t="str">
            <v>Foreign Currency Long Term Deposit Rating</v>
          </cell>
          <cell r="H216" t="str">
            <v>Stable</v>
          </cell>
          <cell r="I216">
            <v>33655115.018802904</v>
          </cell>
          <cell r="J216" t="str">
            <v>2013 YE</v>
          </cell>
          <cell r="K216" t="str">
            <v>C</v>
          </cell>
        </row>
        <row r="217">
          <cell r="A217" t="str">
            <v>Credit Agricole Corporate and Investment Bank</v>
          </cell>
          <cell r="B217" t="str">
            <v>France</v>
          </cell>
          <cell r="C217" t="str">
            <v>D-</v>
          </cell>
          <cell r="D217" t="str">
            <v>ba3</v>
          </cell>
          <cell r="E217" t="str">
            <v>baa2</v>
          </cell>
          <cell r="F217" t="str">
            <v>A2</v>
          </cell>
          <cell r="G217" t="str">
            <v>Foreign Currency Long Term Deposit Rating</v>
          </cell>
          <cell r="H217" t="str">
            <v>Negative(m)</v>
          </cell>
          <cell r="I217">
            <v>834948743.00348997</v>
          </cell>
          <cell r="J217" t="str">
            <v>2013 YE</v>
          </cell>
          <cell r="K217" t="str">
            <v>C</v>
          </cell>
        </row>
        <row r="218">
          <cell r="A218" t="str">
            <v>Credit Agricole S.A.</v>
          </cell>
          <cell r="B218" t="str">
            <v>France</v>
          </cell>
          <cell r="C218" t="str">
            <v>D</v>
          </cell>
          <cell r="D218" t="str">
            <v>ba2</v>
          </cell>
          <cell r="E218" t="str">
            <v>baa2</v>
          </cell>
          <cell r="F218" t="str">
            <v>A2</v>
          </cell>
          <cell r="G218" t="str">
            <v>Foreign Currency Long Term Deposit Rating</v>
          </cell>
          <cell r="H218" t="str">
            <v>Negative(m)</v>
          </cell>
          <cell r="I218">
            <v>2117721717.04743</v>
          </cell>
          <cell r="J218" t="str">
            <v>2013 YE</v>
          </cell>
          <cell r="K218" t="str">
            <v>C</v>
          </cell>
        </row>
        <row r="219">
          <cell r="A219" t="str">
            <v>Credit Foncier de France</v>
          </cell>
          <cell r="B219" t="str">
            <v>France</v>
          </cell>
          <cell r="C219" t="str">
            <v>E+</v>
          </cell>
          <cell r="D219" t="str">
            <v>b1</v>
          </cell>
          <cell r="E219" t="str">
            <v>baa2</v>
          </cell>
          <cell r="F219" t="str">
            <v>A2</v>
          </cell>
          <cell r="G219" t="str">
            <v>Foreign Currency Long Term Deposit Rating</v>
          </cell>
          <cell r="H219" t="str">
            <v>Negative(m)</v>
          </cell>
          <cell r="I219">
            <v>203880285.0036</v>
          </cell>
          <cell r="J219" t="str">
            <v>2013 YE</v>
          </cell>
          <cell r="K219" t="str">
            <v>C</v>
          </cell>
        </row>
        <row r="220">
          <cell r="A220" t="str">
            <v>Credit Industriel et Commercial</v>
          </cell>
          <cell r="B220" t="str">
            <v>France</v>
          </cell>
          <cell r="C220" t="str">
            <v>C-</v>
          </cell>
          <cell r="D220" t="str">
            <v>baa2</v>
          </cell>
          <cell r="E220" t="str">
            <v>a3</v>
          </cell>
          <cell r="F220" t="str">
            <v>Aa3</v>
          </cell>
          <cell r="G220" t="str">
            <v>Foreign Currency Long Term Deposit Rating</v>
          </cell>
          <cell r="H220" t="str">
            <v>Negative(m)</v>
          </cell>
          <cell r="I220">
            <v>320950229.67720002</v>
          </cell>
          <cell r="J220" t="str">
            <v>2013 YE</v>
          </cell>
          <cell r="K220" t="str">
            <v>C</v>
          </cell>
        </row>
        <row r="221">
          <cell r="A221" t="str">
            <v>Credit Mutuel Arkea</v>
          </cell>
          <cell r="B221" t="str">
            <v>France</v>
          </cell>
          <cell r="C221" t="str">
            <v>D+</v>
          </cell>
          <cell r="D221" t="str">
            <v>baa3</v>
          </cell>
          <cell r="E221" t="str">
            <v>a3</v>
          </cell>
          <cell r="F221" t="str">
            <v>Aa3</v>
          </cell>
          <cell r="G221" t="str">
            <v>Local Currency Long Term Deposit Rating</v>
          </cell>
          <cell r="H221" t="str">
            <v>Negative(m)</v>
          </cell>
          <cell r="I221">
            <v>129483320.391993</v>
          </cell>
          <cell r="J221" t="str">
            <v>2013 YE</v>
          </cell>
          <cell r="K221" t="str">
            <v>C</v>
          </cell>
        </row>
        <row r="222">
          <cell r="A222" t="str">
            <v>Dexia Credit Local</v>
          </cell>
          <cell r="B222" t="str">
            <v>France</v>
          </cell>
          <cell r="C222" t="str">
            <v>E</v>
          </cell>
          <cell r="D222" t="str">
            <v>ca</v>
          </cell>
          <cell r="E222" t="str">
            <v>ca</v>
          </cell>
          <cell r="F222" t="str">
            <v>Baa2</v>
          </cell>
          <cell r="G222" t="str">
            <v>Foreign Currency Long Term Deposit Rating</v>
          </cell>
          <cell r="H222" t="str">
            <v>Negative</v>
          </cell>
          <cell r="I222">
            <v>305398777.28094</v>
          </cell>
          <cell r="J222" t="str">
            <v>2013 YE</v>
          </cell>
          <cell r="K222" t="str">
            <v>C</v>
          </cell>
        </row>
        <row r="223">
          <cell r="A223" t="str">
            <v>HSBC France</v>
          </cell>
          <cell r="B223" t="str">
            <v>France</v>
          </cell>
          <cell r="C223" t="str">
            <v>C-</v>
          </cell>
          <cell r="D223" t="str">
            <v>baa2</v>
          </cell>
          <cell r="E223" t="str">
            <v>a2</v>
          </cell>
          <cell r="F223" t="str">
            <v>A1</v>
          </cell>
          <cell r="G223" t="str">
            <v>Foreign Currency Long Term Deposit Rating</v>
          </cell>
          <cell r="H223" t="str">
            <v>Negative(m)</v>
          </cell>
          <cell r="I223">
            <v>287842419.40562999</v>
          </cell>
          <cell r="J223" t="str">
            <v>2013 YE</v>
          </cell>
          <cell r="K223" t="str">
            <v>C</v>
          </cell>
        </row>
        <row r="224">
          <cell r="A224" t="str">
            <v>Natixis</v>
          </cell>
          <cell r="B224" t="str">
            <v>France</v>
          </cell>
          <cell r="C224" t="str">
            <v>D</v>
          </cell>
          <cell r="D224" t="str">
            <v>ba2</v>
          </cell>
          <cell r="E224" t="str">
            <v>baa2</v>
          </cell>
          <cell r="F224" t="str">
            <v>A2</v>
          </cell>
          <cell r="G224" t="str">
            <v>Foreign Currency Long Term Deposit Rating</v>
          </cell>
          <cell r="H224" t="str">
            <v>Negative(m)</v>
          </cell>
          <cell r="I224">
            <v>702930884.49021006</v>
          </cell>
          <cell r="J224" t="str">
            <v>2013 YE</v>
          </cell>
          <cell r="K224" t="str">
            <v>C</v>
          </cell>
        </row>
        <row r="225">
          <cell r="A225" t="str">
            <v>RCI Banque</v>
          </cell>
          <cell r="B225" t="str">
            <v>France</v>
          </cell>
          <cell r="C225" t="str">
            <v>D+</v>
          </cell>
          <cell r="D225" t="str">
            <v>baa3</v>
          </cell>
          <cell r="E225" t="str">
            <v>baa3</v>
          </cell>
          <cell r="F225" t="str">
            <v>Baa3</v>
          </cell>
          <cell r="G225" t="str">
            <v>Foreign Currency Long Term Deposit Rating</v>
          </cell>
          <cell r="H225" t="str">
            <v>Stable</v>
          </cell>
          <cell r="I225">
            <v>40656176.05455</v>
          </cell>
          <cell r="J225" t="str">
            <v>2013 YE</v>
          </cell>
          <cell r="K225" t="str">
            <v>C</v>
          </cell>
        </row>
        <row r="226">
          <cell r="A226" t="str">
            <v>Societe Generale</v>
          </cell>
          <cell r="B226" t="str">
            <v>France</v>
          </cell>
          <cell r="C226" t="str">
            <v>C-</v>
          </cell>
          <cell r="D226" t="str">
            <v>baa2</v>
          </cell>
          <cell r="E226" t="str">
            <v>baa2</v>
          </cell>
          <cell r="F226" t="str">
            <v>A2</v>
          </cell>
          <cell r="G226" t="str">
            <v>Foreign Currency Long Term Deposit Rating</v>
          </cell>
          <cell r="H226" t="str">
            <v>Negative(m)</v>
          </cell>
          <cell r="I226">
            <v>1463324702.51124</v>
          </cell>
          <cell r="J226" t="str">
            <v>2013 YE</v>
          </cell>
          <cell r="K226" t="str">
            <v>C</v>
          </cell>
        </row>
        <row r="227">
          <cell r="A227" t="str">
            <v>Socram Banque</v>
          </cell>
          <cell r="B227" t="str">
            <v>France</v>
          </cell>
          <cell r="C227" t="str">
            <v>D+</v>
          </cell>
          <cell r="D227" t="str">
            <v>baa3</v>
          </cell>
          <cell r="E227" t="str">
            <v>baa1</v>
          </cell>
          <cell r="F227" t="str">
            <v>Baa1</v>
          </cell>
          <cell r="G227" t="str">
            <v>Foreign Currency Long Term Deposit Rating</v>
          </cell>
          <cell r="H227" t="str">
            <v>Stable</v>
          </cell>
          <cell r="I227">
            <v>2375016.2911871802</v>
          </cell>
          <cell r="J227" t="str">
            <v>2012 YE</v>
          </cell>
          <cell r="K227" t="str">
            <v>C</v>
          </cell>
        </row>
        <row r="228">
          <cell r="A228" t="str">
            <v>Bank of Georgia</v>
          </cell>
          <cell r="B228" t="str">
            <v>Georgia</v>
          </cell>
          <cell r="C228" t="str">
            <v>D-</v>
          </cell>
          <cell r="D228" t="str">
            <v>ba3</v>
          </cell>
          <cell r="E228" t="str">
            <v>ba3</v>
          </cell>
          <cell r="F228" t="str">
            <v>B1</v>
          </cell>
          <cell r="G228" t="str">
            <v>Foreign Currency Long Term Deposit Rating</v>
          </cell>
          <cell r="H228" t="str">
            <v>Stable</v>
          </cell>
          <cell r="I228">
            <v>3760798.9135448802</v>
          </cell>
          <cell r="J228" t="str">
            <v>2013 YE</v>
          </cell>
          <cell r="K228" t="str">
            <v>C</v>
          </cell>
        </row>
        <row r="229">
          <cell r="A229" t="str">
            <v>TBC Bank</v>
          </cell>
          <cell r="B229" t="str">
            <v>Georgia</v>
          </cell>
          <cell r="C229" t="str">
            <v>D-</v>
          </cell>
          <cell r="D229" t="str">
            <v>ba3</v>
          </cell>
          <cell r="E229" t="str">
            <v>ba3</v>
          </cell>
          <cell r="F229" t="str">
            <v>B1</v>
          </cell>
          <cell r="G229" t="str">
            <v>Foreign Currency Long Term Deposit Rating</v>
          </cell>
          <cell r="H229" t="str">
            <v>Stable</v>
          </cell>
          <cell r="I229">
            <v>2565756.8419690002</v>
          </cell>
          <cell r="J229" t="str">
            <v>2013 YE</v>
          </cell>
          <cell r="K229" t="str">
            <v>C</v>
          </cell>
        </row>
        <row r="230">
          <cell r="A230" t="str">
            <v>Bausparkasse Mainz AG</v>
          </cell>
          <cell r="B230" t="str">
            <v>Germany</v>
          </cell>
          <cell r="C230" t="str">
            <v>C-</v>
          </cell>
          <cell r="D230" t="str">
            <v>baa1</v>
          </cell>
          <cell r="E230" t="str">
            <v>baa1</v>
          </cell>
          <cell r="F230" t="str">
            <v>Baa1</v>
          </cell>
          <cell r="G230" t="str">
            <v>Foreign Currency Long Term Deposit Rating</v>
          </cell>
          <cell r="H230" t="str">
            <v>Stable</v>
          </cell>
          <cell r="I230">
            <v>3353623.8858228102</v>
          </cell>
          <cell r="J230" t="str">
            <v>2013 YE</v>
          </cell>
          <cell r="K230" t="str">
            <v>U</v>
          </cell>
        </row>
        <row r="231">
          <cell r="A231" t="str">
            <v>Bayerische Landesbank</v>
          </cell>
          <cell r="B231" t="str">
            <v>Germany</v>
          </cell>
          <cell r="C231" t="str">
            <v>D</v>
          </cell>
          <cell r="D231" t="str">
            <v>ba2</v>
          </cell>
          <cell r="E231" t="str">
            <v>baa3</v>
          </cell>
          <cell r="F231" t="str">
            <v>A3</v>
          </cell>
          <cell r="G231" t="str">
            <v>Foreign Currency Long Term Deposit Rating</v>
          </cell>
          <cell r="H231" t="str">
            <v>Negative(m)</v>
          </cell>
          <cell r="I231">
            <v>352203330.13791001</v>
          </cell>
          <cell r="J231" t="str">
            <v>2013 YE</v>
          </cell>
          <cell r="K231" t="str">
            <v>C</v>
          </cell>
        </row>
        <row r="232">
          <cell r="A232" t="str">
            <v>Berlin Hyp AG</v>
          </cell>
          <cell r="B232" t="str">
            <v>Germany</v>
          </cell>
          <cell r="C232" t="str">
            <v>D</v>
          </cell>
          <cell r="D232" t="str">
            <v>ba2</v>
          </cell>
          <cell r="E232" t="str">
            <v>baa3</v>
          </cell>
          <cell r="F232" t="str">
            <v>A2</v>
          </cell>
          <cell r="G232" t="str">
            <v>Foreign Currency Long Term Deposit Rating</v>
          </cell>
          <cell r="H232" t="str">
            <v>Negative(m)</v>
          </cell>
          <cell r="I232">
            <v>45977361.244755901</v>
          </cell>
          <cell r="J232" t="str">
            <v>2013 YE</v>
          </cell>
          <cell r="K232" t="str">
            <v>U</v>
          </cell>
        </row>
        <row r="233">
          <cell r="A233" t="str">
            <v>Bremer Landesbank Kreditanstalt Oldenburg GZ</v>
          </cell>
          <cell r="B233" t="str">
            <v>Germany</v>
          </cell>
          <cell r="C233" t="str">
            <v>E+</v>
          </cell>
          <cell r="D233" t="str">
            <v>b1</v>
          </cell>
          <cell r="E233" t="str">
            <v>ba2</v>
          </cell>
          <cell r="F233" t="str">
            <v>Baa2</v>
          </cell>
          <cell r="G233" t="str">
            <v>Foreign Currency Long Term Deposit Rating</v>
          </cell>
          <cell r="H233" t="str">
            <v>Negative(m)</v>
          </cell>
          <cell r="I233">
            <v>45492752.158650003</v>
          </cell>
          <cell r="J233" t="str">
            <v>2013 YE</v>
          </cell>
          <cell r="K233" t="str">
            <v>C</v>
          </cell>
        </row>
        <row r="234">
          <cell r="A234" t="str">
            <v>Commerzbank AG</v>
          </cell>
          <cell r="B234" t="str">
            <v>Germany</v>
          </cell>
          <cell r="C234" t="str">
            <v>D+</v>
          </cell>
          <cell r="D234" t="str">
            <v>ba1</v>
          </cell>
          <cell r="E234" t="str">
            <v>ba1</v>
          </cell>
          <cell r="F234" t="str">
            <v>Baa1</v>
          </cell>
          <cell r="G234" t="str">
            <v>Foreign Currency Long Term Deposit Rating</v>
          </cell>
          <cell r="H234" t="str">
            <v>Negative(m)</v>
          </cell>
          <cell r="I234">
            <v>690653422.07211006</v>
          </cell>
          <cell r="J234" t="str">
            <v>2013 YE</v>
          </cell>
          <cell r="K234" t="str">
            <v>C</v>
          </cell>
        </row>
        <row r="235">
          <cell r="A235" t="str">
            <v>Debeka Bausparkasse AG</v>
          </cell>
          <cell r="B235" t="str">
            <v>Germany</v>
          </cell>
          <cell r="C235" t="str">
            <v>C</v>
          </cell>
          <cell r="D235" t="str">
            <v>a3</v>
          </cell>
          <cell r="E235" t="str">
            <v>a3</v>
          </cell>
          <cell r="F235" t="str">
            <v>A3</v>
          </cell>
          <cell r="G235" t="str">
            <v>Foreign Currency Long Term Deposit Rating</v>
          </cell>
          <cell r="H235" t="str">
            <v>Stable</v>
          </cell>
          <cell r="I235">
            <v>12583088.800132699</v>
          </cell>
          <cell r="J235" t="str">
            <v>2013 YE</v>
          </cell>
          <cell r="K235" t="str">
            <v>U</v>
          </cell>
        </row>
        <row r="236">
          <cell r="A236" t="str">
            <v>DekaBank Deutsche Girozentrale</v>
          </cell>
          <cell r="B236" t="str">
            <v>Germany</v>
          </cell>
          <cell r="C236" t="str">
            <v>C-</v>
          </cell>
          <cell r="D236" t="str">
            <v>baa2</v>
          </cell>
          <cell r="E236" t="str">
            <v>a3</v>
          </cell>
          <cell r="F236" t="str">
            <v>A1</v>
          </cell>
          <cell r="G236" t="str">
            <v>Foreign Currency Long Term Deposit Rating</v>
          </cell>
          <cell r="H236" t="str">
            <v>Negative(m)</v>
          </cell>
          <cell r="I236">
            <v>159941713.52523899</v>
          </cell>
          <cell r="J236" t="str">
            <v>2013 YE</v>
          </cell>
          <cell r="K236" t="str">
            <v>C</v>
          </cell>
        </row>
        <row r="237">
          <cell r="A237" t="str">
            <v>Deutsche Apotheker- und Aerztebank eG</v>
          </cell>
          <cell r="B237" t="str">
            <v>Germany</v>
          </cell>
          <cell r="C237" t="str">
            <v>C-</v>
          </cell>
          <cell r="D237" t="str">
            <v>baa2</v>
          </cell>
          <cell r="E237" t="str">
            <v>a2</v>
          </cell>
          <cell r="F237" t="str">
            <v>A1</v>
          </cell>
          <cell r="G237" t="str">
            <v>Foreign Currency Long Term Deposit Rating</v>
          </cell>
          <cell r="H237" t="str">
            <v>Stable</v>
          </cell>
          <cell r="I237">
            <v>47807465.525670096</v>
          </cell>
          <cell r="J237" t="str">
            <v>2013 YE</v>
          </cell>
          <cell r="K237" t="str">
            <v>C</v>
          </cell>
        </row>
        <row r="238">
          <cell r="A238" t="str">
            <v>Deutsche Bank AG</v>
          </cell>
          <cell r="B238" t="str">
            <v>Germany</v>
          </cell>
          <cell r="C238" t="str">
            <v>C-</v>
          </cell>
          <cell r="D238" t="str">
            <v>baa2</v>
          </cell>
          <cell r="E238" t="str">
            <v>baa2</v>
          </cell>
          <cell r="F238" t="str">
            <v>A2</v>
          </cell>
          <cell r="G238" t="str">
            <v>Foreign Currency Long Term Deposit Rating</v>
          </cell>
          <cell r="H238" t="str">
            <v>Rating(s) Under Review</v>
          </cell>
          <cell r="I238">
            <v>1513684345.4960101</v>
          </cell>
          <cell r="J238" t="str">
            <v>2013 YE</v>
          </cell>
          <cell r="K238" t="str">
            <v>C</v>
          </cell>
        </row>
        <row r="239">
          <cell r="A239" t="str">
            <v>Deutsche Hypothekenbank AG</v>
          </cell>
          <cell r="B239" t="str">
            <v>Germany</v>
          </cell>
          <cell r="C239" t="str">
            <v>E+</v>
          </cell>
          <cell r="D239" t="str">
            <v>b1</v>
          </cell>
          <cell r="E239" t="str">
            <v>baa3</v>
          </cell>
          <cell r="F239" t="str">
            <v>Baa1</v>
          </cell>
          <cell r="G239" t="str">
            <v>Foreign Currency Long Term Deposit Rating</v>
          </cell>
          <cell r="H239" t="str">
            <v>Negative</v>
          </cell>
          <cell r="I239">
            <v>43094483.505806997</v>
          </cell>
          <cell r="J239" t="str">
            <v>2013 YE</v>
          </cell>
          <cell r="K239" t="str">
            <v>U</v>
          </cell>
        </row>
        <row r="240">
          <cell r="A240" t="str">
            <v>Deutsche Pfandbriefbank AG</v>
          </cell>
          <cell r="B240" t="str">
            <v>Germany</v>
          </cell>
          <cell r="C240" t="str">
            <v>E+</v>
          </cell>
          <cell r="D240" t="str">
            <v>b3</v>
          </cell>
          <cell r="E240" t="str">
            <v>b3</v>
          </cell>
          <cell r="F240" t="str">
            <v>Baa2</v>
          </cell>
          <cell r="G240" t="str">
            <v>Foreign Currency Long Term Deposit Rating</v>
          </cell>
          <cell r="H240" t="str">
            <v>Negative</v>
          </cell>
          <cell r="I240">
            <v>101862977.75484</v>
          </cell>
          <cell r="J240" t="str">
            <v>2013 YE</v>
          </cell>
          <cell r="K240" t="str">
            <v>C</v>
          </cell>
        </row>
        <row r="241">
          <cell r="A241" t="str">
            <v>Deutsche Postbank AG</v>
          </cell>
          <cell r="B241" t="str">
            <v>Germany</v>
          </cell>
          <cell r="C241" t="str">
            <v>D+</v>
          </cell>
          <cell r="D241" t="str">
            <v>ba1</v>
          </cell>
          <cell r="E241" t="str">
            <v>baa2</v>
          </cell>
          <cell r="F241" t="str">
            <v>A2</v>
          </cell>
          <cell r="G241" t="str">
            <v>Foreign Currency Long Term Deposit Rating</v>
          </cell>
          <cell r="H241" t="str">
            <v>Rating(s) Under Review</v>
          </cell>
          <cell r="I241">
            <v>222545886.11646</v>
          </cell>
          <cell r="J241" t="str">
            <v>2013 YE</v>
          </cell>
          <cell r="K241" t="str">
            <v>C</v>
          </cell>
        </row>
        <row r="242">
          <cell r="A242" t="str">
            <v>DVB Bank S.E.</v>
          </cell>
          <cell r="B242" t="str">
            <v>Germany</v>
          </cell>
          <cell r="C242" t="str">
            <v>D-</v>
          </cell>
          <cell r="D242" t="str">
            <v>ba3</v>
          </cell>
          <cell r="E242" t="str">
            <v>baa1</v>
          </cell>
          <cell r="F242" t="str">
            <v>Baa1</v>
          </cell>
          <cell r="G242" t="str">
            <v>Foreign Currency Long Term Deposit Rating</v>
          </cell>
          <cell r="H242" t="str">
            <v>Stable</v>
          </cell>
          <cell r="I242">
            <v>32192994.637520999</v>
          </cell>
          <cell r="J242" t="str">
            <v>2013 YE</v>
          </cell>
          <cell r="K242" t="str">
            <v>C</v>
          </cell>
        </row>
        <row r="243">
          <cell r="A243" t="str">
            <v>DZ BANK AG</v>
          </cell>
          <cell r="B243" t="str">
            <v>Germany</v>
          </cell>
          <cell r="C243" t="str">
            <v>C-</v>
          </cell>
          <cell r="D243" t="str">
            <v>baa2</v>
          </cell>
          <cell r="E243" t="str">
            <v>a3</v>
          </cell>
          <cell r="F243" t="str">
            <v>A1</v>
          </cell>
          <cell r="G243" t="str">
            <v>Foreign Currency Long Term Deposit Rating</v>
          </cell>
          <cell r="H243" t="str">
            <v>Stable</v>
          </cell>
          <cell r="I243">
            <v>533233204.44797999</v>
          </cell>
          <cell r="J243" t="str">
            <v>2013 YE</v>
          </cell>
          <cell r="K243" t="str">
            <v>C</v>
          </cell>
        </row>
        <row r="244">
          <cell r="A244" t="str">
            <v>HSH Nordbank AG</v>
          </cell>
          <cell r="B244" t="str">
            <v>Germany</v>
          </cell>
          <cell r="C244" t="str">
            <v>E</v>
          </cell>
          <cell r="D244" t="str">
            <v>caa2</v>
          </cell>
          <cell r="E244" t="str">
            <v>b3</v>
          </cell>
          <cell r="F244" t="str">
            <v>Baa3</v>
          </cell>
          <cell r="G244" t="str">
            <v>Foreign Currency Long Term Deposit Rating</v>
          </cell>
          <cell r="H244" t="str">
            <v>Negative(m)</v>
          </cell>
          <cell r="I244">
            <v>150225982.91202</v>
          </cell>
          <cell r="J244" t="str">
            <v>2013 YE</v>
          </cell>
          <cell r="K244" t="str">
            <v>C</v>
          </cell>
        </row>
        <row r="245">
          <cell r="A245" t="str">
            <v>Hypothekenbank Frankfurt AG</v>
          </cell>
          <cell r="B245" t="str">
            <v>Germany</v>
          </cell>
          <cell r="C245" t="str">
            <v>E</v>
          </cell>
          <cell r="D245" t="str">
            <v>caa2</v>
          </cell>
          <cell r="E245" t="str">
            <v>ba2</v>
          </cell>
          <cell r="F245" t="str">
            <v>Baa3</v>
          </cell>
          <cell r="G245" t="str">
            <v>Foreign Currency Long Term Deposit Rating</v>
          </cell>
          <cell r="H245" t="str">
            <v>Negative(m)</v>
          </cell>
          <cell r="I245">
            <v>179756655.98523</v>
          </cell>
          <cell r="J245" t="str">
            <v>2013 YE</v>
          </cell>
          <cell r="K245" t="str">
            <v>C</v>
          </cell>
        </row>
        <row r="246">
          <cell r="A246" t="str">
            <v>ING DiBa AG</v>
          </cell>
          <cell r="B246" t="str">
            <v>Germany</v>
          </cell>
          <cell r="C246" t="str">
            <v>C</v>
          </cell>
          <cell r="D246" t="str">
            <v>a3</v>
          </cell>
          <cell r="E246" t="str">
            <v>a3</v>
          </cell>
          <cell r="F246" t="str">
            <v>A2</v>
          </cell>
          <cell r="G246" t="str">
            <v>Foreign Currency Long Term Deposit Rating</v>
          </cell>
          <cell r="H246" t="str">
            <v>Negative</v>
          </cell>
          <cell r="I246">
            <v>175464366.93557999</v>
          </cell>
          <cell r="J246" t="str">
            <v>2013 YE</v>
          </cell>
          <cell r="K246" t="str">
            <v>C</v>
          </cell>
        </row>
        <row r="247">
          <cell r="A247" t="str">
            <v>KfW IPEX-Bank GmbH</v>
          </cell>
          <cell r="B247" t="str">
            <v>Germany</v>
          </cell>
          <cell r="C247" t="str">
            <v>D+</v>
          </cell>
          <cell r="D247" t="str">
            <v>baa3</v>
          </cell>
          <cell r="E247" t="str">
            <v>aa3</v>
          </cell>
          <cell r="F247" t="str">
            <v>Aa3</v>
          </cell>
          <cell r="G247" t="str">
            <v>Foreign Currency Long Term Deposit Rating</v>
          </cell>
          <cell r="H247" t="str">
            <v>Stable</v>
          </cell>
          <cell r="I247">
            <v>32294241.6752421</v>
          </cell>
          <cell r="J247" t="str">
            <v>2013 YE</v>
          </cell>
          <cell r="K247" t="str">
            <v>U</v>
          </cell>
        </row>
        <row r="248">
          <cell r="A248" t="str">
            <v>Kreissparkasse Koeln</v>
          </cell>
          <cell r="B248" t="str">
            <v>Germany</v>
          </cell>
          <cell r="C248" t="str">
            <v>C-</v>
          </cell>
          <cell r="D248" t="str">
            <v>baa1</v>
          </cell>
          <cell r="E248" t="str">
            <v>a2</v>
          </cell>
          <cell r="F248" t="str">
            <v>Aa3</v>
          </cell>
          <cell r="G248" t="str">
            <v>Foreign Currency Long Term Deposit Rating</v>
          </cell>
          <cell r="H248" t="str">
            <v>Negative(m)</v>
          </cell>
          <cell r="I248">
            <v>31455908.216235701</v>
          </cell>
          <cell r="J248" t="str">
            <v>2012 YE</v>
          </cell>
          <cell r="K248" t="str">
            <v>C</v>
          </cell>
        </row>
        <row r="249">
          <cell r="A249" t="str">
            <v>Landesbank Baden-Wuerttemberg</v>
          </cell>
          <cell r="B249" t="str">
            <v>Germany</v>
          </cell>
          <cell r="C249" t="str">
            <v>D+</v>
          </cell>
          <cell r="D249" t="str">
            <v>baa3</v>
          </cell>
          <cell r="E249" t="str">
            <v>baa1</v>
          </cell>
          <cell r="F249" t="str">
            <v>A2</v>
          </cell>
          <cell r="G249" t="str">
            <v>Foreign Currency Long Term Deposit Rating</v>
          </cell>
          <cell r="H249" t="str">
            <v>Negative(m)</v>
          </cell>
          <cell r="I249">
            <v>376860222.67545003</v>
          </cell>
          <cell r="J249" t="str">
            <v>2013 YE</v>
          </cell>
          <cell r="K249" t="str">
            <v>C</v>
          </cell>
        </row>
        <row r="250">
          <cell r="A250" t="str">
            <v>Landesbank Berlin AG</v>
          </cell>
          <cell r="B250" t="str">
            <v>Germany</v>
          </cell>
          <cell r="C250" t="str">
            <v>D+</v>
          </cell>
          <cell r="D250" t="str">
            <v>ba1</v>
          </cell>
          <cell r="E250" t="str">
            <v>baa2</v>
          </cell>
          <cell r="F250" t="str">
            <v>A1</v>
          </cell>
          <cell r="G250" t="str">
            <v>Foreign Currency Long Term Deposit Rating</v>
          </cell>
          <cell r="H250" t="str">
            <v>Negative</v>
          </cell>
          <cell r="I250">
            <v>140229014.35497001</v>
          </cell>
          <cell r="J250" t="str">
            <v>2013 YE</v>
          </cell>
          <cell r="K250" t="str">
            <v>C</v>
          </cell>
        </row>
        <row r="251">
          <cell r="A251" t="str">
            <v>Landesbank Hessen-Thueringen GZ</v>
          </cell>
          <cell r="B251" t="str">
            <v>Germany</v>
          </cell>
          <cell r="C251" t="str">
            <v>D+</v>
          </cell>
          <cell r="D251" t="str">
            <v>baa3</v>
          </cell>
          <cell r="E251" t="str">
            <v>baa1</v>
          </cell>
          <cell r="F251" t="str">
            <v>A2</v>
          </cell>
          <cell r="G251" t="str">
            <v>Foreign Currency Long Term Deposit Rating</v>
          </cell>
          <cell r="H251" t="str">
            <v>Negative(m)</v>
          </cell>
          <cell r="I251">
            <v>245388029.15853</v>
          </cell>
          <cell r="J251" t="str">
            <v>2013 YE</v>
          </cell>
          <cell r="K251" t="str">
            <v>C</v>
          </cell>
        </row>
        <row r="252">
          <cell r="A252" t="str">
            <v>Landesbank Saar</v>
          </cell>
          <cell r="B252" t="str">
            <v>Germany</v>
          </cell>
          <cell r="C252" t="str">
            <v>D</v>
          </cell>
          <cell r="D252" t="str">
            <v>ba2</v>
          </cell>
          <cell r="E252" t="str">
            <v>baa3</v>
          </cell>
          <cell r="F252" t="str">
            <v>A3</v>
          </cell>
          <cell r="G252" t="str">
            <v>Foreign Currency Long Term Deposit Rating</v>
          </cell>
          <cell r="H252" t="str">
            <v>Negative</v>
          </cell>
          <cell r="I252">
            <v>23368175.1220963</v>
          </cell>
          <cell r="J252" t="str">
            <v>2013 YE</v>
          </cell>
          <cell r="K252" t="str">
            <v>C</v>
          </cell>
        </row>
        <row r="253">
          <cell r="A253" t="str">
            <v>Muenchener Hypothekenbank eG</v>
          </cell>
          <cell r="B253" t="str">
            <v>Germany</v>
          </cell>
          <cell r="C253" t="str">
            <v>D</v>
          </cell>
          <cell r="D253" t="str">
            <v>ba2</v>
          </cell>
          <cell r="E253" t="str">
            <v>baa1</v>
          </cell>
          <cell r="F253" t="str">
            <v>A2</v>
          </cell>
          <cell r="G253" t="str">
            <v>Foreign Currency Long Term Deposit Rating</v>
          </cell>
          <cell r="H253" t="str">
            <v>Stable</v>
          </cell>
          <cell r="I253">
            <v>47838540.904130101</v>
          </cell>
          <cell r="J253" t="str">
            <v>2013 YE</v>
          </cell>
          <cell r="K253" t="str">
            <v>C</v>
          </cell>
        </row>
        <row r="254">
          <cell r="A254" t="str">
            <v>Norddeutsche Landesbank GZ</v>
          </cell>
          <cell r="B254" t="str">
            <v>Germany</v>
          </cell>
          <cell r="C254" t="str">
            <v>D</v>
          </cell>
          <cell r="D254" t="str">
            <v>ba2</v>
          </cell>
          <cell r="E254" t="str">
            <v>baa3</v>
          </cell>
          <cell r="F254" t="str">
            <v>A3</v>
          </cell>
          <cell r="G254" t="str">
            <v>Foreign Currency Long Term Deposit Rating</v>
          </cell>
          <cell r="H254" t="str">
            <v>Negative</v>
          </cell>
          <cell r="I254">
            <v>276716916.42429</v>
          </cell>
          <cell r="J254" t="str">
            <v>2013 YE</v>
          </cell>
          <cell r="K254" t="str">
            <v>C</v>
          </cell>
        </row>
        <row r="255">
          <cell r="A255" t="str">
            <v>SEB AG</v>
          </cell>
          <cell r="B255" t="str">
            <v>Germany</v>
          </cell>
          <cell r="C255" t="str">
            <v>D+</v>
          </cell>
          <cell r="D255" t="str">
            <v>ba1</v>
          </cell>
          <cell r="E255" t="str">
            <v>baa1</v>
          </cell>
          <cell r="F255" t="str">
            <v>Baa1</v>
          </cell>
          <cell r="G255" t="str">
            <v>Foreign Currency Long Term Deposit Rating</v>
          </cell>
          <cell r="H255" t="str">
            <v>Stable</v>
          </cell>
          <cell r="I255">
            <v>43755167.41014</v>
          </cell>
          <cell r="J255" t="str">
            <v>2013 YE</v>
          </cell>
          <cell r="K255" t="str">
            <v>C</v>
          </cell>
        </row>
        <row r="256">
          <cell r="A256" t="str">
            <v>Sparkasse KoelnBonn</v>
          </cell>
          <cell r="B256" t="str">
            <v>Germany</v>
          </cell>
          <cell r="C256" t="str">
            <v>D-</v>
          </cell>
          <cell r="D256" t="str">
            <v>ba3</v>
          </cell>
          <cell r="E256" t="str">
            <v>baa3</v>
          </cell>
          <cell r="F256" t="str">
            <v>A1</v>
          </cell>
          <cell r="G256" t="str">
            <v>Foreign Currency Long Term Deposit Rating</v>
          </cell>
          <cell r="H256" t="str">
            <v>Negative(m)</v>
          </cell>
          <cell r="I256">
            <v>39564331.055641502</v>
          </cell>
          <cell r="J256" t="str">
            <v>2013 YE</v>
          </cell>
          <cell r="K256" t="str">
            <v>U</v>
          </cell>
        </row>
        <row r="257">
          <cell r="A257" t="str">
            <v>UniCredit Bank AG</v>
          </cell>
          <cell r="B257" t="str">
            <v>Germany</v>
          </cell>
          <cell r="C257" t="str">
            <v>D+</v>
          </cell>
          <cell r="D257" t="str">
            <v>baa3</v>
          </cell>
          <cell r="E257" t="str">
            <v>baa3</v>
          </cell>
          <cell r="F257" t="str">
            <v>Baa1</v>
          </cell>
          <cell r="G257" t="str">
            <v>Foreign Currency Long Term Deposit Rating</v>
          </cell>
          <cell r="H257" t="str">
            <v>Negative(m)</v>
          </cell>
          <cell r="I257">
            <v>398962759.96885997</v>
          </cell>
          <cell r="J257" t="str">
            <v>2013 YE</v>
          </cell>
          <cell r="K257" t="str">
            <v>C</v>
          </cell>
        </row>
        <row r="258">
          <cell r="A258" t="str">
            <v>Volkswagen Bank GmbH</v>
          </cell>
          <cell r="B258" t="str">
            <v>Germany</v>
          </cell>
          <cell r="C258" t="str">
            <v>C-</v>
          </cell>
          <cell r="D258" t="str">
            <v>baa2</v>
          </cell>
          <cell r="E258" t="str">
            <v>a3</v>
          </cell>
          <cell r="F258" t="str">
            <v>A3</v>
          </cell>
          <cell r="G258" t="str">
            <v>Foreign Currency Long Term Deposit Rating</v>
          </cell>
          <cell r="H258" t="str">
            <v>Positive(m)</v>
          </cell>
          <cell r="I258">
            <v>54260596.53198</v>
          </cell>
          <cell r="J258" t="str">
            <v>2013 YE</v>
          </cell>
          <cell r="K258" t="str">
            <v>C</v>
          </cell>
        </row>
        <row r="259">
          <cell r="A259" t="str">
            <v>VTB Bank (Deutschland) AG</v>
          </cell>
          <cell r="B259" t="str">
            <v>Germany</v>
          </cell>
          <cell r="C259" t="str">
            <v>D-</v>
          </cell>
          <cell r="D259" t="str">
            <v>ba3</v>
          </cell>
          <cell r="E259" t="str">
            <v>ba1</v>
          </cell>
          <cell r="F259" t="str">
            <v>Ba1</v>
          </cell>
          <cell r="G259" t="str">
            <v>Foreign Currency Long Term Deposit Rating</v>
          </cell>
          <cell r="H259" t="str">
            <v>Rating(s) Under Review</v>
          </cell>
          <cell r="I259">
            <v>5954069.0230939602</v>
          </cell>
          <cell r="J259" t="str">
            <v>2013 YE</v>
          </cell>
          <cell r="K259" t="str">
            <v>U</v>
          </cell>
        </row>
        <row r="260">
          <cell r="A260" t="str">
            <v>WGZ BANK AG</v>
          </cell>
          <cell r="B260" t="str">
            <v>Germany</v>
          </cell>
          <cell r="C260" t="str">
            <v>C-</v>
          </cell>
          <cell r="D260" t="str">
            <v>baa2</v>
          </cell>
          <cell r="E260" t="str">
            <v>a3</v>
          </cell>
          <cell r="F260" t="str">
            <v>A1</v>
          </cell>
          <cell r="G260" t="str">
            <v>Foreign Currency Long Term Deposit Rating</v>
          </cell>
          <cell r="H260" t="str">
            <v>Stable</v>
          </cell>
          <cell r="I260">
            <v>125290332.726087</v>
          </cell>
          <cell r="J260" t="str">
            <v>2013 YE</v>
          </cell>
          <cell r="K260" t="str">
            <v>C</v>
          </cell>
        </row>
        <row r="261">
          <cell r="A261" t="str">
            <v>GCB Bank Limited</v>
          </cell>
          <cell r="B261" t="str">
            <v>Ghana</v>
          </cell>
          <cell r="C261" t="str">
            <v>E+</v>
          </cell>
          <cell r="D261" t="str">
            <v>b2</v>
          </cell>
          <cell r="E261" t="str">
            <v>b2</v>
          </cell>
          <cell r="F261" t="str">
            <v>B2</v>
          </cell>
          <cell r="G261" t="str">
            <v>Foreign Currency Long Term Deposit Rating</v>
          </cell>
          <cell r="H261" t="str">
            <v>Negative(m)</v>
          </cell>
          <cell r="I261">
            <v>1439672.72396148</v>
          </cell>
          <cell r="J261" t="str">
            <v>2013 YE</v>
          </cell>
          <cell r="K261" t="str">
            <v>C</v>
          </cell>
        </row>
        <row r="262">
          <cell r="A262" t="str">
            <v>Alpha Bank AE</v>
          </cell>
          <cell r="B262" t="str">
            <v>Greece</v>
          </cell>
          <cell r="C262" t="str">
            <v>E</v>
          </cell>
          <cell r="D262" t="str">
            <v>caa2</v>
          </cell>
          <cell r="E262" t="str">
            <v>caa2</v>
          </cell>
          <cell r="F262" t="str">
            <v>Caa1</v>
          </cell>
          <cell r="G262" t="str">
            <v>Foreign Currency Long Term Deposit Rating</v>
          </cell>
          <cell r="H262" t="str">
            <v>Stable</v>
          </cell>
          <cell r="I262">
            <v>101550552.85176</v>
          </cell>
          <cell r="J262" t="str">
            <v>2013 YE</v>
          </cell>
          <cell r="K262" t="str">
            <v>C</v>
          </cell>
        </row>
        <row r="263">
          <cell r="A263" t="str">
            <v>Attica Bank S.A.</v>
          </cell>
          <cell r="B263" t="str">
            <v>Greece</v>
          </cell>
          <cell r="C263" t="str">
            <v>E</v>
          </cell>
          <cell r="D263" t="str">
            <v>caa3</v>
          </cell>
          <cell r="E263" t="str">
            <v>caa3</v>
          </cell>
          <cell r="F263" t="str">
            <v>Caa2</v>
          </cell>
          <cell r="G263" t="str">
            <v>Foreign Currency Long Term Deposit Rating</v>
          </cell>
          <cell r="H263" t="str">
            <v>Negative(m)</v>
          </cell>
          <cell r="I263">
            <v>5586971.5077859899</v>
          </cell>
          <cell r="J263" t="str">
            <v>2013 YE</v>
          </cell>
          <cell r="K263" t="str">
            <v>C</v>
          </cell>
        </row>
        <row r="264">
          <cell r="A264" t="str">
            <v>Eurobank Ergasias S.A.</v>
          </cell>
          <cell r="B264" t="str">
            <v>Greece</v>
          </cell>
          <cell r="C264" t="str">
            <v>E</v>
          </cell>
          <cell r="D264" t="str">
            <v>caa3</v>
          </cell>
          <cell r="E264" t="str">
            <v>caa3</v>
          </cell>
          <cell r="F264" t="str">
            <v>Caa2</v>
          </cell>
          <cell r="G264" t="str">
            <v>Foreign Currency Long Term Deposit Rating</v>
          </cell>
          <cell r="H264" t="str">
            <v>Positive(m)</v>
          </cell>
          <cell r="I264">
            <v>106909001.02925999</v>
          </cell>
          <cell r="J264" t="str">
            <v>2013 YE</v>
          </cell>
          <cell r="K264" t="str">
            <v>C</v>
          </cell>
        </row>
        <row r="265">
          <cell r="A265" t="str">
            <v>National Bank of Greece S.A.</v>
          </cell>
          <cell r="B265" t="str">
            <v>Greece</v>
          </cell>
          <cell r="C265" t="str">
            <v>E</v>
          </cell>
          <cell r="D265" t="str">
            <v>caa2</v>
          </cell>
          <cell r="E265" t="str">
            <v>caa2</v>
          </cell>
          <cell r="F265" t="str">
            <v>Caa1</v>
          </cell>
          <cell r="G265" t="str">
            <v>Foreign Currency Long Term Deposit Rating</v>
          </cell>
          <cell r="H265" t="str">
            <v>Stable</v>
          </cell>
          <cell r="I265">
            <v>152855096.0763</v>
          </cell>
          <cell r="J265" t="str">
            <v>2013 YE</v>
          </cell>
          <cell r="K265" t="str">
            <v>C</v>
          </cell>
        </row>
        <row r="266">
          <cell r="A266" t="str">
            <v>Piraeus Bank S.A.</v>
          </cell>
          <cell r="B266" t="str">
            <v>Greece</v>
          </cell>
          <cell r="C266" t="str">
            <v>E</v>
          </cell>
          <cell r="D266" t="str">
            <v>caa2</v>
          </cell>
          <cell r="E266" t="str">
            <v>caa2</v>
          </cell>
          <cell r="F266" t="str">
            <v>Caa1</v>
          </cell>
          <cell r="G266" t="str">
            <v>Foreign Currency Long Term Deposit Rating</v>
          </cell>
          <cell r="H266" t="str">
            <v>Stable</v>
          </cell>
          <cell r="I266">
            <v>126783872.93880101</v>
          </cell>
          <cell r="J266" t="str">
            <v>2013 YE</v>
          </cell>
          <cell r="K266" t="str">
            <v>C</v>
          </cell>
        </row>
        <row r="267">
          <cell r="A267" t="str">
            <v>Banco de los Trabajadores</v>
          </cell>
          <cell r="B267" t="str">
            <v>Guatemala</v>
          </cell>
          <cell r="C267" t="str">
            <v>E+</v>
          </cell>
          <cell r="D267" t="str">
            <v>b1</v>
          </cell>
          <cell r="E267" t="str">
            <v>b1</v>
          </cell>
          <cell r="F267" t="str">
            <v>Ba3</v>
          </cell>
          <cell r="G267" t="str">
            <v>Foreign Currency Long Term Deposit Rating</v>
          </cell>
          <cell r="H267" t="str">
            <v>Stable</v>
          </cell>
          <cell r="I267">
            <v>1601836.0980100599</v>
          </cell>
          <cell r="J267" t="str">
            <v>2013 YE</v>
          </cell>
          <cell r="K267" t="str">
            <v>C</v>
          </cell>
        </row>
        <row r="268">
          <cell r="A268" t="str">
            <v>Banco Industrial S.A.</v>
          </cell>
          <cell r="B268" t="str">
            <v>Guatemala</v>
          </cell>
          <cell r="C268" t="str">
            <v>D+</v>
          </cell>
          <cell r="D268" t="str">
            <v>ba1</v>
          </cell>
          <cell r="E268" t="str">
            <v>ba1</v>
          </cell>
          <cell r="F268" t="str">
            <v>Ba2</v>
          </cell>
          <cell r="G268" t="str">
            <v>Foreign Currency Long Term Deposit Rating</v>
          </cell>
          <cell r="H268" t="str">
            <v>Stable</v>
          </cell>
          <cell r="I268">
            <v>9360658.3045204207</v>
          </cell>
          <cell r="J268" t="str">
            <v>2013 YE</v>
          </cell>
          <cell r="K268" t="str">
            <v>C</v>
          </cell>
        </row>
        <row r="269">
          <cell r="A269" t="str">
            <v>Bank of China (Hong Kong) Limited</v>
          </cell>
          <cell r="B269" t="str">
            <v>Hong Kong</v>
          </cell>
          <cell r="C269" t="str">
            <v>C+</v>
          </cell>
          <cell r="D269" t="str">
            <v>a2</v>
          </cell>
          <cell r="E269" t="str">
            <v>a1</v>
          </cell>
          <cell r="F269" t="str">
            <v>Aa3</v>
          </cell>
          <cell r="G269" t="str">
            <v>Foreign Currency Long Term Deposit Rating</v>
          </cell>
          <cell r="H269" t="str">
            <v>Stable</v>
          </cell>
          <cell r="I269">
            <v>254041844.22345001</v>
          </cell>
          <cell r="J269" t="str">
            <v>2013 YE</v>
          </cell>
          <cell r="K269" t="str">
            <v>C</v>
          </cell>
        </row>
        <row r="270">
          <cell r="A270" t="str">
            <v>Bank of East Asia, Limited</v>
          </cell>
          <cell r="B270" t="str">
            <v>Hong Kong</v>
          </cell>
          <cell r="C270" t="str">
            <v>C-</v>
          </cell>
          <cell r="D270" t="str">
            <v>baa2</v>
          </cell>
          <cell r="E270" t="str">
            <v>baa2</v>
          </cell>
          <cell r="F270" t="str">
            <v>A2</v>
          </cell>
          <cell r="G270" t="str">
            <v>Foreign Currency Long Term Deposit Rating</v>
          </cell>
          <cell r="H270" t="str">
            <v>Negative</v>
          </cell>
          <cell r="I270">
            <v>97237334.286899999</v>
          </cell>
          <cell r="J270" t="str">
            <v>2013 YE</v>
          </cell>
          <cell r="K270" t="str">
            <v>C</v>
          </cell>
        </row>
        <row r="271">
          <cell r="A271" t="str">
            <v>China CITIC Bank International Limited</v>
          </cell>
          <cell r="B271" t="str">
            <v>Hong Kong</v>
          </cell>
          <cell r="C271" t="str">
            <v>D+</v>
          </cell>
          <cell r="D271" t="str">
            <v>baa3</v>
          </cell>
          <cell r="E271" t="str">
            <v>baa2</v>
          </cell>
          <cell r="F271" t="str">
            <v>Baa2</v>
          </cell>
          <cell r="G271" t="str">
            <v>Foreign Currency Long Term Deposit Rating</v>
          </cell>
          <cell r="H271" t="str">
            <v>Stable</v>
          </cell>
          <cell r="I271">
            <v>27897198.190634102</v>
          </cell>
          <cell r="J271" t="str">
            <v>2013 YE</v>
          </cell>
          <cell r="K271" t="str">
            <v>C</v>
          </cell>
        </row>
        <row r="272">
          <cell r="A272" t="str">
            <v>China Construction Bank (Asia) Corp. Ltd.</v>
          </cell>
          <cell r="B272" t="str">
            <v>Hong Kong</v>
          </cell>
          <cell r="C272" t="str">
            <v>C</v>
          </cell>
          <cell r="D272" t="str">
            <v>a3</v>
          </cell>
          <cell r="E272" t="str">
            <v>a2</v>
          </cell>
          <cell r="F272" t="str">
            <v>A2</v>
          </cell>
          <cell r="G272" t="str">
            <v>Foreign Currency Long Term Deposit Rating</v>
          </cell>
          <cell r="H272" t="str">
            <v>Stable(m)</v>
          </cell>
          <cell r="I272">
            <v>53415149.1101515</v>
          </cell>
          <cell r="J272" t="str">
            <v>2013 YE</v>
          </cell>
          <cell r="K272" t="str">
            <v>C</v>
          </cell>
        </row>
        <row r="273">
          <cell r="A273" t="str">
            <v>Chiyu Banking Corporation, Ltd.</v>
          </cell>
          <cell r="B273" t="str">
            <v>Hong Kong</v>
          </cell>
          <cell r="C273" t="str">
            <v>C</v>
          </cell>
          <cell r="D273" t="str">
            <v>a3</v>
          </cell>
          <cell r="E273" t="str">
            <v>aa3</v>
          </cell>
          <cell r="F273" t="str">
            <v>Aa3</v>
          </cell>
          <cell r="G273" t="str">
            <v>Foreign Currency Long Term Deposit Rating</v>
          </cell>
          <cell r="H273" t="str">
            <v>Stable</v>
          </cell>
          <cell r="I273">
            <v>6097013.0313125998</v>
          </cell>
          <cell r="J273" t="str">
            <v>2013 YE</v>
          </cell>
          <cell r="K273" t="str">
            <v>C</v>
          </cell>
        </row>
        <row r="274">
          <cell r="A274" t="str">
            <v>Chong Hing Bank Limited</v>
          </cell>
          <cell r="B274" t="str">
            <v>Hong Kong</v>
          </cell>
          <cell r="C274" t="str">
            <v>C-</v>
          </cell>
          <cell r="D274" t="str">
            <v>baa2</v>
          </cell>
          <cell r="E274" t="str">
            <v>baa2</v>
          </cell>
          <cell r="F274" t="str">
            <v>Baa2</v>
          </cell>
          <cell r="G274" t="str">
            <v>Foreign Currency Long Term Deposit Rating</v>
          </cell>
          <cell r="H274" t="str">
            <v>Negative</v>
          </cell>
          <cell r="I274">
            <v>10986694.802177001</v>
          </cell>
          <cell r="J274" t="str">
            <v>2013 YE</v>
          </cell>
          <cell r="K274" t="str">
            <v>C</v>
          </cell>
        </row>
        <row r="275">
          <cell r="A275" t="str">
            <v>Dah Sing Bank, Limited</v>
          </cell>
          <cell r="B275" t="str">
            <v>Hong Kong</v>
          </cell>
          <cell r="C275" t="str">
            <v>C</v>
          </cell>
          <cell r="D275" t="str">
            <v>a3</v>
          </cell>
          <cell r="E275" t="str">
            <v>a3</v>
          </cell>
          <cell r="F275" t="str">
            <v>A3</v>
          </cell>
          <cell r="G275" t="str">
            <v>Foreign Currency Long Term Deposit Rating</v>
          </cell>
          <cell r="H275" t="str">
            <v>Negative</v>
          </cell>
          <cell r="I275">
            <v>21533025.662684701</v>
          </cell>
          <cell r="J275" t="str">
            <v>2013 YE</v>
          </cell>
          <cell r="K275" t="str">
            <v>C</v>
          </cell>
        </row>
        <row r="276">
          <cell r="A276" t="str">
            <v>DBS Bank (Hong Kong) Limited</v>
          </cell>
          <cell r="B276" t="str">
            <v>Hong Kong</v>
          </cell>
          <cell r="C276" t="str">
            <v>C+</v>
          </cell>
          <cell r="D276" t="str">
            <v>a2</v>
          </cell>
          <cell r="E276" t="str">
            <v>aa3</v>
          </cell>
          <cell r="F276" t="str">
            <v>Aa3</v>
          </cell>
          <cell r="G276" t="str">
            <v>Foreign Currency Long Term Deposit Rating</v>
          </cell>
          <cell r="H276" t="str">
            <v>Stable(m)</v>
          </cell>
          <cell r="I276">
            <v>39807704.931149997</v>
          </cell>
          <cell r="J276" t="str">
            <v>2013 YE</v>
          </cell>
          <cell r="K276" t="str">
            <v>C</v>
          </cell>
        </row>
        <row r="277">
          <cell r="A277" t="str">
            <v>Hang Seng Bank Limited</v>
          </cell>
          <cell r="B277" t="str">
            <v>Hong Kong</v>
          </cell>
          <cell r="C277" t="str">
            <v>B</v>
          </cell>
          <cell r="D277" t="str">
            <v>aa3</v>
          </cell>
          <cell r="E277" t="str">
            <v>aa3</v>
          </cell>
          <cell r="F277" t="str">
            <v>Aa2</v>
          </cell>
          <cell r="G277" t="str">
            <v>Foreign Currency Long Term Deposit Rating</v>
          </cell>
          <cell r="H277" t="str">
            <v>Stable</v>
          </cell>
          <cell r="I277">
            <v>147506686.54049999</v>
          </cell>
          <cell r="J277" t="str">
            <v>2013 YE</v>
          </cell>
          <cell r="K277" t="str">
            <v>C</v>
          </cell>
        </row>
        <row r="278">
          <cell r="A278" t="str">
            <v>Hongkong and Shanghai Banking Corp. Ltd (The)</v>
          </cell>
          <cell r="B278" t="str">
            <v>Hong Kong</v>
          </cell>
          <cell r="C278" t="str">
            <v>B</v>
          </cell>
          <cell r="D278" t="str">
            <v>aa3</v>
          </cell>
          <cell r="E278" t="str">
            <v>aa3</v>
          </cell>
          <cell r="F278" t="str">
            <v>Aa2</v>
          </cell>
          <cell r="G278" t="str">
            <v>Foreign Currency Long Term Deposit Rating</v>
          </cell>
          <cell r="H278" t="str">
            <v>Stable</v>
          </cell>
          <cell r="I278">
            <v>830482648.44675004</v>
          </cell>
          <cell r="J278" t="str">
            <v>2013 YE</v>
          </cell>
          <cell r="K278" t="str">
            <v>C</v>
          </cell>
        </row>
        <row r="279">
          <cell r="A279" t="str">
            <v>Industrial &amp; Comm'l Bank of China (Asia) Ltd.</v>
          </cell>
          <cell r="B279" t="str">
            <v>Hong Kong</v>
          </cell>
          <cell r="C279" t="str">
            <v>C-</v>
          </cell>
          <cell r="D279" t="str">
            <v>baa2</v>
          </cell>
          <cell r="E279" t="str">
            <v>a2</v>
          </cell>
          <cell r="F279" t="str">
            <v>A2</v>
          </cell>
          <cell r="G279" t="str">
            <v>Foreign Currency Long Term Deposit Rating</v>
          </cell>
          <cell r="H279" t="str">
            <v>Stable(m)</v>
          </cell>
          <cell r="I279">
            <v>73481464.508862004</v>
          </cell>
          <cell r="J279" t="str">
            <v>2013 YE</v>
          </cell>
          <cell r="K279" t="str">
            <v>C</v>
          </cell>
        </row>
        <row r="280">
          <cell r="A280" t="str">
            <v>KDB Asia Ltd.</v>
          </cell>
          <cell r="B280" t="str">
            <v>Hong Kong</v>
          </cell>
          <cell r="C280" t="str">
            <v>D</v>
          </cell>
          <cell r="D280" t="str">
            <v>ba2</v>
          </cell>
          <cell r="E280" t="str">
            <v>aa3</v>
          </cell>
          <cell r="F280" t="str">
            <v>Aa3</v>
          </cell>
          <cell r="G280" t="str">
            <v>Foreign Currency Long Term Deposit Rating</v>
          </cell>
          <cell r="H280" t="str">
            <v>Stable</v>
          </cell>
          <cell r="I280">
            <v>805158.74800000002</v>
          </cell>
          <cell r="J280" t="str">
            <v>2013 YE</v>
          </cell>
          <cell r="K280" t="str">
            <v>U</v>
          </cell>
        </row>
        <row r="281">
          <cell r="A281" t="str">
            <v>Nanyang Commercial Bank, Ltd.</v>
          </cell>
          <cell r="B281" t="str">
            <v>Hong Kong</v>
          </cell>
          <cell r="C281" t="str">
            <v>C</v>
          </cell>
          <cell r="D281" t="str">
            <v>a3</v>
          </cell>
          <cell r="E281" t="str">
            <v>aa3</v>
          </cell>
          <cell r="F281" t="str">
            <v>Aa3</v>
          </cell>
          <cell r="G281" t="str">
            <v>Foreign Currency Long Term Deposit Rating</v>
          </cell>
          <cell r="H281" t="str">
            <v>Negative</v>
          </cell>
          <cell r="I281">
            <v>36161077.263605997</v>
          </cell>
          <cell r="J281" t="str">
            <v>2013 YE</v>
          </cell>
          <cell r="K281" t="str">
            <v>C</v>
          </cell>
        </row>
        <row r="282">
          <cell r="A282" t="str">
            <v>Public Bank (Hong Kong) Limited</v>
          </cell>
          <cell r="B282" t="str">
            <v>Hong Kong</v>
          </cell>
          <cell r="C282" t="str">
            <v>C-</v>
          </cell>
          <cell r="D282" t="str">
            <v>baa2</v>
          </cell>
          <cell r="E282" t="str">
            <v>a3</v>
          </cell>
          <cell r="F282" t="str">
            <v>A3</v>
          </cell>
          <cell r="G282" t="str">
            <v>Foreign Currency Long Term Deposit Rating</v>
          </cell>
          <cell r="H282" t="str">
            <v>Stable</v>
          </cell>
          <cell r="I282">
            <v>4850314.7559106499</v>
          </cell>
          <cell r="J282" t="str">
            <v>2013 YE</v>
          </cell>
          <cell r="K282" t="str">
            <v>C</v>
          </cell>
        </row>
        <row r="283">
          <cell r="A283" t="str">
            <v>Shanghai Commercial Bank</v>
          </cell>
          <cell r="B283" t="str">
            <v>Hong Kong</v>
          </cell>
          <cell r="C283" t="str">
            <v>C+</v>
          </cell>
          <cell r="D283" t="str">
            <v>a2</v>
          </cell>
          <cell r="E283" t="str">
            <v>a2</v>
          </cell>
          <cell r="F283" t="str">
            <v>A2</v>
          </cell>
          <cell r="G283" t="str">
            <v>Foreign Currency Long Term Deposit Rating</v>
          </cell>
          <cell r="H283" t="str">
            <v>Stable</v>
          </cell>
          <cell r="I283">
            <v>18451826.708721701</v>
          </cell>
          <cell r="J283" t="str">
            <v>2013 YE</v>
          </cell>
          <cell r="K283" t="str">
            <v>C</v>
          </cell>
        </row>
        <row r="284">
          <cell r="A284" t="str">
            <v>Standard Chartered Bank (Hong Kong) Ltd</v>
          </cell>
          <cell r="B284" t="str">
            <v>Hong Kong</v>
          </cell>
          <cell r="C284" t="str">
            <v>B-</v>
          </cell>
          <cell r="D284" t="str">
            <v>a1</v>
          </cell>
          <cell r="E284" t="str">
            <v>a1</v>
          </cell>
          <cell r="F284" t="str">
            <v>Aa3</v>
          </cell>
          <cell r="G284" t="str">
            <v>Foreign Currency Long Term Deposit Rating</v>
          </cell>
          <cell r="H284" t="str">
            <v>Stable(m)</v>
          </cell>
          <cell r="I284">
            <v>132095047.4052</v>
          </cell>
          <cell r="J284" t="str">
            <v>2013 YE</v>
          </cell>
          <cell r="K284" t="str">
            <v>C</v>
          </cell>
        </row>
        <row r="285">
          <cell r="A285" t="str">
            <v>Wing Hang Bank, Limited</v>
          </cell>
          <cell r="B285" t="str">
            <v>Hong Kong</v>
          </cell>
          <cell r="C285" t="str">
            <v>C+</v>
          </cell>
          <cell r="D285" t="str">
            <v>a2</v>
          </cell>
          <cell r="E285" t="str">
            <v>a2</v>
          </cell>
          <cell r="F285" t="str">
            <v>A2</v>
          </cell>
          <cell r="G285" t="str">
            <v>Foreign Currency Long Term Deposit Rating</v>
          </cell>
          <cell r="H285" t="str">
            <v>Rating(s) Under Review</v>
          </cell>
          <cell r="I285">
            <v>27648026.247946698</v>
          </cell>
          <cell r="J285" t="str">
            <v>2013 YE</v>
          </cell>
          <cell r="K285" t="str">
            <v>C</v>
          </cell>
        </row>
        <row r="286">
          <cell r="A286" t="str">
            <v>Wing Lung Bank Limited</v>
          </cell>
          <cell r="B286" t="str">
            <v>Hong Kong</v>
          </cell>
          <cell r="C286" t="str">
            <v>C-</v>
          </cell>
          <cell r="D286" t="str">
            <v>baa1</v>
          </cell>
          <cell r="E286" t="str">
            <v>a3</v>
          </cell>
          <cell r="F286" t="str">
            <v>A3</v>
          </cell>
          <cell r="G286" t="str">
            <v>Foreign Currency Long Term Deposit Rating</v>
          </cell>
          <cell r="H286" t="str">
            <v>Negative</v>
          </cell>
          <cell r="I286">
            <v>28010501.557075199</v>
          </cell>
          <cell r="J286" t="str">
            <v>2013 YE</v>
          </cell>
          <cell r="K286" t="str">
            <v>C</v>
          </cell>
        </row>
        <row r="287">
          <cell r="A287" t="str">
            <v>Budapest Bank Rt.</v>
          </cell>
          <cell r="B287" t="str">
            <v>Hungary</v>
          </cell>
          <cell r="C287" t="str">
            <v>E+</v>
          </cell>
          <cell r="D287" t="str">
            <v>b2</v>
          </cell>
          <cell r="E287" t="str">
            <v>ba3</v>
          </cell>
          <cell r="F287" t="str">
            <v>Ba3</v>
          </cell>
          <cell r="G287" t="str">
            <v>Foreign Currency Long Term Deposit Rating</v>
          </cell>
          <cell r="H287" t="str">
            <v>Negative(m)</v>
          </cell>
          <cell r="I287">
            <v>4199463.7926899996</v>
          </cell>
          <cell r="J287" t="str">
            <v>2013 YE</v>
          </cell>
          <cell r="K287" t="str">
            <v>C</v>
          </cell>
        </row>
        <row r="288">
          <cell r="A288" t="str">
            <v>Erste Bank Hungary Rt</v>
          </cell>
          <cell r="B288" t="str">
            <v>Hungary</v>
          </cell>
          <cell r="C288" t="str">
            <v>E</v>
          </cell>
          <cell r="D288" t="str">
            <v>caa1</v>
          </cell>
          <cell r="E288" t="str">
            <v>b2</v>
          </cell>
          <cell r="F288" t="str">
            <v>B2</v>
          </cell>
          <cell r="G288" t="str">
            <v>Foreign Currency Long Term Deposit Rating</v>
          </cell>
          <cell r="H288" t="str">
            <v>Negative(m)</v>
          </cell>
          <cell r="I288">
            <v>10513940.657579999</v>
          </cell>
          <cell r="J288" t="str">
            <v>2013 YE</v>
          </cell>
          <cell r="K288" t="str">
            <v>C</v>
          </cell>
        </row>
        <row r="289">
          <cell r="A289" t="str">
            <v>FHB Mortgage Bank Co. Plc.</v>
          </cell>
          <cell r="B289" t="str">
            <v>Hungary</v>
          </cell>
          <cell r="C289" t="str">
            <v>E+</v>
          </cell>
          <cell r="D289" t="str">
            <v>b3</v>
          </cell>
          <cell r="E289" t="str">
            <v>b3</v>
          </cell>
          <cell r="F289" t="str">
            <v>B2</v>
          </cell>
          <cell r="G289" t="str">
            <v>Foreign Currency Long Term Deposit Rating</v>
          </cell>
          <cell r="H289" t="str">
            <v>Negative</v>
          </cell>
          <cell r="I289">
            <v>3420877.5624600002</v>
          </cell>
          <cell r="J289" t="str">
            <v>2013 YE</v>
          </cell>
          <cell r="K289" t="str">
            <v>C</v>
          </cell>
        </row>
        <row r="290">
          <cell r="A290" t="str">
            <v>Kereskedelmi &amp; Hitel Bank Rt.</v>
          </cell>
          <cell r="B290" t="str">
            <v>Hungary</v>
          </cell>
          <cell r="C290" t="str">
            <v>E+</v>
          </cell>
          <cell r="D290" t="str">
            <v>b2</v>
          </cell>
          <cell r="E290" t="str">
            <v>ba3</v>
          </cell>
          <cell r="F290" t="str">
            <v>Ba3</v>
          </cell>
          <cell r="G290" t="str">
            <v>Foreign Currency Long Term Deposit Rating</v>
          </cell>
          <cell r="H290" t="str">
            <v>Negative(m)</v>
          </cell>
          <cell r="I290">
            <v>11884812.18369</v>
          </cell>
          <cell r="J290" t="str">
            <v>2013 YE</v>
          </cell>
          <cell r="K290" t="str">
            <v>C</v>
          </cell>
        </row>
        <row r="291">
          <cell r="A291" t="str">
            <v>MKB Bank Zrt.</v>
          </cell>
          <cell r="B291" t="str">
            <v>Hungary</v>
          </cell>
          <cell r="C291" t="str">
            <v>E</v>
          </cell>
          <cell r="D291" t="str">
            <v>ca</v>
          </cell>
          <cell r="E291" t="str">
            <v>caa2</v>
          </cell>
          <cell r="F291" t="str">
            <v>Caa2</v>
          </cell>
          <cell r="G291" t="str">
            <v>Foreign Currency Long Term Deposit Rating</v>
          </cell>
          <cell r="H291" t="str">
            <v>Negative</v>
          </cell>
          <cell r="I291">
            <v>9101031.4028999992</v>
          </cell>
          <cell r="J291" t="str">
            <v>2013 YE</v>
          </cell>
          <cell r="K291" t="str">
            <v>C</v>
          </cell>
        </row>
        <row r="292">
          <cell r="A292" t="str">
            <v>OTP Bank NyRt</v>
          </cell>
          <cell r="B292" t="str">
            <v>Hungary</v>
          </cell>
          <cell r="C292" t="str">
            <v>D</v>
          </cell>
          <cell r="D292" t="str">
            <v>ba2</v>
          </cell>
          <cell r="E292" t="str">
            <v>ba2</v>
          </cell>
          <cell r="F292" t="str">
            <v>Ba2</v>
          </cell>
          <cell r="G292" t="str">
            <v>Foreign Currency Long Term Deposit Rating</v>
          </cell>
          <cell r="H292" t="str">
            <v>Negative</v>
          </cell>
          <cell r="I292">
            <v>48151344.594329998</v>
          </cell>
          <cell r="J292" t="str">
            <v>2013 YE</v>
          </cell>
          <cell r="K292" t="str">
            <v>C</v>
          </cell>
        </row>
        <row r="293">
          <cell r="A293" t="str">
            <v>OTP Jelzalogbank Rt (OTP Mtge Bk)</v>
          </cell>
          <cell r="B293" t="str">
            <v>Hungary</v>
          </cell>
          <cell r="C293" t="str">
            <v>D</v>
          </cell>
          <cell r="D293" t="str">
            <v>ba2</v>
          </cell>
          <cell r="E293" t="str">
            <v>ba2</v>
          </cell>
          <cell r="F293" t="str">
            <v>Ba2</v>
          </cell>
          <cell r="G293" t="str">
            <v>Foreign Currency Long Term Deposit Rating</v>
          </cell>
          <cell r="H293" t="str">
            <v>Negative</v>
          </cell>
          <cell r="I293">
            <v>5969032.7696399996</v>
          </cell>
          <cell r="J293" t="str">
            <v>2013 YE</v>
          </cell>
          <cell r="K293" t="str">
            <v>U</v>
          </cell>
        </row>
        <row r="294">
          <cell r="A294" t="str">
            <v>Axis Bank Ltd</v>
          </cell>
          <cell r="B294" t="str">
            <v>India</v>
          </cell>
          <cell r="C294" t="str">
            <v>D+</v>
          </cell>
          <cell r="D294" t="str">
            <v>baa3</v>
          </cell>
          <cell r="E294" t="str">
            <v>baa3</v>
          </cell>
          <cell r="F294" t="str">
            <v>Baa3</v>
          </cell>
          <cell r="G294" t="str">
            <v>Foreign Currency Long Term Deposit Rating</v>
          </cell>
          <cell r="H294" t="str">
            <v>Stable</v>
          </cell>
          <cell r="I294">
            <v>63953770.256392904</v>
          </cell>
          <cell r="J294" t="str">
            <v>2013 YE</v>
          </cell>
          <cell r="K294" t="str">
            <v>U</v>
          </cell>
        </row>
        <row r="295">
          <cell r="A295" t="str">
            <v>Bank of Baroda</v>
          </cell>
          <cell r="B295" t="str">
            <v>India</v>
          </cell>
          <cell r="C295" t="str">
            <v>D</v>
          </cell>
          <cell r="D295" t="str">
            <v>ba2</v>
          </cell>
          <cell r="E295" t="str">
            <v>ba2</v>
          </cell>
          <cell r="F295" t="str">
            <v>Baa3</v>
          </cell>
          <cell r="G295" t="str">
            <v>Foreign Currency Long Term Deposit Rating</v>
          </cell>
          <cell r="H295" t="str">
            <v>Stable(m)</v>
          </cell>
          <cell r="I295">
            <v>110026063.09788799</v>
          </cell>
          <cell r="J295" t="str">
            <v>2013 YE</v>
          </cell>
          <cell r="K295" t="str">
            <v>U</v>
          </cell>
        </row>
        <row r="296">
          <cell r="A296" t="str">
            <v>Bank of India</v>
          </cell>
          <cell r="B296" t="str">
            <v>India</v>
          </cell>
          <cell r="C296" t="str">
            <v>D</v>
          </cell>
          <cell r="D296" t="str">
            <v>ba2</v>
          </cell>
          <cell r="E296" t="str">
            <v>ba2</v>
          </cell>
          <cell r="F296" t="str">
            <v>Baa3</v>
          </cell>
          <cell r="G296" t="str">
            <v>Foreign Currency Long Term Deposit Rating</v>
          </cell>
          <cell r="H296" t="str">
            <v>Stable(m)</v>
          </cell>
          <cell r="I296">
            <v>82999814.076946601</v>
          </cell>
          <cell r="J296" t="str">
            <v>2012 YE</v>
          </cell>
          <cell r="K296" t="str">
            <v>U</v>
          </cell>
        </row>
        <row r="297">
          <cell r="A297" t="str">
            <v>Canara Bank</v>
          </cell>
          <cell r="B297" t="str">
            <v>India</v>
          </cell>
          <cell r="C297" t="str">
            <v>D</v>
          </cell>
          <cell r="D297" t="str">
            <v>ba2</v>
          </cell>
          <cell r="E297" t="str">
            <v>ba2</v>
          </cell>
          <cell r="F297" t="str">
            <v>Baa3</v>
          </cell>
          <cell r="G297" t="str">
            <v>Foreign Currency Long Term Deposit Rating</v>
          </cell>
          <cell r="H297" t="str">
            <v>Stable(m)</v>
          </cell>
          <cell r="I297">
            <v>75644492.835876405</v>
          </cell>
          <cell r="J297" t="str">
            <v>2012 YE</v>
          </cell>
          <cell r="K297" t="str">
            <v>U</v>
          </cell>
        </row>
        <row r="298">
          <cell r="A298" t="str">
            <v>Central Bank of India</v>
          </cell>
          <cell r="B298" t="str">
            <v>India</v>
          </cell>
          <cell r="C298" t="str">
            <v>E+</v>
          </cell>
          <cell r="D298" t="str">
            <v>b3</v>
          </cell>
          <cell r="E298" t="str">
            <v>b3</v>
          </cell>
          <cell r="F298" t="str">
            <v>Baa3</v>
          </cell>
          <cell r="G298" t="str">
            <v>Foreign Currency Long Term Deposit Rating</v>
          </cell>
          <cell r="H298" t="str">
            <v>Negative</v>
          </cell>
          <cell r="I298">
            <v>48473566.259382799</v>
          </cell>
          <cell r="J298" t="str">
            <v>2013 YE</v>
          </cell>
          <cell r="K298" t="str">
            <v>U</v>
          </cell>
        </row>
        <row r="299">
          <cell r="A299" t="str">
            <v>HDFC Bank Limited</v>
          </cell>
          <cell r="B299" t="str">
            <v>India</v>
          </cell>
          <cell r="C299" t="str">
            <v>D+</v>
          </cell>
          <cell r="D299" t="str">
            <v>baa3</v>
          </cell>
          <cell r="E299" t="str">
            <v>baa3</v>
          </cell>
          <cell r="F299" t="str">
            <v>Baa3</v>
          </cell>
          <cell r="G299" t="str">
            <v>Foreign Currency Long Term Deposit Rating</v>
          </cell>
          <cell r="H299" t="str">
            <v>Stable</v>
          </cell>
          <cell r="I299">
            <v>82102895.203626394</v>
          </cell>
          <cell r="J299" t="str">
            <v>2013 YE</v>
          </cell>
          <cell r="K299" t="str">
            <v>U</v>
          </cell>
        </row>
        <row r="300">
          <cell r="A300" t="str">
            <v>ICICI Bank Limited</v>
          </cell>
          <cell r="B300" t="str">
            <v>India</v>
          </cell>
          <cell r="C300" t="str">
            <v>D+</v>
          </cell>
          <cell r="D300" t="str">
            <v>baa3</v>
          </cell>
          <cell r="E300" t="str">
            <v>baa3</v>
          </cell>
          <cell r="F300" t="str">
            <v>Baa3</v>
          </cell>
          <cell r="G300" t="str">
            <v>Foreign Currency Long Term Deposit Rating</v>
          </cell>
          <cell r="H300" t="str">
            <v>Stable</v>
          </cell>
          <cell r="I300">
            <v>98467535.473323494</v>
          </cell>
          <cell r="J300" t="str">
            <v>2012 YE</v>
          </cell>
          <cell r="K300" t="str">
            <v>U</v>
          </cell>
        </row>
        <row r="301">
          <cell r="A301" t="str">
            <v>IDBI Bank Ltd</v>
          </cell>
          <cell r="B301" t="str">
            <v>India</v>
          </cell>
          <cell r="C301" t="str">
            <v>D-</v>
          </cell>
          <cell r="D301" t="str">
            <v>ba3</v>
          </cell>
          <cell r="E301" t="str">
            <v>ba3</v>
          </cell>
          <cell r="F301" t="str">
            <v>Baa3</v>
          </cell>
          <cell r="G301" t="str">
            <v>Foreign Currency Long Term Deposit Rating</v>
          </cell>
          <cell r="H301" t="str">
            <v>Stable(m)</v>
          </cell>
          <cell r="I301">
            <v>54880393.5001816</v>
          </cell>
          <cell r="J301" t="str">
            <v>2013 YE</v>
          </cell>
          <cell r="K301" t="str">
            <v>U</v>
          </cell>
        </row>
        <row r="302">
          <cell r="A302" t="str">
            <v>Indian Overseas Bank</v>
          </cell>
          <cell r="B302" t="str">
            <v>India</v>
          </cell>
          <cell r="C302" t="str">
            <v>D-</v>
          </cell>
          <cell r="D302" t="str">
            <v>ba3</v>
          </cell>
          <cell r="E302" t="str">
            <v>ba3</v>
          </cell>
          <cell r="F302" t="str">
            <v>Baa3</v>
          </cell>
          <cell r="G302" t="str">
            <v>Foreign Currency Long Term Deposit Rating</v>
          </cell>
          <cell r="H302" t="str">
            <v>Negative</v>
          </cell>
          <cell r="I302">
            <v>46030368.821668103</v>
          </cell>
          <cell r="J302" t="str">
            <v>2013 YE</v>
          </cell>
          <cell r="K302" t="str">
            <v>U</v>
          </cell>
        </row>
        <row r="303">
          <cell r="A303" t="str">
            <v>Oriental Bank of Commerce</v>
          </cell>
          <cell r="B303" t="str">
            <v>India</v>
          </cell>
          <cell r="C303" t="str">
            <v>D</v>
          </cell>
          <cell r="D303" t="str">
            <v>ba2</v>
          </cell>
          <cell r="E303" t="str">
            <v>ba2</v>
          </cell>
          <cell r="F303" t="str">
            <v>Baa3</v>
          </cell>
          <cell r="G303" t="str">
            <v>Foreign Currency Long Term Deposit Rating</v>
          </cell>
          <cell r="H303" t="str">
            <v>Stable(m)</v>
          </cell>
          <cell r="I303">
            <v>36744899.798946202</v>
          </cell>
          <cell r="J303" t="str">
            <v>2013 YE</v>
          </cell>
          <cell r="K303" t="str">
            <v>U</v>
          </cell>
        </row>
        <row r="304">
          <cell r="A304" t="str">
            <v>Punjab National Bank</v>
          </cell>
          <cell r="B304" t="str">
            <v>India</v>
          </cell>
          <cell r="C304" t="str">
            <v>D-</v>
          </cell>
          <cell r="D304" t="str">
            <v>ba3</v>
          </cell>
          <cell r="E304" t="str">
            <v>ba3</v>
          </cell>
          <cell r="F304" t="str">
            <v>Baa3</v>
          </cell>
          <cell r="G304" t="str">
            <v>Foreign Currency Long Term Deposit Rating</v>
          </cell>
          <cell r="H304" t="str">
            <v>Stable</v>
          </cell>
          <cell r="I304">
            <v>91763990.120372996</v>
          </cell>
          <cell r="J304" t="str">
            <v>2013 YE</v>
          </cell>
          <cell r="K304" t="str">
            <v>U</v>
          </cell>
        </row>
        <row r="305">
          <cell r="A305" t="str">
            <v>State Bank of India</v>
          </cell>
          <cell r="B305" t="str">
            <v>India</v>
          </cell>
          <cell r="C305" t="str">
            <v>D+</v>
          </cell>
          <cell r="D305" t="str">
            <v>ba1</v>
          </cell>
          <cell r="E305" t="str">
            <v>ba1</v>
          </cell>
          <cell r="F305" t="str">
            <v>Baa3</v>
          </cell>
          <cell r="G305" t="str">
            <v>Foreign Currency Long Term Deposit Rating</v>
          </cell>
          <cell r="H305" t="str">
            <v>Stable(m)</v>
          </cell>
          <cell r="I305">
            <v>287207197.50639403</v>
          </cell>
          <cell r="J305" t="str">
            <v>2012 YE</v>
          </cell>
          <cell r="K305" t="str">
            <v>U</v>
          </cell>
        </row>
        <row r="306">
          <cell r="A306" t="str">
            <v>Syndicate Bank</v>
          </cell>
          <cell r="B306" t="str">
            <v>India</v>
          </cell>
          <cell r="C306" t="str">
            <v>D</v>
          </cell>
          <cell r="D306" t="str">
            <v>ba2</v>
          </cell>
          <cell r="E306" t="str">
            <v>ba2</v>
          </cell>
          <cell r="F306" t="str">
            <v>Baa3</v>
          </cell>
          <cell r="G306" t="str">
            <v>Foreign Currency Long Term Deposit Rating</v>
          </cell>
          <cell r="H306" t="str">
            <v>Stable(m)</v>
          </cell>
          <cell r="I306">
            <v>42016176.310549699</v>
          </cell>
          <cell r="J306" t="str">
            <v>2013 YE</v>
          </cell>
          <cell r="K306" t="str">
            <v>U</v>
          </cell>
        </row>
        <row r="307">
          <cell r="A307" t="str">
            <v>Union Bank of India</v>
          </cell>
          <cell r="B307" t="str">
            <v>India</v>
          </cell>
          <cell r="C307" t="str">
            <v>D</v>
          </cell>
          <cell r="D307" t="str">
            <v>ba2</v>
          </cell>
          <cell r="E307" t="str">
            <v>ba2</v>
          </cell>
          <cell r="F307" t="str">
            <v>Baa3</v>
          </cell>
          <cell r="G307" t="str">
            <v>Foreign Currency Long Term Deposit Rating</v>
          </cell>
          <cell r="H307" t="str">
            <v>Stable(m)</v>
          </cell>
          <cell r="I307">
            <v>59185570.094392501</v>
          </cell>
          <cell r="J307" t="str">
            <v>2013 YE</v>
          </cell>
          <cell r="K307" t="str">
            <v>U</v>
          </cell>
        </row>
        <row r="308">
          <cell r="A308" t="str">
            <v>Yes Bank Limited</v>
          </cell>
          <cell r="B308" t="str">
            <v>India</v>
          </cell>
          <cell r="C308" t="str">
            <v>D+</v>
          </cell>
          <cell r="D308" t="str">
            <v>ba1</v>
          </cell>
          <cell r="E308" t="str">
            <v>ba1</v>
          </cell>
          <cell r="F308" t="str">
            <v>Baa3</v>
          </cell>
          <cell r="G308" t="str">
            <v>Foreign Currency Long Term Deposit Rating</v>
          </cell>
          <cell r="H308" t="str">
            <v>Stable</v>
          </cell>
          <cell r="I308">
            <v>18184182.0735965</v>
          </cell>
          <cell r="J308" t="str">
            <v>2013 YE</v>
          </cell>
          <cell r="K308" t="str">
            <v>U</v>
          </cell>
        </row>
        <row r="309">
          <cell r="A309" t="str">
            <v>Bank Central Asia Tbk (P.T.)</v>
          </cell>
          <cell r="B309" t="str">
            <v>Indonesia</v>
          </cell>
          <cell r="C309" t="str">
            <v>D+</v>
          </cell>
          <cell r="D309" t="str">
            <v>baa3</v>
          </cell>
          <cell r="E309" t="str">
            <v>baa3</v>
          </cell>
          <cell r="F309" t="str">
            <v>Baa3</v>
          </cell>
          <cell r="G309" t="str">
            <v>Foreign Currency Long Term Deposit Rating</v>
          </cell>
          <cell r="H309" t="str">
            <v>Stable</v>
          </cell>
          <cell r="I309">
            <v>40781346.763410002</v>
          </cell>
          <cell r="J309" t="str">
            <v>2013 YE</v>
          </cell>
          <cell r="K309" t="str">
            <v>C</v>
          </cell>
        </row>
        <row r="310">
          <cell r="A310" t="str">
            <v>Bank Danamon Indonesia TBK (P.T.)</v>
          </cell>
          <cell r="B310" t="str">
            <v>Indonesia</v>
          </cell>
          <cell r="C310" t="str">
            <v>D</v>
          </cell>
          <cell r="D310" t="str">
            <v>ba2</v>
          </cell>
          <cell r="E310" t="str">
            <v>ba1</v>
          </cell>
          <cell r="F310" t="str">
            <v>Baa3</v>
          </cell>
          <cell r="G310" t="str">
            <v>Foreign Currency Long Term Deposit Rating</v>
          </cell>
          <cell r="H310" t="str">
            <v>Stable</v>
          </cell>
          <cell r="I310">
            <v>15138782.885159999</v>
          </cell>
          <cell r="J310" t="str">
            <v>2013 YE</v>
          </cell>
          <cell r="K310" t="str">
            <v>C</v>
          </cell>
        </row>
        <row r="311">
          <cell r="A311" t="str">
            <v>Bank Mandiri (P.T.)</v>
          </cell>
          <cell r="B311" t="str">
            <v>Indonesia</v>
          </cell>
          <cell r="C311" t="str">
            <v>D+</v>
          </cell>
          <cell r="D311" t="str">
            <v>ba1</v>
          </cell>
          <cell r="E311" t="str">
            <v>ba1</v>
          </cell>
          <cell r="F311" t="str">
            <v>Baa3</v>
          </cell>
          <cell r="G311" t="str">
            <v>Foreign Currency Long Term Deposit Rating</v>
          </cell>
          <cell r="H311" t="str">
            <v>Stable</v>
          </cell>
          <cell r="I311">
            <v>60238807.443539999</v>
          </cell>
          <cell r="J311" t="str">
            <v>2013 YE</v>
          </cell>
          <cell r="K311" t="str">
            <v>C</v>
          </cell>
        </row>
        <row r="312">
          <cell r="A312" t="str">
            <v>Bank Negara Indonesia TBK (P.T.)</v>
          </cell>
          <cell r="B312" t="str">
            <v>Indonesia</v>
          </cell>
          <cell r="C312" t="str">
            <v>D</v>
          </cell>
          <cell r="D312" t="str">
            <v>ba2</v>
          </cell>
          <cell r="E312" t="str">
            <v>ba2</v>
          </cell>
          <cell r="F312" t="str">
            <v>Baa3</v>
          </cell>
          <cell r="G312" t="str">
            <v>Foreign Currency Long Term Deposit Rating</v>
          </cell>
          <cell r="H312" t="str">
            <v>Stable(m)</v>
          </cell>
          <cell r="I312">
            <v>31771426.14855</v>
          </cell>
          <cell r="J312" t="str">
            <v>2013 YE</v>
          </cell>
          <cell r="K312" t="str">
            <v>C</v>
          </cell>
        </row>
        <row r="313">
          <cell r="A313" t="str">
            <v>Bank Permata TBK (P.T.)</v>
          </cell>
          <cell r="B313" t="str">
            <v>Indonesia</v>
          </cell>
          <cell r="C313" t="str">
            <v>D</v>
          </cell>
          <cell r="D313" t="str">
            <v>ba2</v>
          </cell>
          <cell r="E313" t="str">
            <v>ba1</v>
          </cell>
          <cell r="F313" t="str">
            <v>Baa3</v>
          </cell>
          <cell r="G313" t="str">
            <v>Foreign Currency Long Term Deposit Rating</v>
          </cell>
          <cell r="H313" t="str">
            <v>Stable</v>
          </cell>
          <cell r="I313">
            <v>13626573.37074</v>
          </cell>
          <cell r="J313" t="str">
            <v>2013 YE</v>
          </cell>
          <cell r="K313" t="str">
            <v>C</v>
          </cell>
        </row>
        <row r="314">
          <cell r="A314" t="str">
            <v>Bank Rakyat Indonesia (P.T.)</v>
          </cell>
          <cell r="B314" t="str">
            <v>Indonesia</v>
          </cell>
          <cell r="C314" t="str">
            <v>D+</v>
          </cell>
          <cell r="D314" t="str">
            <v>baa3</v>
          </cell>
          <cell r="E314" t="str">
            <v>baa3</v>
          </cell>
          <cell r="F314" t="str">
            <v>Baa3</v>
          </cell>
          <cell r="G314" t="str">
            <v>Foreign Currency Long Term Deposit Rating</v>
          </cell>
          <cell r="H314" t="str">
            <v>Stable</v>
          </cell>
          <cell r="I314">
            <v>51453451.029420003</v>
          </cell>
          <cell r="J314" t="str">
            <v>2013 YE</v>
          </cell>
          <cell r="K314" t="str">
            <v>C</v>
          </cell>
        </row>
        <row r="315">
          <cell r="A315" t="str">
            <v>Bank Tabungan Negara (P.T.)</v>
          </cell>
          <cell r="B315" t="str">
            <v>Indonesia</v>
          </cell>
          <cell r="C315" t="str">
            <v>D</v>
          </cell>
          <cell r="D315" t="str">
            <v>ba2</v>
          </cell>
          <cell r="E315" t="str">
            <v>ba2</v>
          </cell>
          <cell r="F315" t="str">
            <v>Baa3</v>
          </cell>
          <cell r="G315" t="str">
            <v>Foreign Currency Long Term Deposit Rating</v>
          </cell>
          <cell r="H315" t="str">
            <v>Stable</v>
          </cell>
          <cell r="I315">
            <v>10778216.7141</v>
          </cell>
          <cell r="J315" t="str">
            <v>2013 YE</v>
          </cell>
          <cell r="K315" t="str">
            <v>C</v>
          </cell>
        </row>
        <row r="316">
          <cell r="A316" t="str">
            <v>Pan Indonesia Bank TBK (P.T.)</v>
          </cell>
          <cell r="B316" t="str">
            <v>Indonesia</v>
          </cell>
          <cell r="C316" t="str">
            <v>D</v>
          </cell>
          <cell r="D316" t="str">
            <v>ba2</v>
          </cell>
          <cell r="E316" t="str">
            <v>ba2</v>
          </cell>
          <cell r="F316" t="str">
            <v>Baa3</v>
          </cell>
          <cell r="G316" t="str">
            <v>Foreign Currency Long Term Deposit Rating</v>
          </cell>
          <cell r="H316" t="str">
            <v>Stable</v>
          </cell>
          <cell r="I316">
            <v>13480446.84426</v>
          </cell>
          <cell r="J316" t="str">
            <v>2013 YE</v>
          </cell>
          <cell r="K316" t="str">
            <v>C</v>
          </cell>
        </row>
        <row r="317">
          <cell r="A317" t="str">
            <v>PT Bank CIMB Niaga Tbk</v>
          </cell>
          <cell r="B317" t="str">
            <v>Indonesia</v>
          </cell>
          <cell r="C317" t="str">
            <v>D</v>
          </cell>
          <cell r="D317" t="str">
            <v>ba2</v>
          </cell>
          <cell r="E317" t="str">
            <v>ba1</v>
          </cell>
          <cell r="F317" t="str">
            <v>Baa3</v>
          </cell>
          <cell r="G317" t="str">
            <v>Foreign Currency Long Term Deposit Rating</v>
          </cell>
          <cell r="H317" t="str">
            <v>Stable</v>
          </cell>
          <cell r="I317">
            <v>17984252.82753</v>
          </cell>
          <cell r="J317" t="str">
            <v>2013 YE</v>
          </cell>
          <cell r="K317" t="str">
            <v>C</v>
          </cell>
        </row>
        <row r="318">
          <cell r="A318" t="str">
            <v>Allied Irish Banks, p.l.c.</v>
          </cell>
          <cell r="B318" t="str">
            <v>Ireland</v>
          </cell>
          <cell r="C318" t="str">
            <v>E+</v>
          </cell>
          <cell r="D318" t="str">
            <v>b2</v>
          </cell>
          <cell r="E318" t="str">
            <v>b2</v>
          </cell>
          <cell r="F318" t="str">
            <v>Ba3</v>
          </cell>
          <cell r="G318" t="str">
            <v>Foreign Currency Long Term Deposit Rating</v>
          </cell>
          <cell r="H318" t="str">
            <v>Negative(m)</v>
          </cell>
          <cell r="I318">
            <v>159522956.97878999</v>
          </cell>
          <cell r="J318" t="str">
            <v>2013 YE</v>
          </cell>
          <cell r="K318" t="str">
            <v>C</v>
          </cell>
        </row>
        <row r="319">
          <cell r="A319" t="str">
            <v>Bank of Ireland</v>
          </cell>
          <cell r="B319" t="str">
            <v>Ireland</v>
          </cell>
          <cell r="C319" t="str">
            <v>E+</v>
          </cell>
          <cell r="D319" t="str">
            <v>b1</v>
          </cell>
          <cell r="E319" t="str">
            <v>b1</v>
          </cell>
          <cell r="F319" t="str">
            <v>Ba2</v>
          </cell>
          <cell r="G319" t="str">
            <v>Foreign Currency Long Term Deposit Rating</v>
          </cell>
          <cell r="H319" t="str">
            <v>Negative</v>
          </cell>
          <cell r="I319">
            <v>176678333.75828999</v>
          </cell>
          <cell r="J319" t="str">
            <v>2013 YE</v>
          </cell>
          <cell r="K319" t="str">
            <v>C</v>
          </cell>
        </row>
        <row r="320">
          <cell r="A320" t="str">
            <v>DEPFA ACS BANK</v>
          </cell>
          <cell r="B320" t="str">
            <v>Ireland</v>
          </cell>
          <cell r="C320" t="str">
            <v>E</v>
          </cell>
          <cell r="D320" t="str">
            <v>caa2</v>
          </cell>
          <cell r="E320" t="str">
            <v>caa2</v>
          </cell>
          <cell r="F320" t="str">
            <v>Baa3</v>
          </cell>
          <cell r="G320" t="str">
            <v>Foreign Currency Long Term Deposit Rating</v>
          </cell>
          <cell r="H320" t="str">
            <v>Negative</v>
          </cell>
          <cell r="I320">
            <v>44952598.929930001</v>
          </cell>
          <cell r="J320" t="str">
            <v>2013 YE</v>
          </cell>
          <cell r="K320" t="str">
            <v>U</v>
          </cell>
        </row>
        <row r="321">
          <cell r="A321" t="str">
            <v>DEPFA Bank plc</v>
          </cell>
          <cell r="B321" t="str">
            <v>Ireland</v>
          </cell>
          <cell r="C321" t="str">
            <v>E</v>
          </cell>
          <cell r="D321" t="str">
            <v>caa2</v>
          </cell>
          <cell r="E321" t="str">
            <v>caa2</v>
          </cell>
          <cell r="F321" t="str">
            <v>Baa3</v>
          </cell>
          <cell r="G321" t="str">
            <v>Foreign Currency Long Term Deposit Rating</v>
          </cell>
          <cell r="H321" t="str">
            <v>Negative(m)</v>
          </cell>
          <cell r="I321">
            <v>67692774.270659998</v>
          </cell>
          <cell r="J321" t="str">
            <v>2013 YE</v>
          </cell>
          <cell r="K321" t="str">
            <v>C</v>
          </cell>
        </row>
        <row r="322">
          <cell r="A322" t="str">
            <v>DZ-Bank Ireland plc</v>
          </cell>
          <cell r="B322" t="str">
            <v>Ireland</v>
          </cell>
          <cell r="C322" t="str">
            <v>C-</v>
          </cell>
          <cell r="D322" t="str">
            <v>baa2</v>
          </cell>
          <cell r="E322" t="str">
            <v>a3</v>
          </cell>
          <cell r="F322">
            <v>0</v>
          </cell>
          <cell r="G322">
            <v>0</v>
          </cell>
          <cell r="H322" t="str">
            <v>Stable</v>
          </cell>
          <cell r="I322">
            <v>2989334.7383921999</v>
          </cell>
          <cell r="J322" t="str">
            <v>2013 YE</v>
          </cell>
          <cell r="K322" t="str">
            <v>U</v>
          </cell>
        </row>
        <row r="323">
          <cell r="A323" t="str">
            <v>EBS Ltd</v>
          </cell>
          <cell r="B323" t="str">
            <v>Ireland</v>
          </cell>
          <cell r="C323" t="str">
            <v>E+</v>
          </cell>
          <cell r="D323" t="str">
            <v>b2</v>
          </cell>
          <cell r="E323" t="str">
            <v>b2</v>
          </cell>
          <cell r="F323" t="str">
            <v>Ba3</v>
          </cell>
          <cell r="G323" t="str">
            <v>Foreign Currency Long Term Deposit Rating</v>
          </cell>
          <cell r="H323" t="str">
            <v>Negative(m)</v>
          </cell>
          <cell r="I323">
            <v>21514831.86764</v>
          </cell>
          <cell r="J323" t="str">
            <v>2012 YE</v>
          </cell>
          <cell r="K323" t="str">
            <v>C</v>
          </cell>
        </row>
        <row r="324">
          <cell r="A324" t="str">
            <v>Hewlett-Packard International Bank Plc</v>
          </cell>
          <cell r="B324" t="str">
            <v>Ireland</v>
          </cell>
          <cell r="C324" t="str">
            <v>C-</v>
          </cell>
          <cell r="D324" t="str">
            <v>baa1</v>
          </cell>
          <cell r="E324" t="str">
            <v>baa1</v>
          </cell>
          <cell r="F324" t="str">
            <v>Baa1</v>
          </cell>
          <cell r="G324" t="str">
            <v>Foreign Currency Long Term Deposit Rating</v>
          </cell>
          <cell r="H324" t="str">
            <v>Negative(m)</v>
          </cell>
          <cell r="I324">
            <v>3883554</v>
          </cell>
          <cell r="J324" t="str">
            <v>2013 YE</v>
          </cell>
          <cell r="K324" t="str">
            <v>C</v>
          </cell>
        </row>
        <row r="325">
          <cell r="A325" t="str">
            <v>ICS Building Society</v>
          </cell>
          <cell r="B325" t="str">
            <v>Ireland</v>
          </cell>
          <cell r="C325" t="str">
            <v>E+</v>
          </cell>
          <cell r="D325" t="str">
            <v>b1</v>
          </cell>
          <cell r="E325" t="str">
            <v>b1</v>
          </cell>
          <cell r="F325" t="str">
            <v>Ba2</v>
          </cell>
          <cell r="G325" t="str">
            <v>Foreign Currency Long Term Deposit Rating</v>
          </cell>
          <cell r="H325" t="str">
            <v>Negative</v>
          </cell>
          <cell r="I325">
            <v>8428833.2088012006</v>
          </cell>
          <cell r="J325" t="str">
            <v>2012 YE</v>
          </cell>
          <cell r="K325" t="str">
            <v>C</v>
          </cell>
        </row>
        <row r="326">
          <cell r="A326" t="str">
            <v>KBC Bank Ireland PLC</v>
          </cell>
          <cell r="B326" t="str">
            <v>Ireland</v>
          </cell>
          <cell r="C326" t="str">
            <v>E+</v>
          </cell>
          <cell r="D326" t="str">
            <v>b3</v>
          </cell>
          <cell r="E326" t="str">
            <v>ba1</v>
          </cell>
          <cell r="F326" t="str">
            <v>Ba1</v>
          </cell>
          <cell r="G326" t="str">
            <v>Foreign Currency Long Term Deposit Rating</v>
          </cell>
          <cell r="H326" t="str">
            <v>Negative</v>
          </cell>
          <cell r="I326">
            <v>22626092.248040002</v>
          </cell>
          <cell r="J326" t="str">
            <v>2012 YE</v>
          </cell>
          <cell r="K326" t="str">
            <v>C</v>
          </cell>
        </row>
        <row r="327">
          <cell r="A327" t="str">
            <v>Permanent tsb p.l.c.</v>
          </cell>
          <cell r="B327" t="str">
            <v>Ireland</v>
          </cell>
          <cell r="C327" t="str">
            <v>E</v>
          </cell>
          <cell r="D327" t="str">
            <v>caa3</v>
          </cell>
          <cell r="E327" t="str">
            <v>caa3</v>
          </cell>
          <cell r="F327" t="str">
            <v>B3</v>
          </cell>
          <cell r="G327" t="str">
            <v>Foreign Currency Long Term Deposit Rating</v>
          </cell>
          <cell r="H327" t="str">
            <v>Negative(m)</v>
          </cell>
          <cell r="I327">
            <v>51811993.757909998</v>
          </cell>
          <cell r="J327" t="str">
            <v>2013 YE</v>
          </cell>
          <cell r="K327" t="str">
            <v>C</v>
          </cell>
        </row>
        <row r="328">
          <cell r="A328" t="str">
            <v>Ulster Bank Ireland Limited</v>
          </cell>
          <cell r="B328" t="str">
            <v>Ireland</v>
          </cell>
          <cell r="C328" t="str">
            <v>E+</v>
          </cell>
          <cell r="D328" t="str">
            <v>b3</v>
          </cell>
          <cell r="E328" t="str">
            <v>baa3</v>
          </cell>
          <cell r="F328" t="str">
            <v>Baa3</v>
          </cell>
          <cell r="G328" t="str">
            <v>Foreign Currency Long Term Deposit Rating</v>
          </cell>
          <cell r="H328" t="str">
            <v>Negative(m)</v>
          </cell>
          <cell r="I328">
            <v>48744695.066249996</v>
          </cell>
          <cell r="J328" t="str">
            <v>2013 YE</v>
          </cell>
          <cell r="K328" t="str">
            <v>C</v>
          </cell>
        </row>
        <row r="329">
          <cell r="A329" t="str">
            <v>WGZ Bank Ireland Plc</v>
          </cell>
          <cell r="B329" t="str">
            <v>Ireland</v>
          </cell>
          <cell r="C329" t="str">
            <v>C-</v>
          </cell>
          <cell r="D329" t="str">
            <v>baa2</v>
          </cell>
          <cell r="E329" t="str">
            <v>a3</v>
          </cell>
          <cell r="F329" t="str">
            <v>A3</v>
          </cell>
          <cell r="G329" t="str">
            <v>Foreign Currency Long Term Deposit Rating</v>
          </cell>
          <cell r="H329" t="str">
            <v>Stable</v>
          </cell>
          <cell r="I329">
            <v>4120937.8393157702</v>
          </cell>
          <cell r="J329" t="str">
            <v>2013 YE</v>
          </cell>
          <cell r="K329" t="str">
            <v>C</v>
          </cell>
        </row>
        <row r="330">
          <cell r="A330" t="str">
            <v>Nedbank Private Wealth Limited</v>
          </cell>
          <cell r="B330" t="str">
            <v>Isle of Man</v>
          </cell>
          <cell r="C330" t="str">
            <v>D+</v>
          </cell>
          <cell r="D330" t="str">
            <v>baa3</v>
          </cell>
          <cell r="E330" t="str">
            <v>baa2</v>
          </cell>
          <cell r="F330" t="str">
            <v>Baa2</v>
          </cell>
          <cell r="G330" t="str">
            <v>Foreign Currency Long Term Deposit Rating</v>
          </cell>
          <cell r="H330" t="str">
            <v>Negative</v>
          </cell>
          <cell r="I330">
            <v>1694804.3087637599</v>
          </cell>
          <cell r="J330" t="str">
            <v>2013 YE</v>
          </cell>
          <cell r="K330" t="str">
            <v>C</v>
          </cell>
        </row>
        <row r="331">
          <cell r="A331" t="str">
            <v>Bank Hapoalim B.M.</v>
          </cell>
          <cell r="B331" t="str">
            <v>Israel</v>
          </cell>
          <cell r="C331" t="str">
            <v>C-</v>
          </cell>
          <cell r="D331" t="str">
            <v>baa2</v>
          </cell>
          <cell r="E331" t="str">
            <v>baa2</v>
          </cell>
          <cell r="F331" t="str">
            <v>A2</v>
          </cell>
          <cell r="G331" t="str">
            <v>Foreign Currency Long Term Deposit Rating</v>
          </cell>
          <cell r="H331" t="str">
            <v>Stable</v>
          </cell>
          <cell r="I331">
            <v>109549408.74686</v>
          </cell>
          <cell r="J331" t="str">
            <v>2013 YE</v>
          </cell>
          <cell r="K331" t="str">
            <v>C</v>
          </cell>
        </row>
        <row r="332">
          <cell r="A332" t="str">
            <v>Bank Leumi</v>
          </cell>
          <cell r="B332" t="str">
            <v>Israel</v>
          </cell>
          <cell r="C332" t="str">
            <v>C-</v>
          </cell>
          <cell r="D332" t="str">
            <v>baa2</v>
          </cell>
          <cell r="E332" t="str">
            <v>baa2</v>
          </cell>
          <cell r="F332" t="str">
            <v>A2</v>
          </cell>
          <cell r="G332" t="str">
            <v>Foreign Currency Long Term Deposit Rating</v>
          </cell>
          <cell r="H332" t="str">
            <v>Stable</v>
          </cell>
          <cell r="I332">
            <v>107853643.8476</v>
          </cell>
          <cell r="J332" t="str">
            <v>2013 YE</v>
          </cell>
          <cell r="K332" t="str">
            <v>C</v>
          </cell>
        </row>
        <row r="333">
          <cell r="A333" t="str">
            <v>First International Bank of Israel</v>
          </cell>
          <cell r="B333" t="str">
            <v>Israel</v>
          </cell>
          <cell r="C333" t="str">
            <v>D+</v>
          </cell>
          <cell r="D333" t="str">
            <v>baa3</v>
          </cell>
          <cell r="E333" t="str">
            <v>baa3</v>
          </cell>
          <cell r="F333" t="str">
            <v>A3</v>
          </cell>
          <cell r="G333" t="str">
            <v>Foreign Currency Long Term Deposit Rating</v>
          </cell>
          <cell r="H333" t="str">
            <v>Stable</v>
          </cell>
          <cell r="I333">
            <v>32008930.955230001</v>
          </cell>
          <cell r="J333" t="str">
            <v>2013 YE</v>
          </cell>
          <cell r="K333" t="str">
            <v>C</v>
          </cell>
        </row>
        <row r="334">
          <cell r="A334" t="str">
            <v>Israel Discount Bank</v>
          </cell>
          <cell r="B334" t="str">
            <v>Israel</v>
          </cell>
          <cell r="C334" t="str">
            <v>D+</v>
          </cell>
          <cell r="D334" t="str">
            <v>baa3</v>
          </cell>
          <cell r="E334" t="str">
            <v>baa3</v>
          </cell>
          <cell r="F334" t="str">
            <v>A3</v>
          </cell>
          <cell r="G334" t="str">
            <v>Foreign Currency Long Term Deposit Rating</v>
          </cell>
          <cell r="H334" t="str">
            <v>Negative(m)</v>
          </cell>
          <cell r="I334">
            <v>57766349.414870001</v>
          </cell>
          <cell r="J334" t="str">
            <v>2013 YE</v>
          </cell>
          <cell r="K334" t="str">
            <v>C</v>
          </cell>
        </row>
        <row r="335">
          <cell r="A335" t="str">
            <v>Mizrahi Tefahot Bank</v>
          </cell>
          <cell r="B335" t="str">
            <v>Israel</v>
          </cell>
          <cell r="C335" t="str">
            <v>C-</v>
          </cell>
          <cell r="D335" t="str">
            <v>baa2</v>
          </cell>
          <cell r="E335" t="str">
            <v>baa2</v>
          </cell>
          <cell r="F335" t="str">
            <v>A2</v>
          </cell>
          <cell r="G335" t="str">
            <v>Foreign Currency Long Term Deposit Rating</v>
          </cell>
          <cell r="H335" t="str">
            <v>Negative</v>
          </cell>
          <cell r="I335">
            <v>51746758.554329999</v>
          </cell>
          <cell r="J335" t="str">
            <v>2013 YE</v>
          </cell>
          <cell r="K335" t="str">
            <v>C</v>
          </cell>
        </row>
        <row r="336">
          <cell r="A336" t="str">
            <v>Banca Carige S.p.A.</v>
          </cell>
          <cell r="B336" t="str">
            <v>Italy</v>
          </cell>
          <cell r="C336" t="str">
            <v>E</v>
          </cell>
          <cell r="D336" t="str">
            <v>caa3</v>
          </cell>
          <cell r="E336" t="str">
            <v>caa3</v>
          </cell>
          <cell r="F336" t="str">
            <v>Caa1</v>
          </cell>
          <cell r="G336" t="str">
            <v>Foreign Currency Long Term Deposit Rating</v>
          </cell>
          <cell r="H336" t="str">
            <v>Negative</v>
          </cell>
          <cell r="I336">
            <v>58088898.0919853</v>
          </cell>
          <cell r="J336" t="str">
            <v>2013 YE</v>
          </cell>
          <cell r="K336" t="str">
            <v>C</v>
          </cell>
        </row>
        <row r="337">
          <cell r="A337" t="str">
            <v>Banca del Mezzogiorno - MedioCredito Centrale</v>
          </cell>
          <cell r="B337" t="str">
            <v>Italy</v>
          </cell>
          <cell r="C337" t="str">
            <v>D-</v>
          </cell>
          <cell r="D337" t="str">
            <v>ba3</v>
          </cell>
          <cell r="E337" t="str">
            <v>ba1</v>
          </cell>
          <cell r="F337" t="str">
            <v>Ba1</v>
          </cell>
          <cell r="G337" t="str">
            <v>Foreign Currency Long Term Deposit Rating</v>
          </cell>
          <cell r="H337" t="str">
            <v>Negative</v>
          </cell>
          <cell r="I337">
            <v>1839810.5218344401</v>
          </cell>
          <cell r="J337" t="str">
            <v>2013 YE</v>
          </cell>
          <cell r="K337" t="str">
            <v>U</v>
          </cell>
        </row>
        <row r="338">
          <cell r="A338" t="str">
            <v>Banca IMI Spa</v>
          </cell>
          <cell r="B338" t="str">
            <v>Italy</v>
          </cell>
          <cell r="C338" t="str">
            <v>D+</v>
          </cell>
          <cell r="D338" t="str">
            <v>baa3</v>
          </cell>
          <cell r="E338" t="str">
            <v>baa3</v>
          </cell>
          <cell r="F338" t="str">
            <v>Baa2</v>
          </cell>
          <cell r="G338" t="str">
            <v>Foreign Currency Long Term Deposit Rating</v>
          </cell>
          <cell r="H338" t="str">
            <v>Stable</v>
          </cell>
          <cell r="I338">
            <v>190240237.83808699</v>
          </cell>
          <cell r="J338" t="str">
            <v>2013 YE</v>
          </cell>
          <cell r="K338" t="str">
            <v>C</v>
          </cell>
        </row>
        <row r="339">
          <cell r="A339" t="str">
            <v>Banca Italease S.p.A.</v>
          </cell>
          <cell r="B339" t="str">
            <v>Italy</v>
          </cell>
          <cell r="C339" t="str">
            <v>E+</v>
          </cell>
          <cell r="D339" t="str">
            <v>b3</v>
          </cell>
          <cell r="E339" t="str">
            <v>b3</v>
          </cell>
          <cell r="F339" t="str">
            <v>Ba3</v>
          </cell>
          <cell r="G339" t="str">
            <v>Foreign Currency Long Term Deposit Rating</v>
          </cell>
          <cell r="H339" t="str">
            <v>Negative(m)</v>
          </cell>
          <cell r="I339">
            <v>11463181.4258046</v>
          </cell>
          <cell r="J339" t="str">
            <v>2013 YE</v>
          </cell>
          <cell r="K339" t="str">
            <v>C</v>
          </cell>
        </row>
        <row r="340">
          <cell r="A340" t="str">
            <v>Banca Monte dei Paschi di Siena S.p.A.</v>
          </cell>
          <cell r="B340" t="str">
            <v>Italy</v>
          </cell>
          <cell r="C340" t="str">
            <v>E</v>
          </cell>
          <cell r="D340" t="str">
            <v>caa2</v>
          </cell>
          <cell r="E340" t="str">
            <v>caa2</v>
          </cell>
          <cell r="F340" t="str">
            <v>B2</v>
          </cell>
          <cell r="G340" t="str">
            <v>Foreign Currency Long Term Deposit Rating</v>
          </cell>
          <cell r="H340" t="str">
            <v>Negative</v>
          </cell>
          <cell r="I340">
            <v>274356372.11241901</v>
          </cell>
          <cell r="J340" t="str">
            <v>2013 YE</v>
          </cell>
          <cell r="K340" t="str">
            <v>C</v>
          </cell>
        </row>
        <row r="341">
          <cell r="A341" t="str">
            <v>Banca Nazionale Del Lavoro S.P.A.</v>
          </cell>
          <cell r="B341" t="str">
            <v>Italy</v>
          </cell>
          <cell r="C341" t="str">
            <v>D+</v>
          </cell>
          <cell r="D341" t="str">
            <v>ba1</v>
          </cell>
          <cell r="E341" t="str">
            <v>baa2</v>
          </cell>
          <cell r="F341" t="str">
            <v>Baa2</v>
          </cell>
          <cell r="G341" t="str">
            <v>Foreign Currency Long Term Deposit Rating</v>
          </cell>
          <cell r="H341" t="str">
            <v>Stable(m)</v>
          </cell>
          <cell r="I341">
            <v>116990743.86979701</v>
          </cell>
          <cell r="J341" t="str">
            <v>2013 YE</v>
          </cell>
          <cell r="K341" t="str">
            <v>C</v>
          </cell>
        </row>
        <row r="342">
          <cell r="A342" t="str">
            <v>Banca Popolare dell'Alto Adige-Suedtir.Volksb</v>
          </cell>
          <cell r="B342" t="str">
            <v>Italy</v>
          </cell>
          <cell r="C342" t="str">
            <v>D+</v>
          </cell>
          <cell r="D342" t="str">
            <v>ba1</v>
          </cell>
          <cell r="E342" t="str">
            <v>ba1</v>
          </cell>
          <cell r="F342" t="str">
            <v>Ba1</v>
          </cell>
          <cell r="G342" t="str">
            <v>Foreign Currency Long Term Deposit Rating</v>
          </cell>
          <cell r="H342" t="str">
            <v>Negative</v>
          </cell>
          <cell r="I342">
            <v>8409591.7941527292</v>
          </cell>
          <cell r="J342" t="str">
            <v>2013 YE</v>
          </cell>
          <cell r="K342" t="str">
            <v>C</v>
          </cell>
        </row>
        <row r="343">
          <cell r="A343" t="str">
            <v>Banca Popolare di Milano S.C.a r.l.</v>
          </cell>
          <cell r="B343" t="str">
            <v>Italy</v>
          </cell>
          <cell r="C343" t="str">
            <v>E+</v>
          </cell>
          <cell r="D343" t="str">
            <v>b2</v>
          </cell>
          <cell r="E343" t="str">
            <v>b2</v>
          </cell>
          <cell r="F343" t="str">
            <v>B1</v>
          </cell>
          <cell r="G343" t="str">
            <v>Foreign Currency Long Term Deposit Rating</v>
          </cell>
          <cell r="H343" t="str">
            <v>Negative(m)</v>
          </cell>
          <cell r="I343">
            <v>68006005.269757405</v>
          </cell>
          <cell r="J343" t="str">
            <v>2013 YE</v>
          </cell>
          <cell r="K343" t="str">
            <v>C</v>
          </cell>
        </row>
        <row r="344">
          <cell r="A344" t="str">
            <v>Banca Sella Holding</v>
          </cell>
          <cell r="B344" t="str">
            <v>Italy</v>
          </cell>
          <cell r="C344" t="str">
            <v>D</v>
          </cell>
          <cell r="D344" t="str">
            <v>ba2</v>
          </cell>
          <cell r="E344" t="str">
            <v>ba2</v>
          </cell>
          <cell r="F344" t="str">
            <v>Ba1</v>
          </cell>
          <cell r="G344" t="str">
            <v>Foreign Currency Long Term Deposit Rating</v>
          </cell>
          <cell r="H344" t="str">
            <v>Negative</v>
          </cell>
          <cell r="I344">
            <v>18409990.1326712</v>
          </cell>
          <cell r="J344" t="str">
            <v>2013 YE</v>
          </cell>
          <cell r="K344" t="str">
            <v>C</v>
          </cell>
        </row>
        <row r="345">
          <cell r="A345" t="str">
            <v>Banco Popolare Societa Cooperativa</v>
          </cell>
          <cell r="B345" t="str">
            <v>Italy</v>
          </cell>
          <cell r="C345" t="str">
            <v>E+</v>
          </cell>
          <cell r="D345" t="str">
            <v>b3</v>
          </cell>
          <cell r="E345" t="str">
            <v>b3</v>
          </cell>
          <cell r="F345" t="str">
            <v>Ba3</v>
          </cell>
          <cell r="G345" t="str">
            <v>Foreign Currency Long Term Deposit Rating</v>
          </cell>
          <cell r="H345" t="str">
            <v>Negative(m)</v>
          </cell>
          <cell r="I345">
            <v>173679452.638345</v>
          </cell>
          <cell r="J345" t="str">
            <v>2013 YE</v>
          </cell>
          <cell r="K345" t="str">
            <v>C</v>
          </cell>
        </row>
        <row r="346">
          <cell r="A346" t="str">
            <v>Cassa Centrale Banca-Credito Coop d Nord Est</v>
          </cell>
          <cell r="B346" t="str">
            <v>Italy</v>
          </cell>
          <cell r="C346" t="str">
            <v>D+</v>
          </cell>
          <cell r="D346" t="str">
            <v>baa3</v>
          </cell>
          <cell r="E346" t="str">
            <v>baa3</v>
          </cell>
          <cell r="F346" t="str">
            <v>Baa3</v>
          </cell>
          <cell r="G346" t="str">
            <v>Foreign Currency Long Term Deposit Rating</v>
          </cell>
          <cell r="H346" t="str">
            <v>Negative</v>
          </cell>
          <cell r="I346">
            <v>12532851.5496413</v>
          </cell>
          <cell r="J346" t="str">
            <v>2013 YE</v>
          </cell>
          <cell r="K346" t="str">
            <v>C</v>
          </cell>
        </row>
        <row r="347">
          <cell r="A347" t="str">
            <v>Cassa Centrale Raiffeisen dell'Alto Adige</v>
          </cell>
          <cell r="B347" t="str">
            <v>Italy</v>
          </cell>
          <cell r="C347" t="str">
            <v>D+</v>
          </cell>
          <cell r="D347" t="str">
            <v>baa3</v>
          </cell>
          <cell r="E347" t="str">
            <v>baa3</v>
          </cell>
          <cell r="F347" t="str">
            <v>Baa3</v>
          </cell>
          <cell r="G347" t="str">
            <v>Foreign Currency Long Term Deposit Rating</v>
          </cell>
          <cell r="H347" t="str">
            <v>Negative</v>
          </cell>
          <cell r="I347">
            <v>4211192.1346247001</v>
          </cell>
          <cell r="J347" t="str">
            <v>2013 YE</v>
          </cell>
          <cell r="K347" t="str">
            <v>C</v>
          </cell>
        </row>
        <row r="348">
          <cell r="A348" t="str">
            <v>Cassa di Risp.di Bolzano-Sudtiroler Sparkasse</v>
          </cell>
          <cell r="B348" t="str">
            <v>Italy</v>
          </cell>
          <cell r="C348" t="str">
            <v>D+</v>
          </cell>
          <cell r="D348" t="str">
            <v>ba1</v>
          </cell>
          <cell r="E348" t="str">
            <v>ba1</v>
          </cell>
          <cell r="F348" t="str">
            <v>Ba1</v>
          </cell>
          <cell r="G348" t="str">
            <v>Foreign Currency Long Term Deposit Rating</v>
          </cell>
          <cell r="H348" t="str">
            <v>Negative</v>
          </cell>
          <cell r="I348">
            <v>12394774.8805498</v>
          </cell>
          <cell r="J348" t="str">
            <v>2013 YE</v>
          </cell>
          <cell r="K348" t="str">
            <v>C</v>
          </cell>
        </row>
        <row r="349">
          <cell r="A349" t="str">
            <v>Cassa Di Risparmio Di Parma E Piacenza S.P.A.</v>
          </cell>
          <cell r="B349" t="str">
            <v>Italy</v>
          </cell>
          <cell r="C349" t="str">
            <v>D+</v>
          </cell>
          <cell r="D349" t="str">
            <v>baa3</v>
          </cell>
          <cell r="E349" t="str">
            <v>baa2</v>
          </cell>
          <cell r="F349" t="str">
            <v>Baa2</v>
          </cell>
          <cell r="G349" t="str">
            <v>Foreign Currency Long Term Deposit Rating</v>
          </cell>
          <cell r="H349" t="str">
            <v>Stable(m)</v>
          </cell>
          <cell r="I349">
            <v>69121310.073769495</v>
          </cell>
          <cell r="J349" t="str">
            <v>2013 YE</v>
          </cell>
          <cell r="K349" t="str">
            <v>C</v>
          </cell>
        </row>
        <row r="350">
          <cell r="A350" t="str">
            <v>Credito Emiliano SpA</v>
          </cell>
          <cell r="B350" t="str">
            <v>Italy</v>
          </cell>
          <cell r="C350" t="str">
            <v>D+</v>
          </cell>
          <cell r="D350" t="str">
            <v>baa3</v>
          </cell>
          <cell r="E350" t="str">
            <v>baa3</v>
          </cell>
          <cell r="F350" t="str">
            <v>Baa3</v>
          </cell>
          <cell r="G350" t="str">
            <v>Foreign Currency Long Term Deposit Rating</v>
          </cell>
          <cell r="H350" t="str">
            <v>Negative</v>
          </cell>
          <cell r="I350">
            <v>43447602.508176498</v>
          </cell>
          <cell r="J350" t="str">
            <v>2013 YE</v>
          </cell>
          <cell r="K350" t="str">
            <v>C</v>
          </cell>
        </row>
        <row r="351">
          <cell r="A351" t="str">
            <v>Credito Valtellinese</v>
          </cell>
          <cell r="B351" t="str">
            <v>Italy</v>
          </cell>
          <cell r="C351" t="str">
            <v>E+</v>
          </cell>
          <cell r="D351" t="str">
            <v>b1</v>
          </cell>
          <cell r="E351" t="str">
            <v>b1</v>
          </cell>
          <cell r="F351" t="str">
            <v>Ba3</v>
          </cell>
          <cell r="G351" t="str">
            <v>Foreign Currency Long Term Deposit Rating</v>
          </cell>
          <cell r="H351" t="str">
            <v>Negative(m)</v>
          </cell>
          <cell r="I351">
            <v>37478232.761342697</v>
          </cell>
          <cell r="J351" t="str">
            <v>2013 YE</v>
          </cell>
          <cell r="K351" t="str">
            <v>C</v>
          </cell>
        </row>
        <row r="352">
          <cell r="A352" t="str">
            <v>Dexia Crediop S.p.A.</v>
          </cell>
          <cell r="B352" t="str">
            <v>Italy</v>
          </cell>
          <cell r="C352" t="str">
            <v>E</v>
          </cell>
          <cell r="D352" t="str">
            <v>caa1</v>
          </cell>
          <cell r="E352" t="str">
            <v>b2</v>
          </cell>
          <cell r="F352" t="str">
            <v>B2</v>
          </cell>
          <cell r="G352" t="str">
            <v>Foreign Currency Long Term Deposit Rating</v>
          </cell>
          <cell r="H352" t="str">
            <v>Stable</v>
          </cell>
          <cell r="I352">
            <v>50115944.312393099</v>
          </cell>
          <cell r="J352" t="str">
            <v>2013 YE</v>
          </cell>
          <cell r="K352" t="str">
            <v>C</v>
          </cell>
        </row>
        <row r="353">
          <cell r="A353" t="str">
            <v>GE Capital Interbanca S.p.A</v>
          </cell>
          <cell r="B353" t="str">
            <v>Italy</v>
          </cell>
          <cell r="C353" t="str">
            <v>E</v>
          </cell>
          <cell r="D353" t="str">
            <v>caa2</v>
          </cell>
          <cell r="E353" t="str">
            <v>b2</v>
          </cell>
          <cell r="F353" t="str">
            <v>B2</v>
          </cell>
          <cell r="G353" t="str">
            <v>Foreign Currency Long Term Deposit Rating</v>
          </cell>
          <cell r="H353" t="str">
            <v>Negative(m)</v>
          </cell>
          <cell r="I353">
            <v>6456028.5147237899</v>
          </cell>
          <cell r="J353" t="str">
            <v>2013 YE</v>
          </cell>
          <cell r="K353" t="str">
            <v>C</v>
          </cell>
        </row>
        <row r="354">
          <cell r="A354" t="str">
            <v>Iccrea BancaImpresa S.p.a.</v>
          </cell>
          <cell r="B354" t="str">
            <v>Italy</v>
          </cell>
          <cell r="C354" t="str">
            <v>E+</v>
          </cell>
          <cell r="D354" t="str">
            <v>b1</v>
          </cell>
          <cell r="E354" t="str">
            <v>ba3</v>
          </cell>
          <cell r="F354" t="str">
            <v>Ba2</v>
          </cell>
          <cell r="G354" t="str">
            <v>Foreign Currency Long Term Deposit Rating</v>
          </cell>
          <cell r="H354" t="str">
            <v>Negative(m)</v>
          </cell>
          <cell r="I354">
            <v>19782916.5449742</v>
          </cell>
          <cell r="J354" t="str">
            <v>2013 H1</v>
          </cell>
          <cell r="K354" t="str">
            <v>U</v>
          </cell>
        </row>
        <row r="355">
          <cell r="A355" t="str">
            <v>Intesa Sanpaolo Spa</v>
          </cell>
          <cell r="B355" t="str">
            <v>Italy</v>
          </cell>
          <cell r="C355" t="str">
            <v>D+</v>
          </cell>
          <cell r="D355" t="str">
            <v>baa3</v>
          </cell>
          <cell r="E355" t="str">
            <v>baa3</v>
          </cell>
          <cell r="F355" t="str">
            <v>Baa2</v>
          </cell>
          <cell r="G355" t="str">
            <v>Foreign Currency Long Term Deposit Rating</v>
          </cell>
          <cell r="H355" t="str">
            <v>Stable</v>
          </cell>
          <cell r="I355">
            <v>862981593.22053003</v>
          </cell>
          <cell r="J355" t="str">
            <v>2013 YE</v>
          </cell>
          <cell r="K355" t="str">
            <v>C</v>
          </cell>
        </row>
        <row r="356">
          <cell r="A356" t="str">
            <v>Mediocredito Trentino-Alto Adige S.p.A.</v>
          </cell>
          <cell r="B356" t="str">
            <v>Italy</v>
          </cell>
          <cell r="C356" t="str">
            <v>D-</v>
          </cell>
          <cell r="D356" t="str">
            <v>ba3</v>
          </cell>
          <cell r="E356" t="str">
            <v>baa3</v>
          </cell>
          <cell r="F356" t="str">
            <v>Baa3</v>
          </cell>
          <cell r="G356" t="str">
            <v>Foreign Currency Long Term Deposit Rating</v>
          </cell>
          <cell r="H356" t="str">
            <v>Negative</v>
          </cell>
          <cell r="I356">
            <v>2535453.3806184898</v>
          </cell>
          <cell r="J356" t="str">
            <v>2013 YE</v>
          </cell>
          <cell r="K356" t="str">
            <v>C</v>
          </cell>
        </row>
        <row r="357">
          <cell r="A357" t="str">
            <v>MPS Capital Services</v>
          </cell>
          <cell r="B357" t="str">
            <v>Italy</v>
          </cell>
          <cell r="C357" t="str">
            <v>E</v>
          </cell>
          <cell r="D357" t="str">
            <v>caa2</v>
          </cell>
          <cell r="E357" t="str">
            <v>b1</v>
          </cell>
          <cell r="F357" t="str">
            <v>B2</v>
          </cell>
          <cell r="G357" t="str">
            <v>Foreign Currency Long Term Deposit Rating</v>
          </cell>
          <cell r="H357" t="str">
            <v>Negative</v>
          </cell>
          <cell r="I357">
            <v>59692139.494183697</v>
          </cell>
          <cell r="J357" t="str">
            <v>2013 YE</v>
          </cell>
          <cell r="K357" t="str">
            <v>U</v>
          </cell>
        </row>
        <row r="358">
          <cell r="A358" t="str">
            <v>UniCredit SpA</v>
          </cell>
          <cell r="B358" t="str">
            <v>Italy</v>
          </cell>
          <cell r="C358" t="str">
            <v>D+</v>
          </cell>
          <cell r="D358" t="str">
            <v>ba1</v>
          </cell>
          <cell r="E358" t="str">
            <v>ba1</v>
          </cell>
          <cell r="F358" t="str">
            <v>Baa2</v>
          </cell>
          <cell r="G358" t="str">
            <v>Foreign Currency Long Term Deposit Rating</v>
          </cell>
          <cell r="H358" t="str">
            <v>Negative(m)</v>
          </cell>
          <cell r="I358">
            <v>1165516241.0767901</v>
          </cell>
          <cell r="J358" t="str">
            <v>2013 YE</v>
          </cell>
          <cell r="K358" t="str">
            <v>C</v>
          </cell>
        </row>
        <row r="359">
          <cell r="A359" t="str">
            <v>Unione di Banche Italiane S.c.p.A.</v>
          </cell>
          <cell r="B359" t="str">
            <v>Italy</v>
          </cell>
          <cell r="C359" t="str">
            <v>D+</v>
          </cell>
          <cell r="D359" t="str">
            <v>ba1</v>
          </cell>
          <cell r="E359" t="str">
            <v>ba1</v>
          </cell>
          <cell r="F359" t="str">
            <v>Baa3</v>
          </cell>
          <cell r="G359" t="str">
            <v>Foreign Currency Long Term Deposit Rating</v>
          </cell>
          <cell r="H359" t="str">
            <v>Negative</v>
          </cell>
          <cell r="I359">
            <v>171198034.17768899</v>
          </cell>
          <cell r="J359" t="str">
            <v>2013 YE</v>
          </cell>
          <cell r="K359" t="str">
            <v>C</v>
          </cell>
        </row>
        <row r="360">
          <cell r="A360" t="str">
            <v>Unipol Banca</v>
          </cell>
          <cell r="B360" t="str">
            <v>Italy</v>
          </cell>
          <cell r="C360" t="str">
            <v>E</v>
          </cell>
          <cell r="D360" t="str">
            <v>caa1</v>
          </cell>
          <cell r="E360" t="str">
            <v>ba2</v>
          </cell>
          <cell r="F360" t="str">
            <v>Ba2</v>
          </cell>
          <cell r="G360" t="str">
            <v>Foreign Currency Long Term Deposit Rating</v>
          </cell>
          <cell r="H360" t="str">
            <v>Stable</v>
          </cell>
          <cell r="I360">
            <v>15360487.053747799</v>
          </cell>
          <cell r="J360" t="str">
            <v>2011 YE</v>
          </cell>
          <cell r="K360" t="str">
            <v>C</v>
          </cell>
        </row>
        <row r="361">
          <cell r="A361" t="str">
            <v>Aozora Bank, Ltd.</v>
          </cell>
          <cell r="B361" t="str">
            <v>Japan</v>
          </cell>
          <cell r="C361" t="str">
            <v>D+</v>
          </cell>
          <cell r="D361" t="str">
            <v>ba1</v>
          </cell>
          <cell r="E361" t="str">
            <v>ba1</v>
          </cell>
          <cell r="F361" t="str">
            <v>Baa2</v>
          </cell>
          <cell r="G361" t="str">
            <v>Foreign Currency Long Term Deposit Rating</v>
          </cell>
          <cell r="H361" t="str">
            <v>Stable</v>
          </cell>
          <cell r="I361">
            <v>48855099.940640002</v>
          </cell>
          <cell r="J361" t="str">
            <v>2013 H1</v>
          </cell>
          <cell r="K361" t="str">
            <v>C</v>
          </cell>
        </row>
        <row r="362">
          <cell r="A362" t="str">
            <v>Bank of Fukuoka, Ltd.</v>
          </cell>
          <cell r="B362" t="str">
            <v>Japan</v>
          </cell>
          <cell r="C362" t="str">
            <v>D+</v>
          </cell>
          <cell r="D362" t="str">
            <v>baa3</v>
          </cell>
          <cell r="E362" t="str">
            <v>baa3</v>
          </cell>
          <cell r="F362" t="str">
            <v>Baa1</v>
          </cell>
          <cell r="G362" t="str">
            <v>Foreign Currency Long Term Deposit Rating</v>
          </cell>
          <cell r="H362" t="str">
            <v>Stable</v>
          </cell>
          <cell r="I362">
            <v>103570641.58176</v>
          </cell>
          <cell r="J362" t="str">
            <v>2013 H1</v>
          </cell>
          <cell r="K362" t="str">
            <v>C</v>
          </cell>
        </row>
        <row r="363">
          <cell r="A363" t="str">
            <v>Bank of Tokyo-Mitsubishi UFJ, Ltd. (The)</v>
          </cell>
          <cell r="B363" t="str">
            <v>Japan</v>
          </cell>
          <cell r="C363" t="str">
            <v>C</v>
          </cell>
          <cell r="D363" t="str">
            <v>a3</v>
          </cell>
          <cell r="E363" t="str">
            <v>a3</v>
          </cell>
          <cell r="F363" t="str">
            <v>Aa3</v>
          </cell>
          <cell r="G363" t="str">
            <v>Foreign Currency Long Term Deposit Rating</v>
          </cell>
          <cell r="H363" t="str">
            <v>Stable</v>
          </cell>
          <cell r="I363">
            <v>1955458417.6628001</v>
          </cell>
          <cell r="J363" t="str">
            <v>2013 H1</v>
          </cell>
          <cell r="K363" t="str">
            <v>C</v>
          </cell>
        </row>
        <row r="364">
          <cell r="A364" t="str">
            <v>Bank of Yokohama, Ltd.</v>
          </cell>
          <cell r="B364" t="str">
            <v>Japan</v>
          </cell>
          <cell r="C364" t="str">
            <v>C</v>
          </cell>
          <cell r="D364" t="str">
            <v>a3</v>
          </cell>
          <cell r="E364" t="str">
            <v>a3</v>
          </cell>
          <cell r="F364" t="str">
            <v>A1</v>
          </cell>
          <cell r="G364" t="str">
            <v>Foreign Currency Long Term Deposit Rating</v>
          </cell>
          <cell r="H364" t="str">
            <v>Stable</v>
          </cell>
          <cell r="I364">
            <v>133427295.79155999</v>
          </cell>
          <cell r="J364" t="str">
            <v>2013 H1</v>
          </cell>
          <cell r="K364" t="str">
            <v>C</v>
          </cell>
        </row>
        <row r="365">
          <cell r="A365" t="str">
            <v>Chiba Bank, Ltd.</v>
          </cell>
          <cell r="B365" t="str">
            <v>Japan</v>
          </cell>
          <cell r="C365" t="str">
            <v>C</v>
          </cell>
          <cell r="D365" t="str">
            <v>a3</v>
          </cell>
          <cell r="E365" t="str">
            <v>a3</v>
          </cell>
          <cell r="F365" t="str">
            <v>A1</v>
          </cell>
          <cell r="G365" t="str">
            <v>Foreign Currency Long Term Deposit Rating</v>
          </cell>
          <cell r="H365" t="str">
            <v>Stable</v>
          </cell>
          <cell r="I365">
            <v>115925033.08876</v>
          </cell>
          <cell r="J365" t="str">
            <v>2013 H1</v>
          </cell>
          <cell r="K365" t="str">
            <v>C</v>
          </cell>
        </row>
        <row r="366">
          <cell r="A366" t="str">
            <v>Chugoku Bank, Limited (The)</v>
          </cell>
          <cell r="B366" t="str">
            <v>Japan</v>
          </cell>
          <cell r="C366" t="str">
            <v>C+</v>
          </cell>
          <cell r="D366" t="str">
            <v>a2</v>
          </cell>
          <cell r="E366" t="str">
            <v>a2</v>
          </cell>
          <cell r="F366" t="str">
            <v>Aa3</v>
          </cell>
          <cell r="G366" t="str">
            <v>Foreign Currency Long Term Deposit Rating</v>
          </cell>
          <cell r="H366" t="str">
            <v>Stable</v>
          </cell>
          <cell r="I366">
            <v>68415043.606240004</v>
          </cell>
          <cell r="J366" t="str">
            <v>2013 H1</v>
          </cell>
          <cell r="K366" t="str">
            <v>C</v>
          </cell>
        </row>
        <row r="367">
          <cell r="A367" t="str">
            <v>Citibank Japan Ltd.</v>
          </cell>
          <cell r="B367" t="str">
            <v>Japan</v>
          </cell>
          <cell r="C367" t="str">
            <v>C-</v>
          </cell>
          <cell r="D367" t="str">
            <v>baa2</v>
          </cell>
          <cell r="E367" t="str">
            <v>baa2</v>
          </cell>
          <cell r="F367" t="str">
            <v>A3</v>
          </cell>
          <cell r="G367" t="str">
            <v>Foreign Currency Long Term Deposit Rating</v>
          </cell>
          <cell r="H367" t="str">
            <v>Stable</v>
          </cell>
          <cell r="I367">
            <v>46226922.31944</v>
          </cell>
          <cell r="J367" t="str">
            <v>2013 H1</v>
          </cell>
          <cell r="K367" t="str">
            <v>U</v>
          </cell>
        </row>
        <row r="368">
          <cell r="A368" t="str">
            <v>Daishi Bank, Ltd. (The)</v>
          </cell>
          <cell r="B368" t="str">
            <v>Japan</v>
          </cell>
          <cell r="C368" t="str">
            <v>C-</v>
          </cell>
          <cell r="D368" t="str">
            <v>baa2</v>
          </cell>
          <cell r="E368" t="str">
            <v>baa2</v>
          </cell>
          <cell r="F368" t="str">
            <v>A3</v>
          </cell>
          <cell r="G368" t="str">
            <v>Foreign Currency Long Term Deposit Rating</v>
          </cell>
          <cell r="H368" t="str">
            <v>Stable</v>
          </cell>
          <cell r="I368">
            <v>48884399.295639999</v>
          </cell>
          <cell r="J368" t="str">
            <v>2013 H1</v>
          </cell>
          <cell r="K368" t="str">
            <v>C</v>
          </cell>
        </row>
        <row r="369">
          <cell r="A369" t="str">
            <v>Gunma Bank, Ltd. (The)</v>
          </cell>
          <cell r="B369" t="str">
            <v>Japan</v>
          </cell>
          <cell r="C369" t="str">
            <v>C-</v>
          </cell>
          <cell r="D369" t="str">
            <v>baa1</v>
          </cell>
          <cell r="E369" t="str">
            <v>baa1</v>
          </cell>
          <cell r="F369" t="str">
            <v>A2</v>
          </cell>
          <cell r="G369" t="str">
            <v>Foreign Currency Long Term Deposit Rating</v>
          </cell>
          <cell r="H369" t="str">
            <v>Stable</v>
          </cell>
          <cell r="I369">
            <v>70891476.046240002</v>
          </cell>
          <cell r="J369" t="str">
            <v>2013 H1</v>
          </cell>
          <cell r="K369" t="str">
            <v>C</v>
          </cell>
        </row>
        <row r="370">
          <cell r="A370" t="str">
            <v>Higo Bank, Ltd. (The)</v>
          </cell>
          <cell r="B370" t="str">
            <v>Japan</v>
          </cell>
          <cell r="C370" t="str">
            <v>C</v>
          </cell>
          <cell r="D370" t="str">
            <v>a3</v>
          </cell>
          <cell r="E370" t="str">
            <v>a3</v>
          </cell>
          <cell r="F370" t="str">
            <v>A1</v>
          </cell>
          <cell r="G370" t="str">
            <v>Foreign Currency Long Term Deposit Rating</v>
          </cell>
          <cell r="H370" t="str">
            <v>Stable</v>
          </cell>
          <cell r="I370">
            <v>43953017.212279998</v>
          </cell>
          <cell r="J370" t="str">
            <v>2013 H1</v>
          </cell>
          <cell r="K370" t="str">
            <v>C</v>
          </cell>
        </row>
        <row r="371">
          <cell r="A371" t="str">
            <v>Hiroshima Bank, Limited</v>
          </cell>
          <cell r="B371" t="str">
            <v>Japan</v>
          </cell>
          <cell r="C371" t="str">
            <v>D+</v>
          </cell>
          <cell r="D371" t="str">
            <v>baa3</v>
          </cell>
          <cell r="E371" t="str">
            <v>baa3</v>
          </cell>
          <cell r="F371" t="str">
            <v>Baa1</v>
          </cell>
          <cell r="G371" t="str">
            <v>Foreign Currency Long Term Deposit Rating</v>
          </cell>
          <cell r="H371" t="str">
            <v>Stable</v>
          </cell>
          <cell r="I371">
            <v>71367032.603359997</v>
          </cell>
          <cell r="J371" t="str">
            <v>2013 H1</v>
          </cell>
          <cell r="K371" t="str">
            <v>C</v>
          </cell>
        </row>
        <row r="372">
          <cell r="A372" t="str">
            <v>Hyakujushi Bank Limited</v>
          </cell>
          <cell r="B372" t="str">
            <v>Japan</v>
          </cell>
          <cell r="C372" t="str">
            <v>C-</v>
          </cell>
          <cell r="D372" t="str">
            <v>baa2</v>
          </cell>
          <cell r="E372" t="str">
            <v>baa2</v>
          </cell>
          <cell r="F372" t="str">
            <v>A3</v>
          </cell>
          <cell r="G372" t="str">
            <v>Foreign Currency Long Term Deposit Rating</v>
          </cell>
          <cell r="H372" t="str">
            <v>Stable</v>
          </cell>
          <cell r="I372">
            <v>43911152.25564</v>
          </cell>
          <cell r="J372" t="str">
            <v>2013 H1</v>
          </cell>
          <cell r="K372" t="str">
            <v>C</v>
          </cell>
        </row>
        <row r="373">
          <cell r="A373" t="str">
            <v>Joyo Bank, Ltd.</v>
          </cell>
          <cell r="B373" t="str">
            <v>Japan</v>
          </cell>
          <cell r="C373" t="str">
            <v>C-</v>
          </cell>
          <cell r="D373" t="str">
            <v>baa1</v>
          </cell>
          <cell r="E373" t="str">
            <v>baa1</v>
          </cell>
          <cell r="F373" t="str">
            <v>A2</v>
          </cell>
          <cell r="G373" t="str">
            <v>Foreign Currency Long Term Deposit Rating</v>
          </cell>
          <cell r="H373" t="str">
            <v>Stable</v>
          </cell>
          <cell r="I373">
            <v>85973122.854200006</v>
          </cell>
          <cell r="J373" t="str">
            <v>2013 H1</v>
          </cell>
          <cell r="K373" t="str">
            <v>C</v>
          </cell>
        </row>
        <row r="374">
          <cell r="A374" t="str">
            <v>Kansai Urban Banking Corporation</v>
          </cell>
          <cell r="B374" t="str">
            <v>Japan</v>
          </cell>
          <cell r="C374" t="str">
            <v>D-</v>
          </cell>
          <cell r="D374" t="str">
            <v>ba3</v>
          </cell>
          <cell r="E374" t="str">
            <v>baa2</v>
          </cell>
          <cell r="F374" t="str">
            <v>A3</v>
          </cell>
          <cell r="G374" t="str">
            <v>Foreign Currency Long Term Deposit Rating</v>
          </cell>
          <cell r="H374" t="str">
            <v>Stable</v>
          </cell>
          <cell r="I374">
            <v>42720304.175480001</v>
          </cell>
          <cell r="J374" t="str">
            <v>2013 H1</v>
          </cell>
          <cell r="K374" t="str">
            <v>C</v>
          </cell>
        </row>
        <row r="375">
          <cell r="A375" t="str">
            <v>Kinki Osaka Bank, Ltd. (The)</v>
          </cell>
          <cell r="B375" t="str">
            <v>Japan</v>
          </cell>
          <cell r="C375" t="str">
            <v>C-</v>
          </cell>
          <cell r="D375" t="str">
            <v>baa2</v>
          </cell>
          <cell r="E375" t="str">
            <v>a2</v>
          </cell>
          <cell r="F375" t="str">
            <v>A2</v>
          </cell>
          <cell r="G375" t="str">
            <v>Foreign Currency Long Term Deposit Rating</v>
          </cell>
          <cell r="H375" t="str">
            <v>Stable</v>
          </cell>
          <cell r="I375">
            <v>37678328.491959997</v>
          </cell>
          <cell r="J375" t="str">
            <v>2013 H1</v>
          </cell>
          <cell r="K375" t="str">
            <v>C</v>
          </cell>
        </row>
        <row r="376">
          <cell r="A376" t="str">
            <v>Minato Bank, Ltd (The)</v>
          </cell>
          <cell r="B376" t="str">
            <v>Japan</v>
          </cell>
          <cell r="C376" t="str">
            <v>D</v>
          </cell>
          <cell r="D376" t="str">
            <v>ba2</v>
          </cell>
          <cell r="E376" t="str">
            <v>baa1</v>
          </cell>
          <cell r="F376" t="str">
            <v>A2</v>
          </cell>
          <cell r="G376" t="str">
            <v>Foreign Currency Long Term Deposit Rating</v>
          </cell>
          <cell r="H376" t="str">
            <v>Stable</v>
          </cell>
          <cell r="I376">
            <v>32637086.566199999</v>
          </cell>
          <cell r="J376" t="str">
            <v>2013 H1</v>
          </cell>
          <cell r="K376" t="str">
            <v>C</v>
          </cell>
        </row>
        <row r="377">
          <cell r="A377" t="str">
            <v>Mitsubishi UFJ Trust and Banking Corporation</v>
          </cell>
          <cell r="B377" t="str">
            <v>Japan</v>
          </cell>
          <cell r="C377" t="str">
            <v>C</v>
          </cell>
          <cell r="D377" t="str">
            <v>a3</v>
          </cell>
          <cell r="E377" t="str">
            <v>aa3</v>
          </cell>
          <cell r="F377" t="str">
            <v>Aa3</v>
          </cell>
          <cell r="G377" t="str">
            <v>Foreign Currency Long Term Deposit Rating</v>
          </cell>
          <cell r="H377" t="str">
            <v>Stable</v>
          </cell>
          <cell r="I377">
            <v>287305184.68532002</v>
          </cell>
          <cell r="J377" t="str">
            <v>2013 H1</v>
          </cell>
          <cell r="K377" t="str">
            <v>C</v>
          </cell>
        </row>
        <row r="378">
          <cell r="A378" t="str">
            <v>Mizuho Bank, Ltd.</v>
          </cell>
          <cell r="B378" t="str">
            <v>Japan</v>
          </cell>
          <cell r="C378" t="str">
            <v>C-</v>
          </cell>
          <cell r="D378" t="str">
            <v>baa1</v>
          </cell>
          <cell r="E378" t="str">
            <v>baa1</v>
          </cell>
          <cell r="F378" t="str">
            <v>A1</v>
          </cell>
          <cell r="G378" t="str">
            <v>Foreign Currency Long Term Deposit Rating</v>
          </cell>
          <cell r="H378" t="str">
            <v>Stable</v>
          </cell>
          <cell r="I378">
            <v>1527857862.64152</v>
          </cell>
          <cell r="J378" t="str">
            <v>2013 H1</v>
          </cell>
          <cell r="K378" t="str">
            <v>C</v>
          </cell>
        </row>
        <row r="379">
          <cell r="A379" t="str">
            <v>Mizuho Trust &amp; Banking Co., Ltd.</v>
          </cell>
          <cell r="B379" t="str">
            <v>Japan</v>
          </cell>
          <cell r="C379" t="str">
            <v>C-</v>
          </cell>
          <cell r="D379" t="str">
            <v>baa1</v>
          </cell>
          <cell r="E379" t="str">
            <v>baa1</v>
          </cell>
          <cell r="F379" t="str">
            <v>A1</v>
          </cell>
          <cell r="G379" t="str">
            <v>Foreign Currency Long Term Deposit Rating</v>
          </cell>
          <cell r="H379" t="str">
            <v>Stable</v>
          </cell>
          <cell r="I379">
            <v>70215457.314579993</v>
          </cell>
          <cell r="J379" t="str">
            <v>2012 YE</v>
          </cell>
          <cell r="K379" t="str">
            <v>C</v>
          </cell>
        </row>
        <row r="380">
          <cell r="A380" t="str">
            <v>Norinchukin Bank</v>
          </cell>
          <cell r="B380" t="str">
            <v>Japan</v>
          </cell>
          <cell r="C380" t="str">
            <v>C-</v>
          </cell>
          <cell r="D380" t="str">
            <v>baa1</v>
          </cell>
          <cell r="E380" t="str">
            <v>baa1</v>
          </cell>
          <cell r="F380" t="str">
            <v>A1</v>
          </cell>
          <cell r="G380" t="str">
            <v>Foreign Currency Long Term Deposit Rating</v>
          </cell>
          <cell r="H380" t="str">
            <v>Stable</v>
          </cell>
          <cell r="I380">
            <v>845580139.43991995</v>
          </cell>
          <cell r="J380" t="str">
            <v>2013 H1</v>
          </cell>
          <cell r="K380" t="str">
            <v>C</v>
          </cell>
        </row>
        <row r="381">
          <cell r="A381" t="str">
            <v>Ogaki Kyoritsu Bank, Ltd.</v>
          </cell>
          <cell r="B381" t="str">
            <v>Japan</v>
          </cell>
          <cell r="C381" t="str">
            <v>D+</v>
          </cell>
          <cell r="D381" t="str">
            <v>baa3</v>
          </cell>
          <cell r="E381" t="str">
            <v>baa3</v>
          </cell>
          <cell r="F381" t="str">
            <v>Baa1</v>
          </cell>
          <cell r="G381" t="str">
            <v>Foreign Currency Long Term Deposit Rating</v>
          </cell>
          <cell r="H381" t="str">
            <v>Stable</v>
          </cell>
          <cell r="I381">
            <v>48182906.49492</v>
          </cell>
          <cell r="J381" t="str">
            <v>2013 H1</v>
          </cell>
          <cell r="K381" t="str">
            <v>C</v>
          </cell>
        </row>
        <row r="382">
          <cell r="A382" t="str">
            <v>Resona Bank, Ltd.</v>
          </cell>
          <cell r="B382" t="str">
            <v>Japan</v>
          </cell>
          <cell r="C382" t="str">
            <v>C-</v>
          </cell>
          <cell r="D382" t="str">
            <v>baa2</v>
          </cell>
          <cell r="E382" t="str">
            <v>baa2</v>
          </cell>
          <cell r="F382" t="str">
            <v>A2</v>
          </cell>
          <cell r="G382" t="str">
            <v>Foreign Currency Long Term Deposit Rating</v>
          </cell>
          <cell r="H382" t="str">
            <v>Stable</v>
          </cell>
          <cell r="I382">
            <v>280022730.63704002</v>
          </cell>
          <cell r="J382" t="str">
            <v>2013 H1</v>
          </cell>
          <cell r="K382" t="str">
            <v>C</v>
          </cell>
        </row>
        <row r="383">
          <cell r="A383" t="str">
            <v>Saitama Resona Bank, Ltd.</v>
          </cell>
          <cell r="B383" t="str">
            <v>Japan</v>
          </cell>
          <cell r="C383" t="str">
            <v>C-</v>
          </cell>
          <cell r="D383" t="str">
            <v>baa2</v>
          </cell>
          <cell r="E383" t="str">
            <v>a2</v>
          </cell>
          <cell r="F383" t="str">
            <v>A2</v>
          </cell>
          <cell r="G383" t="str">
            <v>Foreign Currency Long Term Deposit Rating</v>
          </cell>
          <cell r="H383" t="str">
            <v>Stable</v>
          </cell>
          <cell r="I383">
            <v>121264730.9834</v>
          </cell>
          <cell r="J383" t="str">
            <v>2013 H1</v>
          </cell>
          <cell r="K383" t="str">
            <v>U</v>
          </cell>
        </row>
        <row r="384">
          <cell r="A384" t="str">
            <v>San-in Godo Bank, Ltd.</v>
          </cell>
          <cell r="B384" t="str">
            <v>Japan</v>
          </cell>
          <cell r="C384" t="str">
            <v>C-</v>
          </cell>
          <cell r="D384" t="str">
            <v>baa2</v>
          </cell>
          <cell r="E384" t="str">
            <v>baa2</v>
          </cell>
          <cell r="F384" t="str">
            <v>A3</v>
          </cell>
          <cell r="G384" t="str">
            <v>Foreign Currency Long Term Deposit Rating</v>
          </cell>
          <cell r="H384" t="str">
            <v>Stable</v>
          </cell>
          <cell r="I384">
            <v>43437195.698080003</v>
          </cell>
          <cell r="J384" t="str">
            <v>2013 H1</v>
          </cell>
          <cell r="K384" t="str">
            <v>C</v>
          </cell>
        </row>
        <row r="385">
          <cell r="A385" t="str">
            <v>Shinkin Central Bank</v>
          </cell>
          <cell r="B385" t="str">
            <v>Japan</v>
          </cell>
          <cell r="C385" t="str">
            <v>C-</v>
          </cell>
          <cell r="D385" t="str">
            <v>baa1</v>
          </cell>
          <cell r="E385" t="str">
            <v>baa1</v>
          </cell>
          <cell r="F385" t="str">
            <v>A1</v>
          </cell>
          <cell r="G385" t="str">
            <v>Foreign Currency Long Term Deposit Rating</v>
          </cell>
          <cell r="H385" t="str">
            <v>Stable</v>
          </cell>
          <cell r="I385">
            <v>325937112.91504002</v>
          </cell>
          <cell r="J385" t="str">
            <v>2013 H1</v>
          </cell>
          <cell r="K385" t="str">
            <v>C</v>
          </cell>
        </row>
        <row r="386">
          <cell r="A386" t="str">
            <v>Shinsei Bank, Limited</v>
          </cell>
          <cell r="B386" t="str">
            <v>Japan</v>
          </cell>
          <cell r="C386" t="str">
            <v>D</v>
          </cell>
          <cell r="D386" t="str">
            <v>ba2</v>
          </cell>
          <cell r="E386" t="str">
            <v>ba2</v>
          </cell>
          <cell r="F386" t="str">
            <v>Baa3</v>
          </cell>
          <cell r="G386" t="str">
            <v>Foreign Currency Long Term Deposit Rating</v>
          </cell>
          <cell r="H386" t="str">
            <v>Stable</v>
          </cell>
          <cell r="I386">
            <v>90710008.175760001</v>
          </cell>
          <cell r="J386" t="str">
            <v>2013 H1</v>
          </cell>
          <cell r="K386" t="str">
            <v>C</v>
          </cell>
        </row>
        <row r="387">
          <cell r="A387" t="str">
            <v>Shizuoka Bank, Ltd.</v>
          </cell>
          <cell r="B387" t="str">
            <v>Japan</v>
          </cell>
          <cell r="C387" t="str">
            <v>C+</v>
          </cell>
          <cell r="D387" t="str">
            <v>a2</v>
          </cell>
          <cell r="E387" t="str">
            <v>a2</v>
          </cell>
          <cell r="F387" t="str">
            <v>Aa3</v>
          </cell>
          <cell r="G387" t="str">
            <v>Foreign Currency Long Term Deposit Rating</v>
          </cell>
          <cell r="H387" t="str">
            <v>Stable</v>
          </cell>
          <cell r="I387">
            <v>109449987.73564</v>
          </cell>
          <cell r="J387" t="str">
            <v>2013 H1</v>
          </cell>
          <cell r="K387" t="str">
            <v>C</v>
          </cell>
        </row>
        <row r="388">
          <cell r="A388" t="str">
            <v>Sumitomo Mitsui Banking Corporation</v>
          </cell>
          <cell r="B388" t="str">
            <v>Japan</v>
          </cell>
          <cell r="C388" t="str">
            <v>C</v>
          </cell>
          <cell r="D388" t="str">
            <v>a3</v>
          </cell>
          <cell r="E388" t="str">
            <v>a3</v>
          </cell>
          <cell r="F388" t="str">
            <v>Aa3</v>
          </cell>
          <cell r="G388" t="str">
            <v>Foreign Currency Long Term Deposit Rating</v>
          </cell>
          <cell r="H388" t="str">
            <v>Stable</v>
          </cell>
          <cell r="I388">
            <v>1464470669.8819201</v>
          </cell>
          <cell r="J388" t="str">
            <v>2013 H1</v>
          </cell>
          <cell r="K388" t="str">
            <v>C</v>
          </cell>
        </row>
        <row r="389">
          <cell r="A389" t="str">
            <v>Sumitomo Mitsui Trust Bank, Limited</v>
          </cell>
          <cell r="B389" t="str">
            <v>Japan</v>
          </cell>
          <cell r="C389" t="str">
            <v>C</v>
          </cell>
          <cell r="D389" t="str">
            <v>a3</v>
          </cell>
          <cell r="E389" t="str">
            <v>a3</v>
          </cell>
          <cell r="F389" t="str">
            <v>A1</v>
          </cell>
          <cell r="G389" t="str">
            <v>Foreign Currency Long Term Deposit Rating</v>
          </cell>
          <cell r="H389" t="str">
            <v>Stable</v>
          </cell>
          <cell r="I389">
            <v>400423604.53315997</v>
          </cell>
          <cell r="J389" t="str">
            <v>2013 H1</v>
          </cell>
          <cell r="K389" t="str">
            <v>C</v>
          </cell>
        </row>
        <row r="390">
          <cell r="A390" t="str">
            <v>Suruga Bank, Ltd.</v>
          </cell>
          <cell r="B390" t="str">
            <v>Japan</v>
          </cell>
          <cell r="C390" t="str">
            <v>C-</v>
          </cell>
          <cell r="D390" t="str">
            <v>baa2</v>
          </cell>
          <cell r="E390" t="str">
            <v>baa2</v>
          </cell>
          <cell r="F390" t="str">
            <v>A3</v>
          </cell>
          <cell r="G390" t="str">
            <v>Foreign Currency Long Term Deposit Rating</v>
          </cell>
          <cell r="H390" t="str">
            <v>Stable</v>
          </cell>
          <cell r="I390">
            <v>39090108.995439999</v>
          </cell>
          <cell r="J390" t="str">
            <v>2013 H1</v>
          </cell>
          <cell r="K390" t="str">
            <v>C</v>
          </cell>
        </row>
        <row r="391">
          <cell r="A391" t="str">
            <v>Trust &amp; Custody Services Bank, Ltd.</v>
          </cell>
          <cell r="B391" t="str">
            <v>Japan</v>
          </cell>
          <cell r="C391" t="str">
            <v>C</v>
          </cell>
          <cell r="D391" t="str">
            <v>a3</v>
          </cell>
          <cell r="E391" t="str">
            <v>a1</v>
          </cell>
          <cell r="F391" t="str">
            <v>A1</v>
          </cell>
          <cell r="G391" t="str">
            <v>Foreign Currency Long Term Deposit Rating</v>
          </cell>
          <cell r="H391" t="str">
            <v>Stable</v>
          </cell>
          <cell r="I391">
            <v>30786039.561319999</v>
          </cell>
          <cell r="J391" t="str">
            <v>2012 YE</v>
          </cell>
          <cell r="K391" t="str">
            <v>U</v>
          </cell>
        </row>
        <row r="392">
          <cell r="A392" t="str">
            <v>HSBC Bank Middle East Limited</v>
          </cell>
          <cell r="B392" t="str">
            <v>Jersey</v>
          </cell>
          <cell r="C392" t="str">
            <v>C-</v>
          </cell>
          <cell r="D392" t="str">
            <v>baa2</v>
          </cell>
          <cell r="E392" t="str">
            <v>a2</v>
          </cell>
          <cell r="F392" t="str">
            <v>A2</v>
          </cell>
          <cell r="G392" t="str">
            <v>Foreign Currency Long Term Deposit Rating</v>
          </cell>
          <cell r="H392" t="str">
            <v>Stable</v>
          </cell>
          <cell r="I392">
            <v>48427672</v>
          </cell>
          <cell r="J392" t="str">
            <v>2013 YE</v>
          </cell>
          <cell r="K392" t="str">
            <v>C</v>
          </cell>
        </row>
        <row r="393">
          <cell r="A393" t="str">
            <v>Arab Bank PLC</v>
          </cell>
          <cell r="B393" t="str">
            <v>Jordan</v>
          </cell>
          <cell r="C393" t="str">
            <v>D</v>
          </cell>
          <cell r="D393" t="str">
            <v>ba2</v>
          </cell>
          <cell r="E393" t="str">
            <v>ba2</v>
          </cell>
          <cell r="F393" t="str">
            <v>B2</v>
          </cell>
          <cell r="G393" t="str">
            <v>Foreign Currency Long Term Deposit Rating</v>
          </cell>
          <cell r="H393" t="str">
            <v>Stable</v>
          </cell>
          <cell r="I393">
            <v>34673409.655020602</v>
          </cell>
          <cell r="J393" t="str">
            <v>2013 YE</v>
          </cell>
          <cell r="K393" t="str">
            <v>U</v>
          </cell>
        </row>
        <row r="394">
          <cell r="A394" t="str">
            <v>Cairo Amman Bank</v>
          </cell>
          <cell r="B394" t="str">
            <v>Jordan</v>
          </cell>
          <cell r="C394" t="str">
            <v>E+</v>
          </cell>
          <cell r="D394" t="str">
            <v>b1</v>
          </cell>
          <cell r="E394" t="str">
            <v>b1</v>
          </cell>
          <cell r="F394" t="str">
            <v>B2</v>
          </cell>
          <cell r="G394" t="str">
            <v>Foreign Currency Long Term Deposit Rating</v>
          </cell>
          <cell r="H394" t="str">
            <v>Stable</v>
          </cell>
          <cell r="I394">
            <v>3126987.7365544699</v>
          </cell>
          <cell r="J394" t="str">
            <v>2013 YE</v>
          </cell>
          <cell r="K394" t="str">
            <v>C</v>
          </cell>
        </row>
        <row r="395">
          <cell r="A395" t="str">
            <v>Housing Bank for Trade and Finance (The)</v>
          </cell>
          <cell r="B395" t="str">
            <v>Jordan</v>
          </cell>
          <cell r="C395" t="str">
            <v>E+</v>
          </cell>
          <cell r="D395" t="str">
            <v>b1</v>
          </cell>
          <cell r="E395" t="str">
            <v>b1</v>
          </cell>
          <cell r="F395" t="str">
            <v>B2</v>
          </cell>
          <cell r="G395" t="str">
            <v>Foreign Currency Long Term Deposit Rating</v>
          </cell>
          <cell r="H395" t="str">
            <v>Stable</v>
          </cell>
          <cell r="I395">
            <v>10212081.897395801</v>
          </cell>
          <cell r="J395" t="str">
            <v>2013 YE</v>
          </cell>
          <cell r="K395" t="str">
            <v>C</v>
          </cell>
        </row>
        <row r="396">
          <cell r="A396" t="str">
            <v>Alliance Bank</v>
          </cell>
          <cell r="B396" t="str">
            <v>Kazakhstan</v>
          </cell>
          <cell r="C396" t="str">
            <v>E</v>
          </cell>
          <cell r="D396" t="str">
            <v>c</v>
          </cell>
          <cell r="E396" t="str">
            <v>c</v>
          </cell>
          <cell r="F396" t="str">
            <v>Caa2</v>
          </cell>
          <cell r="G396" t="str">
            <v>Foreign Currency Long Term Deposit Rating</v>
          </cell>
          <cell r="H396" t="str">
            <v>Developing</v>
          </cell>
          <cell r="I396">
            <v>3982830.7344200001</v>
          </cell>
          <cell r="J396" t="str">
            <v>2013 H1</v>
          </cell>
          <cell r="K396" t="str">
            <v>C</v>
          </cell>
        </row>
        <row r="397">
          <cell r="A397" t="str">
            <v>ATF Bank</v>
          </cell>
          <cell r="B397" t="str">
            <v>Kazakhstan</v>
          </cell>
          <cell r="C397" t="str">
            <v>E</v>
          </cell>
          <cell r="D397" t="str">
            <v>caa2</v>
          </cell>
          <cell r="E397" t="str">
            <v>caa2</v>
          </cell>
          <cell r="F397" t="str">
            <v>Caa1</v>
          </cell>
          <cell r="G397" t="str">
            <v>Foreign Currency Long Term Deposit Rating</v>
          </cell>
          <cell r="H397" t="str">
            <v>Negative(m)</v>
          </cell>
          <cell r="I397">
            <v>5306071.63310224</v>
          </cell>
          <cell r="J397" t="str">
            <v>2013 YE</v>
          </cell>
          <cell r="K397" t="str">
            <v>C</v>
          </cell>
        </row>
        <row r="398">
          <cell r="A398" t="str">
            <v>Bank CenterCredit</v>
          </cell>
          <cell r="B398" t="str">
            <v>Kazakhstan</v>
          </cell>
          <cell r="C398" t="str">
            <v>E+</v>
          </cell>
          <cell r="D398" t="str">
            <v>b3</v>
          </cell>
          <cell r="E398" t="str">
            <v>b3</v>
          </cell>
          <cell r="F398" t="str">
            <v>B2</v>
          </cell>
          <cell r="G398" t="str">
            <v>Foreign Currency Long Term Deposit Rating</v>
          </cell>
          <cell r="H398" t="str">
            <v>Stable</v>
          </cell>
          <cell r="I398">
            <v>7084429.3119599996</v>
          </cell>
          <cell r="J398" t="str">
            <v>2013 YE</v>
          </cell>
          <cell r="K398" t="str">
            <v>C</v>
          </cell>
        </row>
        <row r="399">
          <cell r="A399" t="str">
            <v>BTA Bank</v>
          </cell>
          <cell r="B399" t="str">
            <v>Kazakhstan</v>
          </cell>
          <cell r="C399" t="str">
            <v>E</v>
          </cell>
          <cell r="D399" t="str">
            <v>caa2</v>
          </cell>
          <cell r="E399" t="str">
            <v>caa2</v>
          </cell>
          <cell r="F399" t="str">
            <v>B3</v>
          </cell>
          <cell r="G399" t="str">
            <v>Foreign Currency Long Term Deposit Rating</v>
          </cell>
          <cell r="H399" t="str">
            <v>Positive(m)</v>
          </cell>
          <cell r="I399">
            <v>10385199.27368</v>
          </cell>
          <cell r="J399" t="str">
            <v>2013 YE</v>
          </cell>
          <cell r="K399" t="str">
            <v>C</v>
          </cell>
        </row>
        <row r="400">
          <cell r="A400" t="str">
            <v>Eurasian Bank</v>
          </cell>
          <cell r="B400" t="str">
            <v>Kazakhstan</v>
          </cell>
          <cell r="C400" t="str">
            <v>E+</v>
          </cell>
          <cell r="D400" t="str">
            <v>b1</v>
          </cell>
          <cell r="E400" t="str">
            <v>b1</v>
          </cell>
          <cell r="F400" t="str">
            <v>B1</v>
          </cell>
          <cell r="G400" t="str">
            <v>Foreign Currency Long Term Deposit Rating</v>
          </cell>
          <cell r="H400" t="str">
            <v>Negative(m)</v>
          </cell>
          <cell r="I400">
            <v>3813626.3510822402</v>
          </cell>
          <cell r="J400" t="str">
            <v>2013 YE</v>
          </cell>
          <cell r="K400" t="str">
            <v>C</v>
          </cell>
        </row>
        <row r="401">
          <cell r="A401" t="str">
            <v>Halyk Savings Bank of Kazakhstan</v>
          </cell>
          <cell r="B401" t="str">
            <v>Kazakhstan</v>
          </cell>
          <cell r="C401" t="str">
            <v>D-</v>
          </cell>
          <cell r="D401" t="str">
            <v>ba3</v>
          </cell>
          <cell r="E401" t="str">
            <v>ba3</v>
          </cell>
          <cell r="F401" t="str">
            <v>Ba2</v>
          </cell>
          <cell r="G401" t="str">
            <v>Foreign Currency Long Term Deposit Rating</v>
          </cell>
          <cell r="H401" t="str">
            <v>Stable</v>
          </cell>
          <cell r="I401">
            <v>16238504.894920001</v>
          </cell>
          <cell r="J401" t="str">
            <v>2013 YE</v>
          </cell>
          <cell r="K401" t="str">
            <v>C</v>
          </cell>
        </row>
        <row r="402">
          <cell r="A402" t="str">
            <v>House Constr. Sav. Bank of Kazakhstan JSC</v>
          </cell>
          <cell r="B402" t="str">
            <v>Kazakhstan</v>
          </cell>
          <cell r="C402" t="str">
            <v>E+</v>
          </cell>
          <cell r="D402" t="str">
            <v>b1</v>
          </cell>
          <cell r="E402" t="str">
            <v>b1</v>
          </cell>
          <cell r="F402" t="str">
            <v>Ba1</v>
          </cell>
          <cell r="G402" t="str">
            <v>Local Currency Long Term Deposit Rating</v>
          </cell>
          <cell r="H402" t="str">
            <v>Stable</v>
          </cell>
          <cell r="I402">
            <v>1433658.34027416</v>
          </cell>
          <cell r="J402" t="str">
            <v>2011 YE</v>
          </cell>
          <cell r="K402" t="str">
            <v>U</v>
          </cell>
        </row>
        <row r="403">
          <cell r="A403" t="str">
            <v>Kaspi Bank JSC</v>
          </cell>
          <cell r="B403" t="str">
            <v>Kazakhstan</v>
          </cell>
          <cell r="C403" t="str">
            <v>E+</v>
          </cell>
          <cell r="D403" t="str">
            <v>b1</v>
          </cell>
          <cell r="E403" t="str">
            <v>b1</v>
          </cell>
          <cell r="F403" t="str">
            <v>B1</v>
          </cell>
          <cell r="G403" t="str">
            <v>Foreign Currency Long Term Deposit Rating</v>
          </cell>
          <cell r="H403" t="str">
            <v>Stable</v>
          </cell>
          <cell r="I403">
            <v>5646663.2551359804</v>
          </cell>
          <cell r="J403" t="str">
            <v>2013 YE</v>
          </cell>
          <cell r="K403" t="str">
            <v>C</v>
          </cell>
        </row>
        <row r="404">
          <cell r="A404" t="str">
            <v>Kazinvestbank</v>
          </cell>
          <cell r="B404" t="str">
            <v>Kazakhstan</v>
          </cell>
          <cell r="C404" t="str">
            <v>E+</v>
          </cell>
          <cell r="D404" t="str">
            <v>b3</v>
          </cell>
          <cell r="E404" t="str">
            <v>b3</v>
          </cell>
          <cell r="F404" t="str">
            <v>B3</v>
          </cell>
          <cell r="G404" t="str">
            <v>Foreign Currency Long Term Deposit Rating</v>
          </cell>
          <cell r="H404" t="str">
            <v>Stable</v>
          </cell>
          <cell r="I404">
            <v>601527.05860939994</v>
          </cell>
          <cell r="J404" t="str">
            <v>2013 YE</v>
          </cell>
          <cell r="K404" t="str">
            <v>U</v>
          </cell>
        </row>
        <row r="405">
          <cell r="A405" t="str">
            <v>Kazkommertsbank</v>
          </cell>
          <cell r="B405" t="str">
            <v>Kazakhstan</v>
          </cell>
          <cell r="C405" t="str">
            <v>E</v>
          </cell>
          <cell r="D405" t="str">
            <v>caa1</v>
          </cell>
          <cell r="E405" t="str">
            <v>caa1</v>
          </cell>
          <cell r="F405" t="str">
            <v>B2</v>
          </cell>
          <cell r="G405" t="str">
            <v>Foreign Currency Long Term Deposit Rating</v>
          </cell>
          <cell r="H405" t="str">
            <v>Stable</v>
          </cell>
          <cell r="I405">
            <v>16756016.88376</v>
          </cell>
          <cell r="J405" t="str">
            <v>2013 YE</v>
          </cell>
          <cell r="K405" t="str">
            <v>C</v>
          </cell>
        </row>
        <row r="406">
          <cell r="A406" t="str">
            <v>SB Sberbank JSC</v>
          </cell>
          <cell r="B406" t="str">
            <v>Kazakhstan</v>
          </cell>
          <cell r="C406" t="str">
            <v>E+</v>
          </cell>
          <cell r="D406" t="str">
            <v>b2</v>
          </cell>
          <cell r="E406" t="str">
            <v>ba2</v>
          </cell>
          <cell r="F406" t="str">
            <v>Ba2</v>
          </cell>
          <cell r="G406" t="str">
            <v>Foreign Currency Long Term Deposit Rating</v>
          </cell>
          <cell r="H406" t="str">
            <v>Stable</v>
          </cell>
          <cell r="I406">
            <v>6695521.1061199997</v>
          </cell>
          <cell r="J406" t="str">
            <v>2013 YE</v>
          </cell>
          <cell r="K406" t="str">
            <v>U</v>
          </cell>
        </row>
        <row r="407">
          <cell r="A407" t="str">
            <v>Busan Bank</v>
          </cell>
          <cell r="B407" t="str">
            <v>Korea</v>
          </cell>
          <cell r="C407" t="str">
            <v>C-</v>
          </cell>
          <cell r="D407" t="str">
            <v>baa1</v>
          </cell>
          <cell r="E407" t="str">
            <v>baa1</v>
          </cell>
          <cell r="F407" t="str">
            <v>A2</v>
          </cell>
          <cell r="G407" t="str">
            <v>Foreign Currency Long Term Deposit Rating</v>
          </cell>
          <cell r="H407" t="str">
            <v>Stable</v>
          </cell>
          <cell r="I407">
            <v>40632861.721427798</v>
          </cell>
          <cell r="J407" t="str">
            <v>2013 YE</v>
          </cell>
          <cell r="K407" t="str">
            <v>C</v>
          </cell>
        </row>
        <row r="408">
          <cell r="A408" t="str">
            <v>Citibank Korea Inc</v>
          </cell>
          <cell r="B408" t="str">
            <v>Korea</v>
          </cell>
          <cell r="C408" t="str">
            <v>C-</v>
          </cell>
          <cell r="D408" t="str">
            <v>baa2</v>
          </cell>
          <cell r="E408" t="str">
            <v>baa2</v>
          </cell>
          <cell r="F408" t="str">
            <v>A2</v>
          </cell>
          <cell r="G408" t="str">
            <v>Foreign Currency Long Term Deposit Rating</v>
          </cell>
          <cell r="H408" t="str">
            <v>Stable</v>
          </cell>
          <cell r="I408">
            <v>47392344.318300001</v>
          </cell>
          <cell r="J408" t="str">
            <v>2013 YE</v>
          </cell>
          <cell r="K408" t="str">
            <v>C</v>
          </cell>
        </row>
        <row r="409">
          <cell r="A409" t="str">
            <v>Daegu Bank, Ltd.</v>
          </cell>
          <cell r="B409" t="str">
            <v>Korea</v>
          </cell>
          <cell r="C409" t="str">
            <v>C-</v>
          </cell>
          <cell r="D409" t="str">
            <v>baa1</v>
          </cell>
          <cell r="E409" t="str">
            <v>baa1</v>
          </cell>
          <cell r="F409" t="str">
            <v>A2</v>
          </cell>
          <cell r="G409" t="str">
            <v>Foreign Currency Long Term Deposit Rating</v>
          </cell>
          <cell r="H409" t="str">
            <v>Stable</v>
          </cell>
          <cell r="I409">
            <v>34984447.067421198</v>
          </cell>
          <cell r="J409" t="str">
            <v>2013 YE</v>
          </cell>
          <cell r="K409" t="str">
            <v>C</v>
          </cell>
        </row>
        <row r="410">
          <cell r="A410" t="str">
            <v>Hana Bank</v>
          </cell>
          <cell r="B410" t="str">
            <v>Korea</v>
          </cell>
          <cell r="C410" t="str">
            <v>C-</v>
          </cell>
          <cell r="D410" t="str">
            <v>baa1</v>
          </cell>
          <cell r="E410" t="str">
            <v>baa1</v>
          </cell>
          <cell r="F410" t="str">
            <v>A1</v>
          </cell>
          <cell r="G410" t="str">
            <v>Foreign Currency Long Term Deposit Rating</v>
          </cell>
          <cell r="H410" t="str">
            <v>Stable</v>
          </cell>
          <cell r="I410">
            <v>154350829.39770001</v>
          </cell>
          <cell r="J410" t="str">
            <v>2013 YE</v>
          </cell>
          <cell r="K410" t="str">
            <v>C</v>
          </cell>
        </row>
        <row r="411">
          <cell r="A411" t="str">
            <v>Industrial Bank of Korea</v>
          </cell>
          <cell r="B411" t="str">
            <v>Korea</v>
          </cell>
          <cell r="C411" t="str">
            <v>D+</v>
          </cell>
          <cell r="D411" t="str">
            <v>baa3</v>
          </cell>
          <cell r="E411" t="str">
            <v>baa3</v>
          </cell>
          <cell r="F411" t="str">
            <v>Aa3</v>
          </cell>
          <cell r="G411" t="str">
            <v>Foreign Currency Long Term Deposit Rating</v>
          </cell>
          <cell r="H411" t="str">
            <v>Stable</v>
          </cell>
          <cell r="I411">
            <v>201432829.29734999</v>
          </cell>
          <cell r="J411" t="str">
            <v>2013 YE</v>
          </cell>
          <cell r="K411" t="str">
            <v>C</v>
          </cell>
        </row>
        <row r="412">
          <cell r="A412" t="str">
            <v>Jeju Bank</v>
          </cell>
          <cell r="B412" t="str">
            <v>Korea</v>
          </cell>
          <cell r="C412" t="str">
            <v>D+</v>
          </cell>
          <cell r="D412" t="str">
            <v>baa3</v>
          </cell>
          <cell r="E412" t="str">
            <v>baa1</v>
          </cell>
          <cell r="F412" t="str">
            <v>A3</v>
          </cell>
          <cell r="G412" t="str">
            <v>Foreign Currency Long Term Deposit Rating</v>
          </cell>
          <cell r="H412" t="str">
            <v>Stable</v>
          </cell>
          <cell r="I412">
            <v>3028416.2299500001</v>
          </cell>
          <cell r="J412" t="str">
            <v>2013 YE</v>
          </cell>
          <cell r="K412" t="str">
            <v>C</v>
          </cell>
        </row>
        <row r="413">
          <cell r="A413" t="str">
            <v>Kookmin Bank</v>
          </cell>
          <cell r="B413" t="str">
            <v>Korea</v>
          </cell>
          <cell r="C413" t="str">
            <v>C-</v>
          </cell>
          <cell r="D413" t="str">
            <v>baa1</v>
          </cell>
          <cell r="E413" t="str">
            <v>baa1</v>
          </cell>
          <cell r="F413" t="str">
            <v>A1</v>
          </cell>
          <cell r="G413" t="str">
            <v>Foreign Currency Long Term Deposit Rating</v>
          </cell>
          <cell r="H413" t="str">
            <v>Stable</v>
          </cell>
          <cell r="I413">
            <v>251346110.4921</v>
          </cell>
          <cell r="J413" t="str">
            <v>2013 YE</v>
          </cell>
          <cell r="K413" t="str">
            <v>C</v>
          </cell>
        </row>
        <row r="414">
          <cell r="A414" t="str">
            <v>Korea Development Bank</v>
          </cell>
          <cell r="B414" t="str">
            <v>Korea</v>
          </cell>
          <cell r="C414" t="str">
            <v>D</v>
          </cell>
          <cell r="D414" t="str">
            <v>ba2</v>
          </cell>
          <cell r="E414" t="str">
            <v>ba2</v>
          </cell>
          <cell r="F414" t="str">
            <v>Aa3</v>
          </cell>
          <cell r="G414" t="str">
            <v>Foreign Currency Long Term Deposit Rating</v>
          </cell>
          <cell r="H414" t="str">
            <v>Stable</v>
          </cell>
          <cell r="I414">
            <v>158927555.59334999</v>
          </cell>
          <cell r="J414" t="str">
            <v>2013 YE</v>
          </cell>
          <cell r="K414" t="str">
            <v>C</v>
          </cell>
        </row>
        <row r="415">
          <cell r="A415" t="str">
            <v>Korea Exchange Bank</v>
          </cell>
          <cell r="B415" t="str">
            <v>Korea</v>
          </cell>
          <cell r="C415" t="str">
            <v>C-</v>
          </cell>
          <cell r="D415" t="str">
            <v>baa2</v>
          </cell>
          <cell r="E415" t="str">
            <v>baa1</v>
          </cell>
          <cell r="F415" t="str">
            <v>A1</v>
          </cell>
          <cell r="G415" t="str">
            <v>Foreign Currency Long Term Deposit Rating</v>
          </cell>
          <cell r="H415" t="str">
            <v>Stable</v>
          </cell>
          <cell r="I415">
            <v>101040871.40324999</v>
          </cell>
          <cell r="J415" t="str">
            <v>2013 YE</v>
          </cell>
          <cell r="K415" t="str">
            <v>C</v>
          </cell>
        </row>
        <row r="416">
          <cell r="A416" t="str">
            <v>Kwangju Bank Ltd.</v>
          </cell>
          <cell r="B416" t="str">
            <v>Korea</v>
          </cell>
          <cell r="C416" t="str">
            <v>D+</v>
          </cell>
          <cell r="D416" t="str">
            <v>baa3</v>
          </cell>
          <cell r="E416" t="str">
            <v>baa3</v>
          </cell>
          <cell r="F416" t="str">
            <v>A3</v>
          </cell>
          <cell r="G416" t="str">
            <v>Foreign Currency Long Term Deposit Rating</v>
          </cell>
          <cell r="H416" t="str">
            <v>Negative</v>
          </cell>
          <cell r="I416">
            <v>17883084.802050401</v>
          </cell>
          <cell r="J416" t="str">
            <v>2013 YE</v>
          </cell>
          <cell r="K416" t="str">
            <v>C</v>
          </cell>
        </row>
        <row r="417">
          <cell r="A417" t="str">
            <v>Kyongnam Bank</v>
          </cell>
          <cell r="B417" t="str">
            <v>Korea</v>
          </cell>
          <cell r="C417" t="str">
            <v>D+</v>
          </cell>
          <cell r="D417" t="str">
            <v>baa3</v>
          </cell>
          <cell r="E417" t="str">
            <v>baa3</v>
          </cell>
          <cell r="F417" t="str">
            <v>A3</v>
          </cell>
          <cell r="G417" t="str">
            <v>Foreign Currency Long Term Deposit Rating</v>
          </cell>
          <cell r="H417" t="str">
            <v>Stable</v>
          </cell>
          <cell r="I417">
            <v>30050815.6140012</v>
          </cell>
          <cell r="J417" t="str">
            <v>2013 YE</v>
          </cell>
          <cell r="K417" t="str">
            <v>C</v>
          </cell>
        </row>
        <row r="418">
          <cell r="A418" t="str">
            <v>NongHyup Bank</v>
          </cell>
          <cell r="B418" t="str">
            <v>Korea</v>
          </cell>
          <cell r="C418" t="str">
            <v>D+</v>
          </cell>
          <cell r="D418" t="str">
            <v>baa3</v>
          </cell>
          <cell r="E418" t="str">
            <v>baa3</v>
          </cell>
          <cell r="F418" t="str">
            <v>A1</v>
          </cell>
          <cell r="G418" t="str">
            <v>Foreign Currency Long Term Deposit Rating</v>
          </cell>
          <cell r="H418" t="str">
            <v>Stable</v>
          </cell>
          <cell r="I418">
            <v>185100952.25235</v>
          </cell>
          <cell r="J418" t="str">
            <v>2013 YE</v>
          </cell>
          <cell r="K418" t="str">
            <v>C</v>
          </cell>
        </row>
        <row r="419">
          <cell r="A419" t="str">
            <v>Shinhan Bank</v>
          </cell>
          <cell r="B419" t="str">
            <v>Korea</v>
          </cell>
          <cell r="C419" t="str">
            <v>C-</v>
          </cell>
          <cell r="D419" t="str">
            <v>baa1</v>
          </cell>
          <cell r="E419" t="str">
            <v>baa1</v>
          </cell>
          <cell r="F419" t="str">
            <v>A1</v>
          </cell>
          <cell r="G419" t="str">
            <v>Foreign Currency Long Term Deposit Rating</v>
          </cell>
          <cell r="H419" t="str">
            <v>Stable</v>
          </cell>
          <cell r="I419">
            <v>225560197.3497</v>
          </cell>
          <cell r="J419" t="str">
            <v>2013 YE</v>
          </cell>
          <cell r="K419" t="str">
            <v>C</v>
          </cell>
        </row>
        <row r="420">
          <cell r="A420" t="str">
            <v>Standard Chartered Bank Korea Limited</v>
          </cell>
          <cell r="B420" t="str">
            <v>Korea</v>
          </cell>
          <cell r="C420" t="str">
            <v>C-</v>
          </cell>
          <cell r="D420" t="str">
            <v>baa2</v>
          </cell>
          <cell r="E420" t="str">
            <v>a2</v>
          </cell>
          <cell r="F420" t="str">
            <v>A1</v>
          </cell>
          <cell r="G420" t="str">
            <v>Foreign Currency Long Term Deposit Rating</v>
          </cell>
          <cell r="H420" t="str">
            <v>Negative</v>
          </cell>
          <cell r="I420">
            <v>55082629.796700001</v>
          </cell>
          <cell r="J420" t="str">
            <v>2013 YE</v>
          </cell>
          <cell r="K420" t="str">
            <v>C</v>
          </cell>
        </row>
        <row r="421">
          <cell r="A421" t="str">
            <v>Suhyup Bank</v>
          </cell>
          <cell r="B421" t="str">
            <v>Korea</v>
          </cell>
          <cell r="C421" t="str">
            <v>D-</v>
          </cell>
          <cell r="D421" t="str">
            <v>ba3</v>
          </cell>
          <cell r="E421" t="str">
            <v>ba3</v>
          </cell>
          <cell r="F421" t="str">
            <v>A2</v>
          </cell>
          <cell r="G421" t="str">
            <v>Foreign Currency Long Term Deposit Rating</v>
          </cell>
          <cell r="H421" t="str">
            <v>Stable</v>
          </cell>
          <cell r="I421">
            <v>21027220.392299999</v>
          </cell>
          <cell r="J421" t="str">
            <v>2013 YE</v>
          </cell>
          <cell r="K421" t="str">
            <v>C</v>
          </cell>
        </row>
        <row r="422">
          <cell r="A422" t="str">
            <v>Woori Bank</v>
          </cell>
          <cell r="B422" t="str">
            <v>Korea</v>
          </cell>
          <cell r="C422" t="str">
            <v>C-</v>
          </cell>
          <cell r="D422" t="str">
            <v>baa2</v>
          </cell>
          <cell r="E422" t="str">
            <v>baa2</v>
          </cell>
          <cell r="F422" t="str">
            <v>A1</v>
          </cell>
          <cell r="G422" t="str">
            <v>Foreign Currency Long Term Deposit Rating</v>
          </cell>
          <cell r="H422" t="str">
            <v>Negative(m)</v>
          </cell>
          <cell r="I422">
            <v>236873069.76104999</v>
          </cell>
          <cell r="J422" t="str">
            <v>2013 YE</v>
          </cell>
          <cell r="K422" t="str">
            <v>C</v>
          </cell>
        </row>
        <row r="423">
          <cell r="A423" t="str">
            <v>Ahli United Bank K.S.C.</v>
          </cell>
          <cell r="B423" t="str">
            <v>Kuwait</v>
          </cell>
          <cell r="C423" t="str">
            <v>D+</v>
          </cell>
          <cell r="D423" t="str">
            <v>baa3</v>
          </cell>
          <cell r="E423" t="str">
            <v>baa3</v>
          </cell>
          <cell r="F423" t="str">
            <v>A2</v>
          </cell>
          <cell r="G423" t="str">
            <v>Foreign Currency Long Term Deposit Rating</v>
          </cell>
          <cell r="H423" t="str">
            <v>Stable</v>
          </cell>
          <cell r="I423">
            <v>11207422.105014199</v>
          </cell>
          <cell r="J423" t="str">
            <v>2013 YE</v>
          </cell>
          <cell r="K423" t="str">
            <v>C</v>
          </cell>
        </row>
        <row r="424">
          <cell r="A424" t="str">
            <v>Al Ahli Bank of Kuwait K.S.C</v>
          </cell>
          <cell r="B424" t="str">
            <v>Kuwait</v>
          </cell>
          <cell r="C424" t="str">
            <v>D+</v>
          </cell>
          <cell r="D424" t="str">
            <v>baa3</v>
          </cell>
          <cell r="E424" t="str">
            <v>baa3</v>
          </cell>
          <cell r="F424" t="str">
            <v>A2</v>
          </cell>
          <cell r="G424" t="str">
            <v>Foreign Currency Long Term Deposit Rating</v>
          </cell>
          <cell r="H424" t="str">
            <v>Stable</v>
          </cell>
          <cell r="I424">
            <v>11307156.5243551</v>
          </cell>
          <cell r="J424" t="str">
            <v>2013 YE</v>
          </cell>
          <cell r="K424" t="str">
            <v>C</v>
          </cell>
        </row>
        <row r="425">
          <cell r="A425" t="str">
            <v>Boubyan Bank</v>
          </cell>
          <cell r="B425" t="str">
            <v>Kuwait</v>
          </cell>
          <cell r="C425" t="str">
            <v>D+</v>
          </cell>
          <cell r="D425" t="str">
            <v>ba1</v>
          </cell>
          <cell r="E425" t="str">
            <v>baa1</v>
          </cell>
          <cell r="F425" t="str">
            <v>Baa1</v>
          </cell>
          <cell r="G425" t="str">
            <v>Foreign Currency Long Term Deposit Rating</v>
          </cell>
          <cell r="H425" t="str">
            <v>Stable</v>
          </cell>
          <cell r="I425">
            <v>7761990.09100914</v>
          </cell>
          <cell r="J425" t="str">
            <v>2013 YE</v>
          </cell>
          <cell r="K425" t="str">
            <v>C</v>
          </cell>
        </row>
        <row r="426">
          <cell r="A426" t="str">
            <v>Burgan Bank SAK</v>
          </cell>
          <cell r="B426" t="str">
            <v>Kuwait</v>
          </cell>
          <cell r="C426" t="str">
            <v>D+</v>
          </cell>
          <cell r="D426" t="str">
            <v>ba1</v>
          </cell>
          <cell r="E426" t="str">
            <v>ba1</v>
          </cell>
          <cell r="F426" t="str">
            <v>A3</v>
          </cell>
          <cell r="G426" t="str">
            <v>Foreign Currency Long Term Deposit Rating</v>
          </cell>
          <cell r="H426" t="str">
            <v>Stable</v>
          </cell>
          <cell r="I426">
            <v>25335520.557904001</v>
          </cell>
          <cell r="J426" t="str">
            <v>2013 YE</v>
          </cell>
          <cell r="K426" t="str">
            <v>C</v>
          </cell>
        </row>
        <row r="427">
          <cell r="A427" t="str">
            <v>Commercial Bank of Kuwait S.A.K.</v>
          </cell>
          <cell r="B427" t="str">
            <v>Kuwait</v>
          </cell>
          <cell r="C427" t="str">
            <v>D+</v>
          </cell>
          <cell r="D427" t="str">
            <v>ba1</v>
          </cell>
          <cell r="E427" t="str">
            <v>ba1</v>
          </cell>
          <cell r="F427" t="str">
            <v>A3</v>
          </cell>
          <cell r="G427" t="str">
            <v>Foreign Currency Long Term Deposit Rating</v>
          </cell>
          <cell r="H427" t="str">
            <v>Stable</v>
          </cell>
          <cell r="I427">
            <v>13914560.9173133</v>
          </cell>
          <cell r="J427" t="str">
            <v>2013 YE</v>
          </cell>
          <cell r="K427" t="str">
            <v>C</v>
          </cell>
        </row>
        <row r="428">
          <cell r="A428" t="str">
            <v>Gulf Bank K.S.C.</v>
          </cell>
          <cell r="B428" t="str">
            <v>Kuwait</v>
          </cell>
          <cell r="C428" t="str">
            <v>D</v>
          </cell>
          <cell r="D428" t="str">
            <v>ba2</v>
          </cell>
          <cell r="E428" t="str">
            <v>ba2</v>
          </cell>
          <cell r="F428" t="str">
            <v>Baa1</v>
          </cell>
          <cell r="G428" t="str">
            <v>Foreign Currency Long Term Deposit Rating</v>
          </cell>
          <cell r="H428" t="str">
            <v>Positive</v>
          </cell>
          <cell r="I428">
            <v>17934699.022415899</v>
          </cell>
          <cell r="J428" t="str">
            <v>2013 YE</v>
          </cell>
          <cell r="K428" t="str">
            <v>U</v>
          </cell>
        </row>
        <row r="429">
          <cell r="A429" t="str">
            <v>Kuwait Finance House</v>
          </cell>
          <cell r="B429" t="str">
            <v>Kuwait</v>
          </cell>
          <cell r="C429" t="str">
            <v>D+</v>
          </cell>
          <cell r="D429" t="str">
            <v>ba1</v>
          </cell>
          <cell r="E429" t="str">
            <v>ba1</v>
          </cell>
          <cell r="F429" t="str">
            <v>A1</v>
          </cell>
          <cell r="G429" t="str">
            <v>Foreign Currency Long Term Deposit Rating</v>
          </cell>
          <cell r="H429" t="str">
            <v>Negative</v>
          </cell>
          <cell r="I429">
            <v>57152230.922537103</v>
          </cell>
          <cell r="J429" t="str">
            <v>2013 YE</v>
          </cell>
          <cell r="K429" t="str">
            <v>C</v>
          </cell>
        </row>
        <row r="430">
          <cell r="A430" t="str">
            <v>National Bank of Kuwait S.A.K.</v>
          </cell>
          <cell r="B430" t="str">
            <v>Kuwait</v>
          </cell>
          <cell r="C430" t="str">
            <v>C</v>
          </cell>
          <cell r="D430" t="str">
            <v>a3</v>
          </cell>
          <cell r="E430" t="str">
            <v>a3</v>
          </cell>
          <cell r="F430" t="str">
            <v>Aa3</v>
          </cell>
          <cell r="G430" t="str">
            <v>Foreign Currency Long Term Deposit Rating</v>
          </cell>
          <cell r="H430" t="str">
            <v>Stable</v>
          </cell>
          <cell r="I430">
            <v>65864536.170091003</v>
          </cell>
          <cell r="J430" t="str">
            <v>2013 YE</v>
          </cell>
          <cell r="K430" t="str">
            <v>C</v>
          </cell>
        </row>
        <row r="431">
          <cell r="A431" t="str">
            <v>AS Expobank</v>
          </cell>
          <cell r="B431" t="str">
            <v>Latvia</v>
          </cell>
          <cell r="C431" t="str">
            <v>E+</v>
          </cell>
          <cell r="D431" t="str">
            <v>b1</v>
          </cell>
          <cell r="E431" t="str">
            <v>b1</v>
          </cell>
          <cell r="F431" t="str">
            <v>B1</v>
          </cell>
          <cell r="G431" t="str">
            <v>Foreign Currency Long Term Deposit Rating</v>
          </cell>
          <cell r="H431" t="str">
            <v>Stable</v>
          </cell>
          <cell r="I431">
            <v>550798.94161350001</v>
          </cell>
          <cell r="J431" t="str">
            <v>2013 YE</v>
          </cell>
          <cell r="K431" t="str">
            <v>C</v>
          </cell>
        </row>
        <row r="432">
          <cell r="A432" t="str">
            <v>SC Citadele Banka</v>
          </cell>
          <cell r="B432" t="str">
            <v>Latvia</v>
          </cell>
          <cell r="C432" t="str">
            <v>E+</v>
          </cell>
          <cell r="D432" t="str">
            <v>b3</v>
          </cell>
          <cell r="E432" t="str">
            <v>b3</v>
          </cell>
          <cell r="F432" t="str">
            <v>B2</v>
          </cell>
          <cell r="G432" t="str">
            <v>Foreign Currency Long Term Deposit Rating</v>
          </cell>
          <cell r="H432" t="str">
            <v>Negative(m)</v>
          </cell>
          <cell r="I432">
            <v>3501993.9242831999</v>
          </cell>
          <cell r="J432" t="str">
            <v>2013 YE</v>
          </cell>
          <cell r="K432" t="str">
            <v>C</v>
          </cell>
        </row>
        <row r="433">
          <cell r="A433" t="str">
            <v>Trasta Komercbanka</v>
          </cell>
          <cell r="B433" t="str">
            <v>Latvia</v>
          </cell>
          <cell r="C433" t="str">
            <v>E+</v>
          </cell>
          <cell r="D433" t="str">
            <v>b3</v>
          </cell>
          <cell r="E433" t="str">
            <v>b3</v>
          </cell>
          <cell r="F433" t="str">
            <v>B3</v>
          </cell>
          <cell r="G433" t="str">
            <v>Foreign Currency Long Term Deposit Rating</v>
          </cell>
          <cell r="H433" t="str">
            <v>Negative</v>
          </cell>
          <cell r="I433">
            <v>574159.39648500003</v>
          </cell>
          <cell r="J433" t="str">
            <v>2013 YE</v>
          </cell>
          <cell r="K433" t="str">
            <v>C</v>
          </cell>
        </row>
        <row r="434">
          <cell r="A434" t="str">
            <v>Bank Audi S.A.L.</v>
          </cell>
          <cell r="B434" t="str">
            <v>Lebanon</v>
          </cell>
          <cell r="C434" t="str">
            <v>E+</v>
          </cell>
          <cell r="D434" t="str">
            <v>b1</v>
          </cell>
          <cell r="E434" t="str">
            <v>b1</v>
          </cell>
          <cell r="F434" t="str">
            <v>B1</v>
          </cell>
          <cell r="G434" t="str">
            <v>Foreign Currency Long Term Deposit Rating</v>
          </cell>
          <cell r="H434" t="str">
            <v>Negative(m)</v>
          </cell>
          <cell r="I434">
            <v>36287310.819600001</v>
          </cell>
          <cell r="J434" t="str">
            <v>2013 YE</v>
          </cell>
          <cell r="K434" t="str">
            <v>C</v>
          </cell>
        </row>
        <row r="435">
          <cell r="A435" t="str">
            <v>BLOM BANK S.A.L.</v>
          </cell>
          <cell r="B435" t="str">
            <v>Lebanon</v>
          </cell>
          <cell r="C435" t="str">
            <v>E+</v>
          </cell>
          <cell r="D435" t="str">
            <v>b1</v>
          </cell>
          <cell r="E435" t="str">
            <v>b1</v>
          </cell>
          <cell r="F435" t="str">
            <v>B1</v>
          </cell>
          <cell r="G435" t="str">
            <v>Foreign Currency Long Term Deposit Rating</v>
          </cell>
          <cell r="H435" t="str">
            <v>Negative(m)</v>
          </cell>
          <cell r="I435">
            <v>26218033.610339999</v>
          </cell>
          <cell r="J435" t="str">
            <v>2013 YE</v>
          </cell>
          <cell r="K435" t="str">
            <v>C</v>
          </cell>
        </row>
        <row r="436">
          <cell r="A436" t="str">
            <v>Byblos Bank S.A.L.</v>
          </cell>
          <cell r="B436" t="str">
            <v>Lebanon</v>
          </cell>
          <cell r="C436" t="str">
            <v>E+</v>
          </cell>
          <cell r="D436" t="str">
            <v>b1</v>
          </cell>
          <cell r="E436" t="str">
            <v>b1</v>
          </cell>
          <cell r="F436" t="str">
            <v>B1</v>
          </cell>
          <cell r="G436" t="str">
            <v>Foreign Currency Long Term Deposit Rating</v>
          </cell>
          <cell r="H436" t="str">
            <v>Negative(m)</v>
          </cell>
          <cell r="I436">
            <v>18534133.50948</v>
          </cell>
          <cell r="J436" t="str">
            <v>2013 YE</v>
          </cell>
          <cell r="K436" t="str">
            <v>C</v>
          </cell>
        </row>
        <row r="437">
          <cell r="A437" t="str">
            <v>LGT Bank AG</v>
          </cell>
          <cell r="B437" t="str">
            <v>Liechtenstein</v>
          </cell>
          <cell r="C437" t="str">
            <v>C+</v>
          </cell>
          <cell r="D437" t="str">
            <v>a2</v>
          </cell>
          <cell r="E437" t="str">
            <v>a2</v>
          </cell>
          <cell r="F437" t="str">
            <v>A1</v>
          </cell>
          <cell r="G437" t="str">
            <v>Foreign Currency Long Term Deposit Rating</v>
          </cell>
          <cell r="H437" t="str">
            <v>Negative(m)</v>
          </cell>
          <cell r="I437">
            <v>28257544.303253401</v>
          </cell>
          <cell r="J437" t="str">
            <v>2013 YE</v>
          </cell>
          <cell r="K437" t="str">
            <v>C</v>
          </cell>
        </row>
        <row r="438">
          <cell r="A438" t="str">
            <v>Siauliu Bankas, AB</v>
          </cell>
          <cell r="B438" t="str">
            <v>Lithuania</v>
          </cell>
          <cell r="C438" t="str">
            <v>E+</v>
          </cell>
          <cell r="D438" t="str">
            <v>b1</v>
          </cell>
          <cell r="E438" t="str">
            <v>b1</v>
          </cell>
          <cell r="F438" t="str">
            <v>B1</v>
          </cell>
          <cell r="G438" t="str">
            <v>Foreign Currency Long Term Deposit Rating</v>
          </cell>
          <cell r="H438" t="str">
            <v>Developing</v>
          </cell>
          <cell r="I438">
            <v>2128720.0934353801</v>
          </cell>
          <cell r="J438" t="str">
            <v>2013 YE</v>
          </cell>
          <cell r="K438" t="str">
            <v>C</v>
          </cell>
        </row>
        <row r="439">
          <cell r="A439" t="str">
            <v>Banque et Caisse d'Epargne de l'Etat</v>
          </cell>
          <cell r="B439" t="str">
            <v>Luxembourg</v>
          </cell>
          <cell r="C439" t="str">
            <v>C</v>
          </cell>
          <cell r="D439" t="str">
            <v>a3</v>
          </cell>
          <cell r="E439" t="str">
            <v>a3</v>
          </cell>
          <cell r="F439" t="str">
            <v>Aa1</v>
          </cell>
          <cell r="G439" t="str">
            <v>Foreign Currency Long Term Deposit Rating</v>
          </cell>
          <cell r="H439" t="str">
            <v>Negative(m)</v>
          </cell>
          <cell r="I439">
            <v>56101670.636191502</v>
          </cell>
          <cell r="J439" t="str">
            <v>2013 YE</v>
          </cell>
          <cell r="K439" t="str">
            <v>C</v>
          </cell>
        </row>
        <row r="440">
          <cell r="A440" t="str">
            <v>Banque Internationale a Luxembourg</v>
          </cell>
          <cell r="B440" t="str">
            <v>Luxembourg</v>
          </cell>
          <cell r="C440" t="str">
            <v>D+</v>
          </cell>
          <cell r="D440" t="str">
            <v>ba1</v>
          </cell>
          <cell r="E440" t="str">
            <v>ba1</v>
          </cell>
          <cell r="F440" t="str">
            <v>Baa1</v>
          </cell>
          <cell r="G440" t="str">
            <v>Foreign Currency Long Term Deposit Rating</v>
          </cell>
          <cell r="H440" t="str">
            <v>Negative(m)</v>
          </cell>
          <cell r="I440">
            <v>27144024.995347202</v>
          </cell>
          <cell r="J440" t="str">
            <v>2013 YE</v>
          </cell>
          <cell r="K440" t="str">
            <v>C</v>
          </cell>
        </row>
        <row r="441">
          <cell r="A441" t="str">
            <v>BGL BNP Paribas</v>
          </cell>
          <cell r="B441" t="str">
            <v>Luxembourg</v>
          </cell>
          <cell r="C441" t="str">
            <v>C</v>
          </cell>
          <cell r="D441" t="str">
            <v>a3</v>
          </cell>
          <cell r="E441" t="str">
            <v>a3</v>
          </cell>
          <cell r="F441" t="str">
            <v>A2</v>
          </cell>
          <cell r="G441" t="str">
            <v>Foreign Currency Long Term Deposit Rating</v>
          </cell>
          <cell r="H441" t="str">
            <v>Stable</v>
          </cell>
          <cell r="I441">
            <v>56699829.301062003</v>
          </cell>
          <cell r="J441" t="str">
            <v>2013 YE</v>
          </cell>
          <cell r="K441" t="str">
            <v>C</v>
          </cell>
        </row>
        <row r="442">
          <cell r="A442" t="str">
            <v>Commerzbank International S.A.</v>
          </cell>
          <cell r="B442" t="str">
            <v>Luxembourg</v>
          </cell>
          <cell r="C442" t="str">
            <v>C-</v>
          </cell>
          <cell r="D442" t="str">
            <v>baa2</v>
          </cell>
          <cell r="E442" t="str">
            <v>baa2</v>
          </cell>
          <cell r="F442" t="str">
            <v>Baa2</v>
          </cell>
          <cell r="G442" t="str">
            <v>Foreign Currency Long Term Deposit Rating</v>
          </cell>
          <cell r="H442" t="str">
            <v>Stable</v>
          </cell>
          <cell r="I442">
            <v>4559883.9736083196</v>
          </cell>
          <cell r="J442" t="str">
            <v>2012 YE</v>
          </cell>
          <cell r="K442" t="str">
            <v>U</v>
          </cell>
        </row>
        <row r="443">
          <cell r="A443" t="str">
            <v>UniCredit Luxembourg S.A.</v>
          </cell>
          <cell r="B443" t="str">
            <v>Luxembourg</v>
          </cell>
          <cell r="C443" t="str">
            <v>D+</v>
          </cell>
          <cell r="D443" t="str">
            <v>baa3</v>
          </cell>
          <cell r="E443" t="str">
            <v>baa3</v>
          </cell>
          <cell r="F443" t="str">
            <v>Baa3</v>
          </cell>
          <cell r="G443" t="str">
            <v>Foreign Currency Long Term Deposit Rating</v>
          </cell>
          <cell r="H443" t="str">
            <v>Stable</v>
          </cell>
          <cell r="I443">
            <v>23933927.755620301</v>
          </cell>
          <cell r="J443" t="str">
            <v>2013 YE</v>
          </cell>
          <cell r="K443" t="str">
            <v>C</v>
          </cell>
        </row>
        <row r="444">
          <cell r="A444" t="str">
            <v>Industrial &amp; Comm'l Bank of China (Macau) Ltd</v>
          </cell>
          <cell r="B444" t="str">
            <v>Macau</v>
          </cell>
          <cell r="C444" t="str">
            <v>D+</v>
          </cell>
          <cell r="D444" t="str">
            <v>ba1</v>
          </cell>
          <cell r="E444" t="str">
            <v>a3</v>
          </cell>
          <cell r="F444" t="str">
            <v>A3</v>
          </cell>
          <cell r="G444" t="str">
            <v>Foreign Currency Long Term Deposit Rating</v>
          </cell>
          <cell r="H444" t="str">
            <v>Stable</v>
          </cell>
          <cell r="I444">
            <v>17570304.923489999</v>
          </cell>
          <cell r="J444" t="str">
            <v>2013 YE</v>
          </cell>
          <cell r="K444" t="str">
            <v>C</v>
          </cell>
        </row>
        <row r="445">
          <cell r="A445" t="str">
            <v>AmBank (M) Berhad</v>
          </cell>
          <cell r="B445" t="str">
            <v>Malaysia</v>
          </cell>
          <cell r="C445" t="str">
            <v>D+</v>
          </cell>
          <cell r="D445" t="str">
            <v>ba1</v>
          </cell>
          <cell r="E445" t="str">
            <v>ba1</v>
          </cell>
          <cell r="F445" t="str">
            <v>Baa1</v>
          </cell>
          <cell r="G445" t="str">
            <v>Foreign Currency Long Term Deposit Rating</v>
          </cell>
          <cell r="H445" t="str">
            <v>Stable</v>
          </cell>
          <cell r="I445">
            <v>26396909.274347499</v>
          </cell>
          <cell r="J445" t="str">
            <v>2013 H1</v>
          </cell>
          <cell r="K445" t="str">
            <v>C</v>
          </cell>
        </row>
        <row r="446">
          <cell r="A446" t="str">
            <v>CIMB Bank Berhad</v>
          </cell>
          <cell r="B446" t="str">
            <v>Malaysia</v>
          </cell>
          <cell r="C446" t="str">
            <v>C-</v>
          </cell>
          <cell r="D446" t="str">
            <v>baa1</v>
          </cell>
          <cell r="E446" t="str">
            <v>baa1</v>
          </cell>
          <cell r="F446" t="str">
            <v>A3</v>
          </cell>
          <cell r="G446" t="str">
            <v>Foreign Currency Long Term Deposit Rating</v>
          </cell>
          <cell r="H446" t="str">
            <v>Stable(m)</v>
          </cell>
          <cell r="I446">
            <v>92627989.244762003</v>
          </cell>
          <cell r="J446" t="str">
            <v>2013 YE</v>
          </cell>
          <cell r="K446" t="str">
            <v>C</v>
          </cell>
        </row>
        <row r="447">
          <cell r="A447" t="str">
            <v>CIMB Islamic Bank Berhad</v>
          </cell>
          <cell r="B447" t="str">
            <v>Malaysia</v>
          </cell>
          <cell r="C447" t="str">
            <v>D+</v>
          </cell>
          <cell r="D447" t="str">
            <v>ba1</v>
          </cell>
          <cell r="E447" t="str">
            <v>baa1</v>
          </cell>
          <cell r="F447" t="str">
            <v>A3</v>
          </cell>
          <cell r="G447" t="str">
            <v>Foreign Currency Long Term Deposit Rating</v>
          </cell>
          <cell r="H447" t="str">
            <v>Stable(m)</v>
          </cell>
          <cell r="I447">
            <v>15088750.969267599</v>
          </cell>
          <cell r="J447" t="str">
            <v>2013 YE</v>
          </cell>
          <cell r="K447" t="str">
            <v>C</v>
          </cell>
        </row>
        <row r="448">
          <cell r="A448" t="str">
            <v>Hong Leong Bank Berhad</v>
          </cell>
          <cell r="B448" t="str">
            <v>Malaysia</v>
          </cell>
          <cell r="C448" t="str">
            <v>C-</v>
          </cell>
          <cell r="D448" t="str">
            <v>baa1</v>
          </cell>
          <cell r="E448" t="str">
            <v>baa1</v>
          </cell>
          <cell r="F448" t="str">
            <v>A3</v>
          </cell>
          <cell r="G448" t="str">
            <v>Foreign Currency Long Term Deposit Rating</v>
          </cell>
          <cell r="H448" t="str">
            <v>Stable(m)</v>
          </cell>
          <cell r="I448">
            <v>50507286.927181102</v>
          </cell>
          <cell r="J448" t="str">
            <v>2014 H1</v>
          </cell>
          <cell r="K448" t="str">
            <v>C</v>
          </cell>
        </row>
        <row r="449">
          <cell r="A449" t="str">
            <v>HSBC Bank Malaysia Berhad</v>
          </cell>
          <cell r="B449" t="str">
            <v>Malaysia</v>
          </cell>
          <cell r="C449" t="str">
            <v>C-</v>
          </cell>
          <cell r="D449" t="str">
            <v>baa1</v>
          </cell>
          <cell r="E449" t="str">
            <v>a1</v>
          </cell>
          <cell r="F449" t="str">
            <v>A3</v>
          </cell>
          <cell r="G449" t="str">
            <v>Foreign Currency Long Term Deposit Rating</v>
          </cell>
          <cell r="H449" t="str">
            <v>Stable(m)</v>
          </cell>
          <cell r="I449">
            <v>24366920.676768102</v>
          </cell>
          <cell r="J449" t="str">
            <v>2013 YE</v>
          </cell>
          <cell r="K449" t="str">
            <v>C</v>
          </cell>
        </row>
        <row r="450">
          <cell r="A450" t="str">
            <v>Malayan Banking Berhad</v>
          </cell>
          <cell r="B450" t="str">
            <v>Malaysia</v>
          </cell>
          <cell r="C450" t="str">
            <v>C</v>
          </cell>
          <cell r="D450" t="str">
            <v>a3</v>
          </cell>
          <cell r="E450" t="str">
            <v>a3</v>
          </cell>
          <cell r="F450" t="str">
            <v>A3</v>
          </cell>
          <cell r="G450" t="str">
            <v>Foreign Currency Long Term Deposit Rating</v>
          </cell>
          <cell r="H450" t="str">
            <v>Stable(m)</v>
          </cell>
          <cell r="I450">
            <v>171101579.523799</v>
          </cell>
          <cell r="J450" t="str">
            <v>2013 YE</v>
          </cell>
          <cell r="K450" t="str">
            <v>C</v>
          </cell>
        </row>
        <row r="451">
          <cell r="A451" t="str">
            <v>Public Bank Berhad</v>
          </cell>
          <cell r="B451" t="str">
            <v>Malaysia</v>
          </cell>
          <cell r="C451" t="str">
            <v>C</v>
          </cell>
          <cell r="D451" t="str">
            <v>a3</v>
          </cell>
          <cell r="E451" t="str">
            <v>a3</v>
          </cell>
          <cell r="F451" t="str">
            <v>A3</v>
          </cell>
          <cell r="G451" t="str">
            <v>Foreign Currency Long Term Deposit Rating</v>
          </cell>
          <cell r="H451" t="str">
            <v>Stable(m)</v>
          </cell>
          <cell r="I451">
            <v>93426876.434321493</v>
          </cell>
          <cell r="J451" t="str">
            <v>2013 YE</v>
          </cell>
          <cell r="K451" t="str">
            <v>C</v>
          </cell>
        </row>
        <row r="452">
          <cell r="A452" t="str">
            <v>RHB Bank Berhad</v>
          </cell>
          <cell r="B452" t="str">
            <v>Malaysia</v>
          </cell>
          <cell r="C452" t="str">
            <v>D+</v>
          </cell>
          <cell r="D452" t="str">
            <v>ba1</v>
          </cell>
          <cell r="E452" t="str">
            <v>ba1</v>
          </cell>
          <cell r="F452" t="str">
            <v>A3</v>
          </cell>
          <cell r="G452" t="str">
            <v>Foreign Currency Long Term Deposit Rating</v>
          </cell>
          <cell r="H452" t="str">
            <v>Stable</v>
          </cell>
          <cell r="I452">
            <v>53169855.073930897</v>
          </cell>
          <cell r="J452" t="str">
            <v>2013 YE</v>
          </cell>
          <cell r="K452" t="str">
            <v>C</v>
          </cell>
        </row>
        <row r="453">
          <cell r="A453" t="str">
            <v>Standard Chartered Bank Malaysia Berhad</v>
          </cell>
          <cell r="B453" t="str">
            <v>Malaysia</v>
          </cell>
          <cell r="C453" t="str">
            <v>C-</v>
          </cell>
          <cell r="D453" t="str">
            <v>baa2</v>
          </cell>
          <cell r="E453" t="str">
            <v>a2</v>
          </cell>
          <cell r="F453" t="str">
            <v>A3</v>
          </cell>
          <cell r="G453" t="str">
            <v>Foreign Currency Long Term Deposit Rating</v>
          </cell>
          <cell r="H453" t="str">
            <v>Positive(m)</v>
          </cell>
          <cell r="I453">
            <v>16592608.3895241</v>
          </cell>
          <cell r="J453" t="str">
            <v>2013 YE</v>
          </cell>
          <cell r="K453" t="str">
            <v>C</v>
          </cell>
        </row>
        <row r="454">
          <cell r="A454" t="str">
            <v>Mauritius Commercial Bank Limited</v>
          </cell>
          <cell r="B454" t="str">
            <v>Mauritius</v>
          </cell>
          <cell r="C454" t="str">
            <v>D+</v>
          </cell>
          <cell r="D454" t="str">
            <v>baa3</v>
          </cell>
          <cell r="E454" t="str">
            <v>baa3</v>
          </cell>
          <cell r="F454" t="str">
            <v>Baa1</v>
          </cell>
          <cell r="G454" t="str">
            <v>Foreign Currency Long Term Deposit Rating</v>
          </cell>
          <cell r="H454" t="str">
            <v>Negative(m)</v>
          </cell>
          <cell r="I454">
            <v>7782723.9427567199</v>
          </cell>
          <cell r="J454" t="str">
            <v>2014 H1</v>
          </cell>
          <cell r="K454" t="str">
            <v>C</v>
          </cell>
        </row>
        <row r="455">
          <cell r="A455" t="str">
            <v>State Bank of Mauritius Ltd.</v>
          </cell>
          <cell r="B455" t="str">
            <v>Mauritius</v>
          </cell>
          <cell r="C455" t="str">
            <v>C-</v>
          </cell>
          <cell r="D455" t="str">
            <v>baa2</v>
          </cell>
          <cell r="E455" t="str">
            <v>baa2</v>
          </cell>
          <cell r="F455" t="str">
            <v>Baa1</v>
          </cell>
          <cell r="G455" t="str">
            <v>Foreign Currency Long Term Deposit Rating</v>
          </cell>
          <cell r="H455" t="str">
            <v>Stable(m)</v>
          </cell>
          <cell r="I455">
            <v>3704152.0225120299</v>
          </cell>
          <cell r="J455" t="str">
            <v>2013 YE</v>
          </cell>
          <cell r="K455" t="str">
            <v>C</v>
          </cell>
        </row>
        <row r="456">
          <cell r="A456" t="str">
            <v>Banco Azteca, S.A.</v>
          </cell>
          <cell r="B456" t="str">
            <v>Mexico</v>
          </cell>
          <cell r="C456" t="str">
            <v>D-</v>
          </cell>
          <cell r="D456" t="str">
            <v>ba3</v>
          </cell>
          <cell r="E456" t="str">
            <v>ba3</v>
          </cell>
          <cell r="F456" t="str">
            <v>Ba1</v>
          </cell>
          <cell r="G456" t="str">
            <v>Foreign Currency Long Term Senior Unsecured Rating</v>
          </cell>
          <cell r="H456" t="str">
            <v>Stable</v>
          </cell>
          <cell r="I456">
            <v>7658994.6243899995</v>
          </cell>
          <cell r="J456" t="str">
            <v>2013 YE</v>
          </cell>
          <cell r="K456" t="str">
            <v>C</v>
          </cell>
        </row>
        <row r="457">
          <cell r="A457" t="str">
            <v>Banco del Bajio, S.A.</v>
          </cell>
          <cell r="B457" t="str">
            <v>Mexico</v>
          </cell>
          <cell r="C457" t="str">
            <v>D+</v>
          </cell>
          <cell r="D457" t="str">
            <v>ba1</v>
          </cell>
          <cell r="E457" t="str">
            <v>ba1</v>
          </cell>
          <cell r="F457" t="str">
            <v>Baa3</v>
          </cell>
          <cell r="G457" t="str">
            <v>Foreign Currency Long Term Deposit Rating</v>
          </cell>
          <cell r="H457" t="str">
            <v>Positive(m)</v>
          </cell>
          <cell r="I457">
            <v>9010847.5278858002</v>
          </cell>
          <cell r="J457" t="str">
            <v>2013 YE</v>
          </cell>
          <cell r="K457" t="str">
            <v>C</v>
          </cell>
        </row>
        <row r="458">
          <cell r="A458" t="str">
            <v>Banco Mercantil del Norte, S.A.</v>
          </cell>
          <cell r="B458" t="str">
            <v>Mexico</v>
          </cell>
          <cell r="C458" t="str">
            <v>C-</v>
          </cell>
          <cell r="D458" t="str">
            <v>baa1</v>
          </cell>
          <cell r="E458" t="str">
            <v>baa1</v>
          </cell>
          <cell r="F458" t="str">
            <v>A3</v>
          </cell>
          <cell r="G458" t="str">
            <v>Foreign Currency Long Term Deposit Rating</v>
          </cell>
          <cell r="H458" t="str">
            <v>Stable</v>
          </cell>
          <cell r="I458">
            <v>60159348.510839999</v>
          </cell>
          <cell r="J458" t="str">
            <v>2013 YE</v>
          </cell>
          <cell r="K458" t="str">
            <v>C</v>
          </cell>
        </row>
        <row r="459">
          <cell r="A459" t="str">
            <v>Banco Nacional de Mexico, S.A.</v>
          </cell>
          <cell r="B459" t="str">
            <v>Mexico</v>
          </cell>
          <cell r="C459" t="str">
            <v>C-</v>
          </cell>
          <cell r="D459" t="str">
            <v>baa2</v>
          </cell>
          <cell r="E459" t="str">
            <v>baa2</v>
          </cell>
          <cell r="F459" t="str">
            <v>A3</v>
          </cell>
          <cell r="G459" t="str">
            <v>Foreign Currency Long Term Deposit Rating</v>
          </cell>
          <cell r="H459" t="str">
            <v>Stable</v>
          </cell>
          <cell r="I459">
            <v>88027243.835940003</v>
          </cell>
          <cell r="J459" t="str">
            <v>2013 YE</v>
          </cell>
          <cell r="K459" t="str">
            <v>C</v>
          </cell>
        </row>
        <row r="460">
          <cell r="A460" t="str">
            <v>Banco Regional de Monterrey, S.A.</v>
          </cell>
          <cell r="B460" t="str">
            <v>Mexico</v>
          </cell>
          <cell r="C460" t="str">
            <v>D+</v>
          </cell>
          <cell r="D460" t="str">
            <v>baa3</v>
          </cell>
          <cell r="E460" t="str">
            <v>baa3</v>
          </cell>
          <cell r="F460" t="str">
            <v>Baa2</v>
          </cell>
          <cell r="G460" t="str">
            <v>Foreign Currency Long Term Deposit Rating</v>
          </cell>
          <cell r="H460" t="str">
            <v>Stable</v>
          </cell>
          <cell r="I460">
            <v>6670535.2888500001</v>
          </cell>
          <cell r="J460" t="str">
            <v>2013 YE</v>
          </cell>
          <cell r="K460" t="str">
            <v>C</v>
          </cell>
        </row>
        <row r="461">
          <cell r="A461" t="str">
            <v>Banco Santander (Mexico), S.A.</v>
          </cell>
          <cell r="B461" t="str">
            <v>Mexico</v>
          </cell>
          <cell r="C461" t="str">
            <v>C-</v>
          </cell>
          <cell r="D461" t="str">
            <v>baa1</v>
          </cell>
          <cell r="E461" t="str">
            <v>baa1</v>
          </cell>
          <cell r="F461" t="str">
            <v>A3</v>
          </cell>
          <cell r="G461" t="str">
            <v>Foreign Currency Long Term Deposit Rating</v>
          </cell>
          <cell r="H461" t="str">
            <v>Stable(m)</v>
          </cell>
          <cell r="I461">
            <v>62696389.048560001</v>
          </cell>
          <cell r="J461" t="str">
            <v>2013 YE</v>
          </cell>
          <cell r="K461" t="str">
            <v>C</v>
          </cell>
        </row>
        <row r="462">
          <cell r="A462" t="str">
            <v>Banco Ve por Mas, S.A.</v>
          </cell>
          <cell r="B462" t="str">
            <v>Mexico</v>
          </cell>
          <cell r="C462" t="str">
            <v>D-</v>
          </cell>
          <cell r="D462" t="str">
            <v>ba3</v>
          </cell>
          <cell r="E462" t="str">
            <v>ba3</v>
          </cell>
          <cell r="F462" t="str">
            <v>Ba3</v>
          </cell>
          <cell r="G462" t="str">
            <v>Foreign Currency Long Term Deposit Rating</v>
          </cell>
          <cell r="H462" t="str">
            <v>Stable</v>
          </cell>
          <cell r="I462">
            <v>1714266.1054799999</v>
          </cell>
          <cell r="J462" t="str">
            <v>2013 YE</v>
          </cell>
          <cell r="K462" t="str">
            <v>C</v>
          </cell>
        </row>
        <row r="463">
          <cell r="A463" t="str">
            <v>Bank of Tokyo-Mitsubishi UFJ (Mexico), S.A.</v>
          </cell>
          <cell r="B463" t="str">
            <v>Mexico</v>
          </cell>
          <cell r="C463" t="str">
            <v>D</v>
          </cell>
          <cell r="D463" t="str">
            <v>ba2</v>
          </cell>
          <cell r="E463" t="str">
            <v>baa2</v>
          </cell>
          <cell r="F463">
            <v>0</v>
          </cell>
          <cell r="G463">
            <v>0</v>
          </cell>
          <cell r="H463" t="str">
            <v>Stable</v>
          </cell>
          <cell r="I463">
            <v>1214691.7634099999</v>
          </cell>
          <cell r="J463" t="str">
            <v>2013 YE</v>
          </cell>
          <cell r="K463" t="str">
            <v>U</v>
          </cell>
        </row>
        <row r="464">
          <cell r="A464" t="str">
            <v>Barclays Bank Mexico, S.A.</v>
          </cell>
          <cell r="B464" t="str">
            <v>Mexico</v>
          </cell>
          <cell r="C464" t="str">
            <v>D</v>
          </cell>
          <cell r="D464" t="str">
            <v>ba2</v>
          </cell>
          <cell r="E464" t="str">
            <v>baa3</v>
          </cell>
          <cell r="F464" t="str">
            <v>Baa3</v>
          </cell>
          <cell r="G464" t="str">
            <v>Foreign Currency Long Term Deposit Rating</v>
          </cell>
          <cell r="H464" t="str">
            <v>Stable</v>
          </cell>
          <cell r="I464">
            <v>1951187.8819500001</v>
          </cell>
          <cell r="J464" t="str">
            <v>2013 YE</v>
          </cell>
          <cell r="K464" t="str">
            <v>U</v>
          </cell>
        </row>
        <row r="465">
          <cell r="A465" t="str">
            <v>BBVA Bancomer, S.A.</v>
          </cell>
          <cell r="B465" t="str">
            <v>Mexico</v>
          </cell>
          <cell r="C465" t="str">
            <v>C-</v>
          </cell>
          <cell r="D465" t="str">
            <v>baa1</v>
          </cell>
          <cell r="E465" t="str">
            <v>baa1</v>
          </cell>
          <cell r="F465" t="str">
            <v>A3</v>
          </cell>
          <cell r="G465" t="str">
            <v>Foreign Currency Long Term Deposit Rating</v>
          </cell>
          <cell r="H465" t="str">
            <v>Stable(m)</v>
          </cell>
          <cell r="I465">
            <v>104746683.03867</v>
          </cell>
          <cell r="J465" t="str">
            <v>2013 YE</v>
          </cell>
          <cell r="K465" t="str">
            <v>C</v>
          </cell>
        </row>
        <row r="466">
          <cell r="A466" t="str">
            <v>Deutsche Bank Mexico, S.A.</v>
          </cell>
          <cell r="B466" t="str">
            <v>Mexico</v>
          </cell>
          <cell r="C466" t="str">
            <v>D</v>
          </cell>
          <cell r="D466" t="str">
            <v>ba2</v>
          </cell>
          <cell r="E466" t="str">
            <v>baa2</v>
          </cell>
          <cell r="F466" t="str">
            <v>Baa2</v>
          </cell>
          <cell r="G466" t="str">
            <v>Foreign Currency Long Term Deposit Rating</v>
          </cell>
          <cell r="H466" t="str">
            <v>Rating(s) Under Review</v>
          </cell>
          <cell r="I466">
            <v>20554090.307999998</v>
          </cell>
          <cell r="J466" t="str">
            <v>2013 YE</v>
          </cell>
          <cell r="K466" t="str">
            <v>U</v>
          </cell>
        </row>
        <row r="467">
          <cell r="A467" t="str">
            <v>HSBC Mexico, S.A.</v>
          </cell>
          <cell r="B467" t="str">
            <v>Mexico</v>
          </cell>
          <cell r="C467" t="str">
            <v>C-</v>
          </cell>
          <cell r="D467" t="str">
            <v>baa1</v>
          </cell>
          <cell r="E467" t="str">
            <v>a2</v>
          </cell>
          <cell r="F467" t="str">
            <v>A3</v>
          </cell>
          <cell r="G467" t="str">
            <v>Foreign Currency Long Term Deposit Rating</v>
          </cell>
          <cell r="H467" t="str">
            <v>Stable</v>
          </cell>
          <cell r="I467">
            <v>39006425.623769999</v>
          </cell>
          <cell r="J467" t="str">
            <v>2013 YE</v>
          </cell>
          <cell r="K467" t="str">
            <v>C</v>
          </cell>
        </row>
        <row r="468">
          <cell r="A468" t="str">
            <v>Scotiabank Inverlat S.A.</v>
          </cell>
          <cell r="B468" t="str">
            <v>Mexico</v>
          </cell>
          <cell r="C468" t="str">
            <v>C-</v>
          </cell>
          <cell r="D468" t="str">
            <v>baa2</v>
          </cell>
          <cell r="E468" t="str">
            <v>a3</v>
          </cell>
          <cell r="F468" t="str">
            <v>A3</v>
          </cell>
          <cell r="G468" t="str">
            <v>Foreign Currency Long Term Deposit Rating</v>
          </cell>
          <cell r="H468" t="str">
            <v>Stable</v>
          </cell>
          <cell r="I468">
            <v>18428207.928929999</v>
          </cell>
          <cell r="J468" t="str">
            <v>2013 YE</v>
          </cell>
          <cell r="K468" t="str">
            <v>C</v>
          </cell>
        </row>
        <row r="469">
          <cell r="A469" t="str">
            <v>Volkswagen Bank, S.A.</v>
          </cell>
          <cell r="B469" t="str">
            <v>Mexico</v>
          </cell>
          <cell r="C469" t="str">
            <v>E+</v>
          </cell>
          <cell r="D469" t="str">
            <v>b2</v>
          </cell>
          <cell r="E469" t="str">
            <v>ba2</v>
          </cell>
          <cell r="F469" t="str">
            <v>Ba2</v>
          </cell>
          <cell r="G469" t="str">
            <v>Foreign Currency Long Term Deposit Rating</v>
          </cell>
          <cell r="H469" t="str">
            <v>Stable(m)</v>
          </cell>
          <cell r="I469">
            <v>370156.87151999999</v>
          </cell>
          <cell r="J469" t="str">
            <v>2013 YE</v>
          </cell>
          <cell r="K469" t="str">
            <v>C</v>
          </cell>
        </row>
        <row r="470">
          <cell r="A470" t="str">
            <v>Khan Bank LLC</v>
          </cell>
          <cell r="B470" t="str">
            <v>Mongolia</v>
          </cell>
          <cell r="C470" t="str">
            <v>E+</v>
          </cell>
          <cell r="D470" t="str">
            <v>b1</v>
          </cell>
          <cell r="E470" t="str">
            <v>b1</v>
          </cell>
          <cell r="F470" t="str">
            <v>B2</v>
          </cell>
          <cell r="G470" t="str">
            <v>Foreign Currency Long Term Deposit Rating</v>
          </cell>
          <cell r="H470" t="str">
            <v>Negative</v>
          </cell>
          <cell r="I470">
            <v>2892144.0497432202</v>
          </cell>
          <cell r="J470" t="str">
            <v>2013 YE</v>
          </cell>
          <cell r="K470" t="str">
            <v>C</v>
          </cell>
        </row>
        <row r="471">
          <cell r="A471" t="str">
            <v>Trade and Development Bank of Mongolia LLC</v>
          </cell>
          <cell r="B471" t="str">
            <v>Mongolia</v>
          </cell>
          <cell r="C471" t="str">
            <v>E+</v>
          </cell>
          <cell r="D471" t="str">
            <v>b2</v>
          </cell>
          <cell r="E471" t="str">
            <v>b2</v>
          </cell>
          <cell r="F471" t="str">
            <v>B2</v>
          </cell>
          <cell r="G471" t="str">
            <v>Foreign Currency Long Term Deposit Rating</v>
          </cell>
          <cell r="H471" t="str">
            <v>Negative</v>
          </cell>
          <cell r="I471">
            <v>3086794.00749698</v>
          </cell>
          <cell r="J471" t="str">
            <v>2013 YE</v>
          </cell>
          <cell r="K471" t="str">
            <v>C</v>
          </cell>
        </row>
        <row r="472">
          <cell r="A472" t="str">
            <v>XacBank LLC</v>
          </cell>
          <cell r="B472" t="str">
            <v>Mongolia</v>
          </cell>
          <cell r="C472" t="str">
            <v>E+</v>
          </cell>
          <cell r="D472" t="str">
            <v>b1</v>
          </cell>
          <cell r="E472" t="str">
            <v>b1</v>
          </cell>
          <cell r="F472" t="str">
            <v>B2</v>
          </cell>
          <cell r="G472" t="str">
            <v>Foreign Currency Long Term Deposit Rating</v>
          </cell>
          <cell r="H472" t="str">
            <v>Negative</v>
          </cell>
          <cell r="I472">
            <v>1091256.4330667199</v>
          </cell>
          <cell r="J472" t="str">
            <v>2013 YE</v>
          </cell>
          <cell r="K472" t="str">
            <v>C</v>
          </cell>
        </row>
        <row r="473">
          <cell r="A473" t="str">
            <v>BMCE Bank</v>
          </cell>
          <cell r="B473" t="str">
            <v>Morocco</v>
          </cell>
          <cell r="C473" t="str">
            <v>D-</v>
          </cell>
          <cell r="D473" t="str">
            <v>ba3</v>
          </cell>
          <cell r="E473" t="str">
            <v>ba3</v>
          </cell>
          <cell r="F473" t="str">
            <v>Ba2</v>
          </cell>
          <cell r="G473" t="str">
            <v>Foreign Currency Long Term Deposit Rating</v>
          </cell>
          <cell r="H473" t="str">
            <v>Negative</v>
          </cell>
          <cell r="I473">
            <v>28999492.436262399</v>
          </cell>
          <cell r="J473" t="str">
            <v>2013 YE</v>
          </cell>
          <cell r="K473" t="str">
            <v>C</v>
          </cell>
        </row>
        <row r="474">
          <cell r="A474" t="str">
            <v>Credit du Maroc</v>
          </cell>
          <cell r="B474" t="str">
            <v>Morocco</v>
          </cell>
          <cell r="C474" t="str">
            <v>D-</v>
          </cell>
          <cell r="D474" t="str">
            <v>ba3</v>
          </cell>
          <cell r="E474" t="str">
            <v>ba1</v>
          </cell>
          <cell r="F474" t="str">
            <v>Ba2</v>
          </cell>
          <cell r="G474" t="str">
            <v>Foreign Currency Long Term Deposit Rating</v>
          </cell>
          <cell r="H474" t="str">
            <v>Negative(m)</v>
          </cell>
          <cell r="I474">
            <v>6156210.4431114504</v>
          </cell>
          <cell r="J474" t="str">
            <v>2013 YE</v>
          </cell>
          <cell r="K474" t="str">
            <v>C</v>
          </cell>
        </row>
        <row r="475">
          <cell r="A475" t="str">
            <v>ABN AMRO Bank N.V.</v>
          </cell>
          <cell r="B475" t="str">
            <v>Netherlands</v>
          </cell>
          <cell r="C475" t="str">
            <v>C-</v>
          </cell>
          <cell r="D475" t="str">
            <v>baa2</v>
          </cell>
          <cell r="E475" t="str">
            <v>baa2</v>
          </cell>
          <cell r="F475" t="str">
            <v>A2</v>
          </cell>
          <cell r="G475" t="str">
            <v>Foreign Currency Long Term Deposit Rating</v>
          </cell>
          <cell r="H475" t="str">
            <v>Negative</v>
          </cell>
          <cell r="I475">
            <v>512624705.24202001</v>
          </cell>
          <cell r="J475" t="str">
            <v>2013 YE</v>
          </cell>
          <cell r="K475" t="str">
            <v>C</v>
          </cell>
        </row>
        <row r="476">
          <cell r="A476" t="str">
            <v>Amsterdam Trade Bank N.V.</v>
          </cell>
          <cell r="B476" t="str">
            <v>Netherlands</v>
          </cell>
          <cell r="C476" t="str">
            <v>D</v>
          </cell>
          <cell r="D476" t="str">
            <v>ba2</v>
          </cell>
          <cell r="E476" t="str">
            <v>ba2</v>
          </cell>
          <cell r="F476" t="str">
            <v>Ba2</v>
          </cell>
          <cell r="G476" t="str">
            <v>Foreign Currency Long Term Deposit Rating</v>
          </cell>
          <cell r="H476" t="str">
            <v>Stable</v>
          </cell>
          <cell r="I476">
            <v>5007016.1244453397</v>
          </cell>
          <cell r="J476" t="str">
            <v>2012 YE</v>
          </cell>
          <cell r="K476" t="str">
            <v>C</v>
          </cell>
        </row>
        <row r="477">
          <cell r="A477" t="str">
            <v>Credit Europe Bank N.V.</v>
          </cell>
          <cell r="B477" t="str">
            <v>Netherlands</v>
          </cell>
          <cell r="C477" t="str">
            <v>D-</v>
          </cell>
          <cell r="D477" t="str">
            <v>ba3</v>
          </cell>
          <cell r="E477" t="str">
            <v>ba3</v>
          </cell>
          <cell r="F477" t="str">
            <v>Ba3</v>
          </cell>
          <cell r="G477" t="str">
            <v>Foreign Currency Long Term Deposit Rating</v>
          </cell>
          <cell r="H477" t="str">
            <v>Negative</v>
          </cell>
          <cell r="I477">
            <v>13996830.7745598</v>
          </cell>
          <cell r="J477" t="str">
            <v>2013 YE</v>
          </cell>
          <cell r="K477" t="str">
            <v>C</v>
          </cell>
        </row>
        <row r="478">
          <cell r="A478" t="str">
            <v>Demir-Halk Bank (Nederland) N.V.</v>
          </cell>
          <cell r="B478" t="str">
            <v>Netherlands</v>
          </cell>
          <cell r="C478" t="str">
            <v>D</v>
          </cell>
          <cell r="D478" t="str">
            <v>ba2</v>
          </cell>
          <cell r="E478" t="str">
            <v>ba2</v>
          </cell>
          <cell r="F478" t="str">
            <v>Ba2</v>
          </cell>
          <cell r="G478" t="str">
            <v>Foreign Currency Long Term Deposit Rating</v>
          </cell>
          <cell r="H478" t="str">
            <v>Stable</v>
          </cell>
          <cell r="I478">
            <v>2390799.4888874101</v>
          </cell>
          <cell r="J478" t="str">
            <v>2013 YE</v>
          </cell>
          <cell r="K478" t="str">
            <v>C</v>
          </cell>
        </row>
        <row r="479">
          <cell r="A479" t="str">
            <v>GarantiBank International N.V.</v>
          </cell>
          <cell r="B479" t="str">
            <v>Netherlands</v>
          </cell>
          <cell r="C479" t="str">
            <v>C-</v>
          </cell>
          <cell r="D479" t="str">
            <v>baa2</v>
          </cell>
          <cell r="E479" t="str">
            <v>baa2</v>
          </cell>
          <cell r="F479" t="str">
            <v>Baa2</v>
          </cell>
          <cell r="G479" t="str">
            <v>Foreign Currency Long Term Deposit Rating</v>
          </cell>
          <cell r="H479" t="str">
            <v>Negative</v>
          </cell>
          <cell r="I479">
            <v>6429362.5828814702</v>
          </cell>
          <cell r="J479" t="str">
            <v>2013 YE</v>
          </cell>
          <cell r="K479" t="str">
            <v>U</v>
          </cell>
        </row>
        <row r="480">
          <cell r="A480" t="str">
            <v>ING Bank N.V.</v>
          </cell>
          <cell r="B480" t="str">
            <v>Netherlands</v>
          </cell>
          <cell r="C480" t="str">
            <v>C-</v>
          </cell>
          <cell r="D480" t="str">
            <v>baa1</v>
          </cell>
          <cell r="E480" t="str">
            <v>baa1</v>
          </cell>
          <cell r="F480" t="str">
            <v>A2</v>
          </cell>
          <cell r="G480" t="str">
            <v>Foreign Currency Long Term Deposit Rating</v>
          </cell>
          <cell r="H480" t="str">
            <v>Negative</v>
          </cell>
          <cell r="I480">
            <v>1085327677.76004</v>
          </cell>
          <cell r="J480" t="str">
            <v>2013 YE</v>
          </cell>
          <cell r="K480" t="str">
            <v>C</v>
          </cell>
        </row>
        <row r="481">
          <cell r="A481" t="str">
            <v>LeasePlan Corporation N.V.</v>
          </cell>
          <cell r="B481" t="str">
            <v>Netherlands</v>
          </cell>
          <cell r="C481" t="str">
            <v>C-</v>
          </cell>
          <cell r="D481" t="str">
            <v>baa2</v>
          </cell>
          <cell r="E481" t="str">
            <v>baa2</v>
          </cell>
          <cell r="F481" t="str">
            <v>Baa2</v>
          </cell>
          <cell r="G481" t="str">
            <v>Foreign Currency Long Term Senior Unsecured Rating</v>
          </cell>
          <cell r="H481" t="str">
            <v>Stable</v>
          </cell>
          <cell r="I481">
            <v>26359200.595212098</v>
          </cell>
          <cell r="J481" t="str">
            <v>2013 YE</v>
          </cell>
          <cell r="K481" t="str">
            <v>C</v>
          </cell>
        </row>
        <row r="482">
          <cell r="A482" t="str">
            <v>NIBC Bank N.V.</v>
          </cell>
          <cell r="B482" t="str">
            <v>Netherlands</v>
          </cell>
          <cell r="C482" t="str">
            <v>D+</v>
          </cell>
          <cell r="D482" t="str">
            <v>baa3</v>
          </cell>
          <cell r="E482" t="str">
            <v>baa3</v>
          </cell>
          <cell r="F482" t="str">
            <v>Baa3</v>
          </cell>
          <cell r="G482" t="str">
            <v>Foreign Currency Long Term Deposit Rating</v>
          </cell>
          <cell r="H482" t="str">
            <v>Negative</v>
          </cell>
          <cell r="I482">
            <v>30759797.256930001</v>
          </cell>
          <cell r="J482" t="str">
            <v>2013 YE</v>
          </cell>
          <cell r="K482" t="str">
            <v>C</v>
          </cell>
        </row>
        <row r="483">
          <cell r="A483" t="str">
            <v>Rabobank Nederland</v>
          </cell>
          <cell r="B483" t="str">
            <v>Netherlands</v>
          </cell>
          <cell r="C483" t="str">
            <v>B-</v>
          </cell>
          <cell r="D483" t="str">
            <v>a1</v>
          </cell>
          <cell r="E483" t="str">
            <v>a1</v>
          </cell>
          <cell r="F483" t="str">
            <v>Aa2</v>
          </cell>
          <cell r="G483" t="str">
            <v>Foreign Currency Long Term Deposit Rating</v>
          </cell>
          <cell r="H483" t="str">
            <v>Negative</v>
          </cell>
          <cell r="I483">
            <v>928924381.26549006</v>
          </cell>
          <cell r="J483" t="str">
            <v>2013 YE</v>
          </cell>
          <cell r="K483" t="str">
            <v>C</v>
          </cell>
        </row>
        <row r="484">
          <cell r="A484" t="str">
            <v>Royal Bank of Scotland N.V.</v>
          </cell>
          <cell r="B484" t="str">
            <v>Netherlands</v>
          </cell>
          <cell r="C484" t="str">
            <v>D+</v>
          </cell>
          <cell r="D484" t="str">
            <v>ba1</v>
          </cell>
          <cell r="E484" t="str">
            <v>ba1</v>
          </cell>
          <cell r="F484" t="str">
            <v>Baa1</v>
          </cell>
          <cell r="G484" t="str">
            <v>Foreign Currency Long Term Deposit Rating</v>
          </cell>
          <cell r="H484" t="str">
            <v>Negative</v>
          </cell>
          <cell r="I484">
            <v>54853111.553280003</v>
          </cell>
          <cell r="J484" t="str">
            <v>2013 YE</v>
          </cell>
          <cell r="K484" t="str">
            <v>C</v>
          </cell>
        </row>
        <row r="485">
          <cell r="A485" t="str">
            <v>SNS Bank N.V.</v>
          </cell>
          <cell r="B485" t="str">
            <v>Netherlands</v>
          </cell>
          <cell r="C485" t="str">
            <v>D+</v>
          </cell>
          <cell r="D485" t="str">
            <v>ba1</v>
          </cell>
          <cell r="E485" t="str">
            <v>ba1</v>
          </cell>
          <cell r="F485" t="str">
            <v>Baa2</v>
          </cell>
          <cell r="G485" t="str">
            <v>Foreign Currency Long Term Deposit Rating</v>
          </cell>
          <cell r="H485" t="str">
            <v>Negative(m)</v>
          </cell>
          <cell r="I485">
            <v>102708345.116625</v>
          </cell>
          <cell r="J485" t="str">
            <v>2013 YE</v>
          </cell>
          <cell r="K485" t="str">
            <v>C</v>
          </cell>
        </row>
        <row r="486">
          <cell r="A486" t="str">
            <v>ANZ BANK NEW ZEALAND LIMITED</v>
          </cell>
          <cell r="B486" t="str">
            <v>New Zealand</v>
          </cell>
          <cell r="C486" t="str">
            <v>C</v>
          </cell>
          <cell r="D486" t="str">
            <v>a3</v>
          </cell>
          <cell r="E486" t="str">
            <v>a1</v>
          </cell>
          <cell r="F486" t="str">
            <v>Aa3</v>
          </cell>
          <cell r="G486" t="str">
            <v>Foreign Currency Long Term Deposit Rating</v>
          </cell>
          <cell r="H486" t="str">
            <v>Stable</v>
          </cell>
          <cell r="I486">
            <v>107448737.604</v>
          </cell>
          <cell r="J486" t="str">
            <v>2014 H1</v>
          </cell>
          <cell r="K486" t="str">
            <v>C</v>
          </cell>
        </row>
        <row r="487">
          <cell r="A487" t="str">
            <v>ASB Bank Limited</v>
          </cell>
          <cell r="B487" t="str">
            <v>New Zealand</v>
          </cell>
          <cell r="C487" t="str">
            <v>C+</v>
          </cell>
          <cell r="D487" t="str">
            <v>a2</v>
          </cell>
          <cell r="E487" t="str">
            <v>a1</v>
          </cell>
          <cell r="F487" t="str">
            <v>Aa3</v>
          </cell>
          <cell r="G487" t="str">
            <v>Foreign Currency Long Term Deposit Rating</v>
          </cell>
          <cell r="H487" t="str">
            <v>Stable</v>
          </cell>
          <cell r="I487">
            <v>55574119.84488</v>
          </cell>
          <cell r="J487" t="str">
            <v>2014 H1</v>
          </cell>
          <cell r="K487" t="str">
            <v>C</v>
          </cell>
        </row>
        <row r="488">
          <cell r="A488" t="str">
            <v>Bank of New Zealand</v>
          </cell>
          <cell r="B488" t="str">
            <v>New Zealand</v>
          </cell>
          <cell r="C488" t="str">
            <v>C</v>
          </cell>
          <cell r="D488" t="str">
            <v>a3</v>
          </cell>
          <cell r="E488" t="str">
            <v>a1</v>
          </cell>
          <cell r="F488" t="str">
            <v>Aa3</v>
          </cell>
          <cell r="G488" t="str">
            <v>Foreign Currency Long Term Deposit Rating</v>
          </cell>
          <cell r="H488" t="str">
            <v>Stable</v>
          </cell>
          <cell r="I488">
            <v>66748813.195840001</v>
          </cell>
          <cell r="J488" t="str">
            <v>2014 H1</v>
          </cell>
          <cell r="K488" t="str">
            <v>C</v>
          </cell>
        </row>
        <row r="489">
          <cell r="A489" t="str">
            <v>Kiwibank Limited</v>
          </cell>
          <cell r="B489" t="str">
            <v>New Zealand</v>
          </cell>
          <cell r="C489" t="str">
            <v>D+</v>
          </cell>
          <cell r="D489" t="str">
            <v>baa3</v>
          </cell>
          <cell r="E489" t="str">
            <v>aa3</v>
          </cell>
          <cell r="F489" t="str">
            <v>Aa3</v>
          </cell>
          <cell r="G489" t="str">
            <v>Foreign Currency Long Term Deposit Rating</v>
          </cell>
          <cell r="H489" t="str">
            <v>Stable</v>
          </cell>
          <cell r="I489">
            <v>13261014.46848</v>
          </cell>
          <cell r="J489" t="str">
            <v>2014 H1</v>
          </cell>
          <cell r="K489" t="str">
            <v>C</v>
          </cell>
        </row>
        <row r="490">
          <cell r="A490" t="str">
            <v>Westpac New Zealand Limited</v>
          </cell>
          <cell r="B490" t="str">
            <v>New Zealand</v>
          </cell>
          <cell r="C490" t="str">
            <v>C</v>
          </cell>
          <cell r="D490" t="str">
            <v>a3</v>
          </cell>
          <cell r="E490" t="str">
            <v>a1</v>
          </cell>
          <cell r="F490" t="str">
            <v>Aa3</v>
          </cell>
          <cell r="G490" t="str">
            <v>Foreign Currency Long Term Deposit Rating</v>
          </cell>
          <cell r="H490" t="str">
            <v>Stable</v>
          </cell>
          <cell r="I490">
            <v>63473937.074560001</v>
          </cell>
          <cell r="J490" t="str">
            <v>2014 H1</v>
          </cell>
          <cell r="K490" t="str">
            <v>C</v>
          </cell>
        </row>
        <row r="491">
          <cell r="A491" t="str">
            <v>DNB Bank ASA</v>
          </cell>
          <cell r="B491" t="str">
            <v>Norway</v>
          </cell>
          <cell r="C491" t="str">
            <v>C-</v>
          </cell>
          <cell r="D491" t="str">
            <v>baa1</v>
          </cell>
          <cell r="E491" t="str">
            <v>baa1</v>
          </cell>
          <cell r="F491" t="str">
            <v>A1</v>
          </cell>
          <cell r="G491" t="str">
            <v>Foreign Currency Long Term Deposit Rating</v>
          </cell>
          <cell r="H491" t="str">
            <v>Negative(m)</v>
          </cell>
          <cell r="I491">
            <v>351216686.11022002</v>
          </cell>
          <cell r="J491" t="str">
            <v>2013 YE</v>
          </cell>
          <cell r="K491" t="str">
            <v>C</v>
          </cell>
        </row>
        <row r="492">
          <cell r="A492" t="str">
            <v>Fana Sparebank</v>
          </cell>
          <cell r="B492" t="str">
            <v>Norway</v>
          </cell>
          <cell r="C492" t="str">
            <v>D+</v>
          </cell>
          <cell r="D492" t="str">
            <v>baa3</v>
          </cell>
          <cell r="E492" t="str">
            <v>baa3</v>
          </cell>
          <cell r="F492" t="str">
            <v>Baa2</v>
          </cell>
          <cell r="G492" t="str">
            <v>Foreign Currency Long Term Deposit Rating</v>
          </cell>
          <cell r="H492" t="str">
            <v>Negative(m)</v>
          </cell>
          <cell r="I492">
            <v>3090862.5693239998</v>
          </cell>
          <cell r="J492" t="str">
            <v>2013 YE</v>
          </cell>
          <cell r="K492" t="str">
            <v>C</v>
          </cell>
        </row>
        <row r="493">
          <cell r="A493" t="str">
            <v>Helgeland Sparebank</v>
          </cell>
          <cell r="B493" t="str">
            <v>Norway</v>
          </cell>
          <cell r="C493" t="str">
            <v>D+</v>
          </cell>
          <cell r="D493" t="str">
            <v>baa3</v>
          </cell>
          <cell r="E493" t="str">
            <v>baa3</v>
          </cell>
          <cell r="F493" t="str">
            <v>Baa2</v>
          </cell>
          <cell r="G493" t="str">
            <v>Foreign Currency Long Term Deposit Rating</v>
          </cell>
          <cell r="H493" t="str">
            <v>Negative(m)</v>
          </cell>
          <cell r="I493">
            <v>4283112.2273000004</v>
          </cell>
          <cell r="J493" t="str">
            <v>2013 YE</v>
          </cell>
          <cell r="K493" t="str">
            <v>C</v>
          </cell>
        </row>
        <row r="494">
          <cell r="A494" t="str">
            <v>Nordea Bank Norge ASA</v>
          </cell>
          <cell r="B494" t="str">
            <v>Norway</v>
          </cell>
          <cell r="C494" t="str">
            <v>C-</v>
          </cell>
          <cell r="D494" t="str">
            <v>baa1</v>
          </cell>
          <cell r="E494" t="str">
            <v>a2</v>
          </cell>
          <cell r="F494" t="str">
            <v>Aa3</v>
          </cell>
          <cell r="G494" t="str">
            <v>Foreign Currency Long Term Deposit Rating</v>
          </cell>
          <cell r="H494" t="str">
            <v>Negative(m)</v>
          </cell>
          <cell r="I494">
            <v>98588227.261600003</v>
          </cell>
          <cell r="J494" t="str">
            <v>2013 YE</v>
          </cell>
          <cell r="K494" t="str">
            <v>C</v>
          </cell>
        </row>
        <row r="495">
          <cell r="A495" t="str">
            <v>SpareBank 1 Nord-Norge</v>
          </cell>
          <cell r="B495" t="str">
            <v>Norway</v>
          </cell>
          <cell r="C495" t="str">
            <v>C-</v>
          </cell>
          <cell r="D495" t="str">
            <v>baa1</v>
          </cell>
          <cell r="E495" t="str">
            <v>baa1</v>
          </cell>
          <cell r="F495" t="str">
            <v>A2</v>
          </cell>
          <cell r="G495" t="str">
            <v>Foreign Currency Long Term Deposit Rating</v>
          </cell>
          <cell r="H495" t="str">
            <v>Negative(m)</v>
          </cell>
          <cell r="I495">
            <v>12777635.5536</v>
          </cell>
          <cell r="J495" t="str">
            <v>2013 YE</v>
          </cell>
          <cell r="K495" t="str">
            <v>C</v>
          </cell>
        </row>
        <row r="496">
          <cell r="A496" t="str">
            <v>SpareBank 1 SMN</v>
          </cell>
          <cell r="B496" t="str">
            <v>Norway</v>
          </cell>
          <cell r="C496" t="str">
            <v>C-</v>
          </cell>
          <cell r="D496" t="str">
            <v>baa2</v>
          </cell>
          <cell r="E496" t="str">
            <v>baa1</v>
          </cell>
          <cell r="F496" t="str">
            <v>A2</v>
          </cell>
          <cell r="G496" t="str">
            <v>Foreign Currency Long Term Deposit Rating</v>
          </cell>
          <cell r="H496" t="str">
            <v>Negative(m)</v>
          </cell>
          <cell r="I496">
            <v>19014809.564800002</v>
          </cell>
          <cell r="J496" t="str">
            <v>2013 YE</v>
          </cell>
          <cell r="K496" t="str">
            <v>C</v>
          </cell>
        </row>
        <row r="497">
          <cell r="A497" t="str">
            <v>SpareBank 1 SR-Bank ASA</v>
          </cell>
          <cell r="B497" t="str">
            <v>Norway</v>
          </cell>
          <cell r="C497" t="str">
            <v>C-</v>
          </cell>
          <cell r="D497" t="str">
            <v>baa2</v>
          </cell>
          <cell r="E497" t="str">
            <v>baa1</v>
          </cell>
          <cell r="F497" t="str">
            <v>A2</v>
          </cell>
          <cell r="G497" t="str">
            <v>Foreign Currency Long Term Deposit Rating</v>
          </cell>
          <cell r="H497" t="str">
            <v>Negative(m)</v>
          </cell>
          <cell r="I497">
            <v>25875865.807300001</v>
          </cell>
          <cell r="J497" t="str">
            <v>2013 YE</v>
          </cell>
          <cell r="K497" t="str">
            <v>C</v>
          </cell>
        </row>
        <row r="498">
          <cell r="A498" t="str">
            <v>Sparebanken Hedmark</v>
          </cell>
          <cell r="B498" t="str">
            <v>Norway</v>
          </cell>
          <cell r="C498" t="str">
            <v>C-</v>
          </cell>
          <cell r="D498" t="str">
            <v>baa2</v>
          </cell>
          <cell r="E498" t="str">
            <v>baa1</v>
          </cell>
          <cell r="F498" t="str">
            <v>A2</v>
          </cell>
          <cell r="G498" t="str">
            <v>Foreign Currency Long Term Deposit Rating</v>
          </cell>
          <cell r="H498" t="str">
            <v>Negative(m)</v>
          </cell>
          <cell r="I498">
            <v>7812456.04146</v>
          </cell>
          <cell r="J498" t="str">
            <v>2013 YE</v>
          </cell>
          <cell r="K498" t="str">
            <v>C</v>
          </cell>
        </row>
        <row r="499">
          <cell r="A499" t="str">
            <v>Sparebanken More</v>
          </cell>
          <cell r="B499" t="str">
            <v>Norway</v>
          </cell>
          <cell r="C499" t="str">
            <v>C-</v>
          </cell>
          <cell r="D499" t="str">
            <v>baa2</v>
          </cell>
          <cell r="E499" t="str">
            <v>baa2</v>
          </cell>
          <cell r="F499" t="str">
            <v>A3</v>
          </cell>
          <cell r="G499" t="str">
            <v>Foreign Currency Long Term Deposit Rating</v>
          </cell>
          <cell r="H499" t="str">
            <v>Negative(m)</v>
          </cell>
          <cell r="I499">
            <v>9004178.2428600006</v>
          </cell>
          <cell r="J499" t="str">
            <v>2013 YE</v>
          </cell>
          <cell r="K499" t="str">
            <v>C</v>
          </cell>
        </row>
        <row r="500">
          <cell r="A500" t="str">
            <v>Sparebanken Oest</v>
          </cell>
          <cell r="B500" t="str">
            <v>Norway</v>
          </cell>
          <cell r="C500" t="str">
            <v>C-</v>
          </cell>
          <cell r="D500" t="str">
            <v>baa2</v>
          </cell>
          <cell r="E500" t="str">
            <v>baa2</v>
          </cell>
          <cell r="F500" t="str">
            <v>Baa1</v>
          </cell>
          <cell r="G500" t="str">
            <v>Foreign Currency Long Term Deposit Rating</v>
          </cell>
          <cell r="H500" t="str">
            <v>Negative(m)</v>
          </cell>
          <cell r="I500">
            <v>5122476.9529139996</v>
          </cell>
          <cell r="J500" t="str">
            <v>2013 YE</v>
          </cell>
          <cell r="K500" t="str">
            <v>C</v>
          </cell>
        </row>
        <row r="501">
          <cell r="A501" t="str">
            <v>Sparebanken Sogn og Fjordane</v>
          </cell>
          <cell r="B501" t="str">
            <v>Norway</v>
          </cell>
          <cell r="C501" t="str">
            <v>C-</v>
          </cell>
          <cell r="D501" t="str">
            <v>baa2</v>
          </cell>
          <cell r="E501" t="str">
            <v>baa2</v>
          </cell>
          <cell r="F501" t="str">
            <v>A3</v>
          </cell>
          <cell r="G501" t="str">
            <v>Foreign Currency Long Term Deposit Rating</v>
          </cell>
          <cell r="H501" t="str">
            <v>Negative</v>
          </cell>
          <cell r="I501">
            <v>6523484.0338599999</v>
          </cell>
          <cell r="J501" t="str">
            <v>2013 YE</v>
          </cell>
          <cell r="K501" t="str">
            <v>C</v>
          </cell>
        </row>
        <row r="502">
          <cell r="A502" t="str">
            <v>Sparebanken Sor</v>
          </cell>
          <cell r="B502" t="str">
            <v>Norway</v>
          </cell>
          <cell r="C502" t="str">
            <v>C-</v>
          </cell>
          <cell r="D502" t="str">
            <v>baa1</v>
          </cell>
          <cell r="E502" t="str">
            <v>baa1</v>
          </cell>
          <cell r="F502" t="str">
            <v>A2</v>
          </cell>
          <cell r="G502" t="str">
            <v>Foreign Currency Long Term Deposit Rating</v>
          </cell>
          <cell r="H502" t="str">
            <v>Negative(m)</v>
          </cell>
          <cell r="I502">
            <v>7542629.0367999999</v>
          </cell>
          <cell r="J502" t="str">
            <v>2013 YE</v>
          </cell>
          <cell r="K502" t="str">
            <v>C</v>
          </cell>
        </row>
        <row r="503">
          <cell r="A503" t="str">
            <v>Sparebanken Vest</v>
          </cell>
          <cell r="B503" t="str">
            <v>Norway</v>
          </cell>
          <cell r="C503" t="str">
            <v>C-</v>
          </cell>
          <cell r="D503" t="str">
            <v>baa1</v>
          </cell>
          <cell r="E503" t="str">
            <v>baa1</v>
          </cell>
          <cell r="F503" t="str">
            <v>A2</v>
          </cell>
          <cell r="G503" t="str">
            <v>Foreign Currency Long Term Deposit Rating</v>
          </cell>
          <cell r="H503" t="str">
            <v>Negative(m)</v>
          </cell>
          <cell r="I503">
            <v>22406849.839019999</v>
          </cell>
          <cell r="J503" t="str">
            <v>2013 YE</v>
          </cell>
          <cell r="K503" t="str">
            <v>C</v>
          </cell>
        </row>
        <row r="504">
          <cell r="A504" t="str">
            <v>Storebrand Bank</v>
          </cell>
          <cell r="B504" t="str">
            <v>Norway</v>
          </cell>
          <cell r="C504" t="str">
            <v>D+</v>
          </cell>
          <cell r="D504" t="str">
            <v>baa3</v>
          </cell>
          <cell r="E504" t="str">
            <v>baa2</v>
          </cell>
          <cell r="F504" t="str">
            <v>Baa1</v>
          </cell>
          <cell r="G504" t="str">
            <v>Foreign Currency Long Term Deposit Rating</v>
          </cell>
          <cell r="H504" t="str">
            <v>Negative(m)</v>
          </cell>
          <cell r="I504">
            <v>6437623.9930980001</v>
          </cell>
          <cell r="J504" t="str">
            <v>2013 YE</v>
          </cell>
          <cell r="K504" t="str">
            <v>C</v>
          </cell>
        </row>
        <row r="505">
          <cell r="A505" t="str">
            <v>Bank Dhofar SAOG</v>
          </cell>
          <cell r="B505" t="str">
            <v>Oman</v>
          </cell>
          <cell r="C505" t="str">
            <v>D+</v>
          </cell>
          <cell r="D505" t="str">
            <v>ba1</v>
          </cell>
          <cell r="E505" t="str">
            <v>ba1</v>
          </cell>
          <cell r="F505" t="str">
            <v>A3</v>
          </cell>
          <cell r="G505" t="str">
            <v>Foreign Currency Long Term Deposit Rating</v>
          </cell>
          <cell r="H505" t="str">
            <v>Stable</v>
          </cell>
          <cell r="I505">
            <v>6767218.1885853997</v>
          </cell>
          <cell r="J505" t="str">
            <v>2013 YE</v>
          </cell>
          <cell r="K505" t="str">
            <v>C</v>
          </cell>
        </row>
        <row r="506">
          <cell r="A506" t="str">
            <v>BankMuscat S.A.O.G.</v>
          </cell>
          <cell r="B506" t="str">
            <v>Oman</v>
          </cell>
          <cell r="C506" t="str">
            <v>C-</v>
          </cell>
          <cell r="D506" t="str">
            <v>baa1</v>
          </cell>
          <cell r="E506" t="str">
            <v>baa1</v>
          </cell>
          <cell r="F506" t="str">
            <v>A1</v>
          </cell>
          <cell r="G506" t="str">
            <v>Foreign Currency Long Term Deposit Rating</v>
          </cell>
          <cell r="H506" t="str">
            <v>Stable</v>
          </cell>
          <cell r="I506">
            <v>22042727.294769999</v>
          </cell>
          <cell r="J506" t="str">
            <v>2013 YE</v>
          </cell>
          <cell r="K506" t="str">
            <v>C</v>
          </cell>
        </row>
        <row r="507">
          <cell r="A507" t="str">
            <v>HSBC Bank Oman SAOG</v>
          </cell>
          <cell r="B507" t="str">
            <v>Oman</v>
          </cell>
          <cell r="C507" t="str">
            <v>D+</v>
          </cell>
          <cell r="D507" t="str">
            <v>ba1</v>
          </cell>
          <cell r="E507" t="str">
            <v>baa2</v>
          </cell>
          <cell r="F507" t="str">
            <v>A3</v>
          </cell>
          <cell r="G507" t="str">
            <v>Foreign Currency Long Term Deposit Rating</v>
          </cell>
          <cell r="H507" t="str">
            <v>Stable</v>
          </cell>
          <cell r="I507">
            <v>5768540.2655087998</v>
          </cell>
          <cell r="J507" t="str">
            <v>2013 YE</v>
          </cell>
          <cell r="K507" t="str">
            <v>C</v>
          </cell>
        </row>
        <row r="508">
          <cell r="A508" t="str">
            <v>National Bank of Oman Limited (SAOG)</v>
          </cell>
          <cell r="B508" t="str">
            <v>Oman</v>
          </cell>
          <cell r="C508" t="str">
            <v>D+</v>
          </cell>
          <cell r="D508" t="str">
            <v>ba1</v>
          </cell>
          <cell r="E508" t="str">
            <v>baa3</v>
          </cell>
          <cell r="F508" t="str">
            <v>A3</v>
          </cell>
          <cell r="G508" t="str">
            <v>Foreign Currency Long Term Deposit Rating</v>
          </cell>
          <cell r="H508" t="str">
            <v>Stable</v>
          </cell>
          <cell r="I508">
            <v>7522963.6438865997</v>
          </cell>
          <cell r="J508" t="str">
            <v>2013 YE</v>
          </cell>
          <cell r="K508" t="str">
            <v>C</v>
          </cell>
        </row>
        <row r="509">
          <cell r="A509" t="str">
            <v>Oman Arab Bank (SAOC)</v>
          </cell>
          <cell r="B509" t="str">
            <v>Oman</v>
          </cell>
          <cell r="C509" t="str">
            <v>C-</v>
          </cell>
          <cell r="D509" t="str">
            <v>baa2</v>
          </cell>
          <cell r="E509" t="str">
            <v>baa2</v>
          </cell>
          <cell r="F509" t="str">
            <v>A2</v>
          </cell>
          <cell r="G509" t="str">
            <v>Foreign Currency Long Term Deposit Rating</v>
          </cell>
          <cell r="H509" t="str">
            <v>Stable</v>
          </cell>
          <cell r="I509">
            <v>3782740.2635229998</v>
          </cell>
          <cell r="J509" t="str">
            <v>2013 YE</v>
          </cell>
          <cell r="K509" t="str">
            <v>C</v>
          </cell>
        </row>
        <row r="510">
          <cell r="A510" t="str">
            <v>Allied Bank Limited</v>
          </cell>
          <cell r="B510" t="str">
            <v>Pakistan</v>
          </cell>
          <cell r="C510" t="str">
            <v>E</v>
          </cell>
          <cell r="D510" t="str">
            <v>caa1</v>
          </cell>
          <cell r="E510" t="str">
            <v>caa1</v>
          </cell>
          <cell r="F510" t="str">
            <v>Caa2</v>
          </cell>
          <cell r="G510" t="str">
            <v>Foreign Currency Long Term Deposit Rating</v>
          </cell>
          <cell r="H510" t="str">
            <v>Negative(m)</v>
          </cell>
          <cell r="I510">
            <v>6984763.3752803998</v>
          </cell>
          <cell r="J510" t="str">
            <v>2013 YE</v>
          </cell>
          <cell r="K510" t="str">
            <v>C</v>
          </cell>
        </row>
        <row r="511">
          <cell r="A511" t="str">
            <v>Habib Bank Ltd.</v>
          </cell>
          <cell r="B511" t="str">
            <v>Pakistan</v>
          </cell>
          <cell r="C511" t="str">
            <v>E</v>
          </cell>
          <cell r="D511" t="str">
            <v>caa1</v>
          </cell>
          <cell r="E511" t="str">
            <v>caa1</v>
          </cell>
          <cell r="F511" t="str">
            <v>Caa2</v>
          </cell>
          <cell r="G511" t="str">
            <v>Foreign Currency Long Term Deposit Rating</v>
          </cell>
          <cell r="H511" t="str">
            <v>Negative(m)</v>
          </cell>
          <cell r="I511">
            <v>16305644.162688499</v>
          </cell>
          <cell r="J511" t="str">
            <v>2013 YE</v>
          </cell>
          <cell r="K511" t="str">
            <v>C</v>
          </cell>
        </row>
        <row r="512">
          <cell r="A512" t="str">
            <v>MCB Bank Limited</v>
          </cell>
          <cell r="B512" t="str">
            <v>Pakistan</v>
          </cell>
          <cell r="C512" t="str">
            <v>E</v>
          </cell>
          <cell r="D512" t="str">
            <v>caa1</v>
          </cell>
          <cell r="E512" t="str">
            <v>caa1</v>
          </cell>
          <cell r="F512" t="str">
            <v>Caa2</v>
          </cell>
          <cell r="G512" t="str">
            <v>Foreign Currency Long Term Deposit Rating</v>
          </cell>
          <cell r="H512" t="str">
            <v>Negative(m)</v>
          </cell>
          <cell r="I512">
            <v>7807202.96235264</v>
          </cell>
          <cell r="J512" t="str">
            <v>2013 YE</v>
          </cell>
          <cell r="K512" t="str">
            <v>C</v>
          </cell>
        </row>
        <row r="513">
          <cell r="A513" t="str">
            <v>National Bank of Pakistan</v>
          </cell>
          <cell r="B513" t="str">
            <v>Pakistan</v>
          </cell>
          <cell r="C513" t="str">
            <v>E</v>
          </cell>
          <cell r="D513" t="str">
            <v>caa1</v>
          </cell>
          <cell r="E513" t="str">
            <v>caa1</v>
          </cell>
          <cell r="F513" t="str">
            <v>Caa2</v>
          </cell>
          <cell r="G513" t="str">
            <v>Foreign Currency Long Term Deposit Rating</v>
          </cell>
          <cell r="H513" t="str">
            <v>Negative(m)</v>
          </cell>
          <cell r="I513">
            <v>13039770.269547399</v>
          </cell>
          <cell r="J513" t="str">
            <v>2013 YE</v>
          </cell>
          <cell r="K513" t="str">
            <v>C</v>
          </cell>
        </row>
        <row r="514">
          <cell r="A514" t="str">
            <v>United Bank Ltd.</v>
          </cell>
          <cell r="B514" t="str">
            <v>Pakistan</v>
          </cell>
          <cell r="C514" t="str">
            <v>E</v>
          </cell>
          <cell r="D514" t="str">
            <v>caa1</v>
          </cell>
          <cell r="E514" t="str">
            <v>caa1</v>
          </cell>
          <cell r="F514" t="str">
            <v>Caa2</v>
          </cell>
          <cell r="G514" t="str">
            <v>Foreign Currency Long Term Deposit Rating</v>
          </cell>
          <cell r="H514" t="str">
            <v>Negative(m)</v>
          </cell>
          <cell r="I514">
            <v>10301185.979530601</v>
          </cell>
          <cell r="J514" t="str">
            <v>2013 YE</v>
          </cell>
          <cell r="K514" t="str">
            <v>C</v>
          </cell>
        </row>
        <row r="515">
          <cell r="A515" t="str">
            <v>BAC International Bank, Inc</v>
          </cell>
          <cell r="B515" t="str">
            <v>Panama</v>
          </cell>
          <cell r="C515" t="str">
            <v>D+</v>
          </cell>
          <cell r="D515" t="str">
            <v>baa3</v>
          </cell>
          <cell r="E515" t="str">
            <v>baa3</v>
          </cell>
          <cell r="F515" t="str">
            <v>Baa3</v>
          </cell>
          <cell r="G515" t="str">
            <v>Foreign Currency Long Term Deposit Rating</v>
          </cell>
          <cell r="H515" t="str">
            <v>Stable</v>
          </cell>
          <cell r="I515">
            <v>14208775.300000001</v>
          </cell>
          <cell r="J515" t="str">
            <v>2013 YE</v>
          </cell>
          <cell r="K515" t="str">
            <v>C</v>
          </cell>
        </row>
        <row r="516">
          <cell r="A516" t="str">
            <v>Banco Internacional de Costa Rica, S.A.</v>
          </cell>
          <cell r="B516" t="str">
            <v>Panama</v>
          </cell>
          <cell r="C516" t="str">
            <v>D+</v>
          </cell>
          <cell r="D516" t="str">
            <v>ba1</v>
          </cell>
          <cell r="E516" t="str">
            <v>ba1</v>
          </cell>
          <cell r="F516" t="str">
            <v>Ba1</v>
          </cell>
          <cell r="G516" t="str">
            <v>Foreign Currency Long Term Deposit Rating</v>
          </cell>
          <cell r="H516" t="str">
            <v>Stable</v>
          </cell>
          <cell r="I516">
            <v>1650430.9069999999</v>
          </cell>
          <cell r="J516" t="str">
            <v>2013 YE</v>
          </cell>
          <cell r="K516" t="str">
            <v>C</v>
          </cell>
        </row>
        <row r="517">
          <cell r="A517" t="str">
            <v>Banco Latinoamericano de Comercio Exterior</v>
          </cell>
          <cell r="B517" t="str">
            <v>Panama</v>
          </cell>
          <cell r="C517" t="str">
            <v>C-</v>
          </cell>
          <cell r="D517" t="str">
            <v>baa2</v>
          </cell>
          <cell r="E517" t="str">
            <v>baa2</v>
          </cell>
          <cell r="F517" t="str">
            <v>Baa2</v>
          </cell>
          <cell r="G517" t="str">
            <v>Foreign Currency Long Term Deposit Rating</v>
          </cell>
          <cell r="H517" t="str">
            <v>Stable</v>
          </cell>
          <cell r="I517">
            <v>7471312</v>
          </cell>
          <cell r="J517" t="str">
            <v>2013 YE</v>
          </cell>
          <cell r="K517" t="str">
            <v>C</v>
          </cell>
        </row>
        <row r="518">
          <cell r="A518" t="str">
            <v>Global Bank Corporation and Subsidiaries</v>
          </cell>
          <cell r="B518" t="str">
            <v>Panama</v>
          </cell>
          <cell r="C518" t="str">
            <v>D+</v>
          </cell>
          <cell r="D518" t="str">
            <v>ba1</v>
          </cell>
          <cell r="E518" t="str">
            <v>ba1</v>
          </cell>
          <cell r="F518" t="str">
            <v>Ba1</v>
          </cell>
          <cell r="G518" t="str">
            <v>Foreign Currency Long Term Deposit Rating</v>
          </cell>
          <cell r="H518" t="str">
            <v>Stable</v>
          </cell>
          <cell r="I518">
            <v>4180751.2609999999</v>
          </cell>
          <cell r="J518" t="str">
            <v>2014 H1</v>
          </cell>
          <cell r="K518" t="str">
            <v>C</v>
          </cell>
        </row>
        <row r="519">
          <cell r="A519" t="str">
            <v>Banco Amambay S.A.</v>
          </cell>
          <cell r="B519" t="str">
            <v>Paraguay</v>
          </cell>
          <cell r="C519" t="str">
            <v>E+</v>
          </cell>
          <cell r="D519" t="str">
            <v>b2</v>
          </cell>
          <cell r="E519" t="str">
            <v>b2</v>
          </cell>
          <cell r="F519" t="str">
            <v>B1</v>
          </cell>
          <cell r="G519" t="str">
            <v>Foreign Currency Long Term Deposit Rating</v>
          </cell>
          <cell r="H519" t="str">
            <v>Stable</v>
          </cell>
          <cell r="I519">
            <v>417000.35765172797</v>
          </cell>
          <cell r="J519" t="str">
            <v>2013 YE</v>
          </cell>
          <cell r="K519" t="str">
            <v>U</v>
          </cell>
        </row>
        <row r="520">
          <cell r="A520" t="str">
            <v>Banco Bilbao Vizcaya Argentaria Paraguay</v>
          </cell>
          <cell r="B520" t="str">
            <v>Paraguay</v>
          </cell>
          <cell r="C520" t="str">
            <v>D</v>
          </cell>
          <cell r="D520" t="str">
            <v>ba2</v>
          </cell>
          <cell r="E520" t="str">
            <v>ba1</v>
          </cell>
          <cell r="F520" t="str">
            <v>Ba3</v>
          </cell>
          <cell r="G520" t="str">
            <v>Foreign Currency Long Term Deposit Rating</v>
          </cell>
          <cell r="H520" t="str">
            <v>Stable</v>
          </cell>
          <cell r="I520">
            <v>1814815.69920679</v>
          </cell>
          <cell r="J520" t="str">
            <v>2013 YE</v>
          </cell>
          <cell r="K520" t="str">
            <v>U</v>
          </cell>
        </row>
        <row r="521">
          <cell r="A521" t="str">
            <v>Banco Continental S.A.E.C.A.</v>
          </cell>
          <cell r="B521" t="str">
            <v>Paraguay</v>
          </cell>
          <cell r="C521" t="str">
            <v>D</v>
          </cell>
          <cell r="D521" t="str">
            <v>ba2</v>
          </cell>
          <cell r="E521" t="str">
            <v>ba2</v>
          </cell>
          <cell r="F521" t="str">
            <v>Ba3</v>
          </cell>
          <cell r="G521" t="str">
            <v>Foreign Currency Long Term Deposit Rating</v>
          </cell>
          <cell r="H521" t="str">
            <v>Stable</v>
          </cell>
          <cell r="I521">
            <v>2886071.3174653999</v>
          </cell>
          <cell r="J521" t="str">
            <v>2013 YE</v>
          </cell>
          <cell r="K521" t="str">
            <v>U</v>
          </cell>
        </row>
        <row r="522">
          <cell r="A522" t="str">
            <v>Banco Regional S.A.E.C.A.</v>
          </cell>
          <cell r="B522" t="str">
            <v>Paraguay</v>
          </cell>
          <cell r="C522" t="str">
            <v>D</v>
          </cell>
          <cell r="D522" t="str">
            <v>ba2</v>
          </cell>
          <cell r="E522" t="str">
            <v>ba2</v>
          </cell>
          <cell r="F522" t="str">
            <v>Ba3</v>
          </cell>
          <cell r="G522" t="str">
            <v>Foreign Currency Long Term Deposit Rating</v>
          </cell>
          <cell r="H522" t="str">
            <v>Stable</v>
          </cell>
          <cell r="I522">
            <v>2606454.2888279399</v>
          </cell>
          <cell r="J522" t="str">
            <v>2013 YE</v>
          </cell>
          <cell r="K522" t="str">
            <v>U</v>
          </cell>
        </row>
        <row r="523">
          <cell r="A523" t="str">
            <v>Banco de Credito del Peru</v>
          </cell>
          <cell r="B523" t="str">
            <v>Peru</v>
          </cell>
          <cell r="C523" t="str">
            <v>C-</v>
          </cell>
          <cell r="D523" t="str">
            <v>baa2</v>
          </cell>
          <cell r="E523" t="str">
            <v>baa2</v>
          </cell>
          <cell r="F523" t="str">
            <v>Baa2</v>
          </cell>
          <cell r="G523" t="str">
            <v>Foreign Currency Long Term Deposit Rating</v>
          </cell>
          <cell r="H523" t="str">
            <v>Stable</v>
          </cell>
          <cell r="I523">
            <v>32660940.313094299</v>
          </cell>
          <cell r="J523" t="str">
            <v>2013 YE</v>
          </cell>
          <cell r="K523" t="str">
            <v>C</v>
          </cell>
        </row>
        <row r="524">
          <cell r="A524" t="str">
            <v>Banco Internacional del Peru - Interbank</v>
          </cell>
          <cell r="B524" t="str">
            <v>Peru</v>
          </cell>
          <cell r="C524" t="str">
            <v>D+</v>
          </cell>
          <cell r="D524" t="str">
            <v>baa3</v>
          </cell>
          <cell r="E524" t="str">
            <v>baa3</v>
          </cell>
          <cell r="F524" t="str">
            <v>Baa3</v>
          </cell>
          <cell r="G524" t="str">
            <v>Foreign Currency Long Term Deposit Rating</v>
          </cell>
          <cell r="H524" t="str">
            <v>Stable</v>
          </cell>
          <cell r="I524">
            <v>10681008.888351399</v>
          </cell>
          <cell r="J524" t="str">
            <v>2013 YE</v>
          </cell>
          <cell r="K524" t="str">
            <v>C</v>
          </cell>
        </row>
        <row r="525">
          <cell r="A525" t="str">
            <v>Scotiabank Peru</v>
          </cell>
          <cell r="B525" t="str">
            <v>Peru</v>
          </cell>
          <cell r="C525" t="str">
            <v>D+</v>
          </cell>
          <cell r="D525" t="str">
            <v>baa3</v>
          </cell>
          <cell r="E525" t="str">
            <v>baa2</v>
          </cell>
          <cell r="F525" t="str">
            <v>Baa2</v>
          </cell>
          <cell r="G525" t="str">
            <v>Foreign Currency Long Term Deposit Rating</v>
          </cell>
          <cell r="H525" t="str">
            <v>Stable</v>
          </cell>
          <cell r="I525">
            <v>14642783.956293</v>
          </cell>
          <cell r="J525" t="str">
            <v>2013 YE</v>
          </cell>
          <cell r="K525" t="str">
            <v>C</v>
          </cell>
        </row>
        <row r="526">
          <cell r="A526" t="str">
            <v>Bank of the Philippine Islands</v>
          </cell>
          <cell r="B526" t="str">
            <v>Philippines</v>
          </cell>
          <cell r="C526" t="str">
            <v>D+</v>
          </cell>
          <cell r="D526" t="str">
            <v>baa3</v>
          </cell>
          <cell r="E526" t="str">
            <v>baa3</v>
          </cell>
          <cell r="F526" t="str">
            <v>Baa3</v>
          </cell>
          <cell r="G526" t="str">
            <v>Foreign Currency Long Term Deposit Rating</v>
          </cell>
          <cell r="H526" t="str">
            <v>Positive</v>
          </cell>
          <cell r="I526">
            <v>26933224.4296</v>
          </cell>
          <cell r="J526" t="str">
            <v>2013 YE</v>
          </cell>
          <cell r="K526" t="str">
            <v>C</v>
          </cell>
        </row>
        <row r="527">
          <cell r="A527" t="str">
            <v>BDO UNIBANK, INC</v>
          </cell>
          <cell r="B527" t="str">
            <v>Philippines</v>
          </cell>
          <cell r="C527" t="str">
            <v>D+</v>
          </cell>
          <cell r="D527" t="str">
            <v>baa3</v>
          </cell>
          <cell r="E527" t="str">
            <v>baa3</v>
          </cell>
          <cell r="F527" t="str">
            <v>Baa3</v>
          </cell>
          <cell r="G527" t="str">
            <v>Foreign Currency Long Term Deposit Rating</v>
          </cell>
          <cell r="H527" t="str">
            <v>Positive(m)</v>
          </cell>
          <cell r="I527">
            <v>37690976.548</v>
          </cell>
          <cell r="J527" t="str">
            <v>2013 YE</v>
          </cell>
          <cell r="K527" t="str">
            <v>C</v>
          </cell>
        </row>
        <row r="528">
          <cell r="A528" t="str">
            <v>Land Bank of the Philippines</v>
          </cell>
          <cell r="B528" t="str">
            <v>Philippines</v>
          </cell>
          <cell r="C528" t="str">
            <v>D-</v>
          </cell>
          <cell r="D528" t="str">
            <v>ba3</v>
          </cell>
          <cell r="E528" t="str">
            <v>ba3</v>
          </cell>
          <cell r="F528" t="str">
            <v>Baa3</v>
          </cell>
          <cell r="G528" t="str">
            <v>Foreign Currency Long Term Deposit Rating</v>
          </cell>
          <cell r="H528" t="str">
            <v>Positive(m)</v>
          </cell>
          <cell r="I528">
            <v>16841134.784404501</v>
          </cell>
          <cell r="J528" t="str">
            <v>2012 YE</v>
          </cell>
          <cell r="K528" t="str">
            <v>C</v>
          </cell>
        </row>
        <row r="529">
          <cell r="A529" t="str">
            <v>Metropolitan Bank &amp; Trust Company</v>
          </cell>
          <cell r="B529" t="str">
            <v>Philippines</v>
          </cell>
          <cell r="C529" t="str">
            <v>D+</v>
          </cell>
          <cell r="D529" t="str">
            <v>baa3</v>
          </cell>
          <cell r="E529" t="str">
            <v>baa3</v>
          </cell>
          <cell r="F529" t="str">
            <v>Baa3</v>
          </cell>
          <cell r="G529" t="str">
            <v>Foreign Currency Long Term Deposit Rating</v>
          </cell>
          <cell r="H529" t="str">
            <v>Positive</v>
          </cell>
          <cell r="I529">
            <v>31061089.566599999</v>
          </cell>
          <cell r="J529" t="str">
            <v>2013 YE</v>
          </cell>
          <cell r="K529" t="str">
            <v>C</v>
          </cell>
        </row>
        <row r="530">
          <cell r="A530" t="str">
            <v>Philippine National Bank</v>
          </cell>
          <cell r="B530" t="str">
            <v>Philippines</v>
          </cell>
          <cell r="C530" t="str">
            <v>D-</v>
          </cell>
          <cell r="D530" t="str">
            <v>ba3</v>
          </cell>
          <cell r="E530" t="str">
            <v>ba3</v>
          </cell>
          <cell r="F530" t="str">
            <v>Ba2</v>
          </cell>
          <cell r="G530" t="str">
            <v>Foreign Currency Long Term Deposit Rating</v>
          </cell>
          <cell r="H530" t="str">
            <v>Positive</v>
          </cell>
          <cell r="I530">
            <v>13925756.723497599</v>
          </cell>
          <cell r="J530" t="str">
            <v>2013 YE</v>
          </cell>
          <cell r="K530" t="str">
            <v>C</v>
          </cell>
        </row>
        <row r="531">
          <cell r="A531" t="str">
            <v>Rizal Commercial Banking Corporation</v>
          </cell>
          <cell r="B531" t="str">
            <v>Philippines</v>
          </cell>
          <cell r="C531" t="str">
            <v>D-</v>
          </cell>
          <cell r="D531" t="str">
            <v>ba3</v>
          </cell>
          <cell r="E531" t="str">
            <v>ba3</v>
          </cell>
          <cell r="F531" t="str">
            <v>Ba2</v>
          </cell>
          <cell r="G531" t="str">
            <v>Foreign Currency Long Term Deposit Rating</v>
          </cell>
          <cell r="H531" t="str">
            <v>Positive</v>
          </cell>
          <cell r="I531">
            <v>9505299.1865999997</v>
          </cell>
          <cell r="J531" t="str">
            <v>2013 YE</v>
          </cell>
          <cell r="K531" t="str">
            <v>C</v>
          </cell>
        </row>
        <row r="532">
          <cell r="A532" t="str">
            <v>United Coconut Planters Bank</v>
          </cell>
          <cell r="B532" t="str">
            <v>Philippines</v>
          </cell>
          <cell r="C532" t="str">
            <v>E</v>
          </cell>
          <cell r="D532" t="str">
            <v>caa1</v>
          </cell>
          <cell r="E532" t="str">
            <v>caa1</v>
          </cell>
          <cell r="F532" t="str">
            <v>B2</v>
          </cell>
          <cell r="G532" t="str">
            <v>Foreign Currency Long Term Deposit Rating</v>
          </cell>
          <cell r="H532" t="str">
            <v>Stable</v>
          </cell>
          <cell r="I532">
            <v>4944132.7724764803</v>
          </cell>
          <cell r="J532" t="str">
            <v>2012 YE</v>
          </cell>
          <cell r="K532" t="str">
            <v>C</v>
          </cell>
        </row>
        <row r="533">
          <cell r="A533" t="str">
            <v>Bank BPH S.A.</v>
          </cell>
          <cell r="B533" t="str">
            <v>Poland</v>
          </cell>
          <cell r="C533" t="str">
            <v>D</v>
          </cell>
          <cell r="D533" t="str">
            <v>ba2</v>
          </cell>
          <cell r="E533" t="str">
            <v>baa2</v>
          </cell>
          <cell r="F533" t="str">
            <v>Baa2</v>
          </cell>
          <cell r="G533" t="str">
            <v>Foreign Currency Long Term Deposit Rating</v>
          </cell>
          <cell r="H533" t="str">
            <v>Stable</v>
          </cell>
          <cell r="I533">
            <v>10937700.140630599</v>
          </cell>
          <cell r="J533" t="str">
            <v>2013 YE</v>
          </cell>
          <cell r="K533" t="str">
            <v>C</v>
          </cell>
        </row>
        <row r="534">
          <cell r="A534" t="str">
            <v>Bank Gospodarki Zywnosciowej S.A.</v>
          </cell>
          <cell r="B534" t="str">
            <v>Poland</v>
          </cell>
          <cell r="C534" t="str">
            <v>D</v>
          </cell>
          <cell r="D534" t="str">
            <v>ba2</v>
          </cell>
          <cell r="E534" t="str">
            <v>baa3</v>
          </cell>
          <cell r="F534" t="str">
            <v>Baa3</v>
          </cell>
          <cell r="G534" t="str">
            <v>Foreign Currency Long Term Deposit Rating</v>
          </cell>
          <cell r="H534" t="str">
            <v>Stable</v>
          </cell>
          <cell r="I534">
            <v>11856747.0260181</v>
          </cell>
          <cell r="J534" t="str">
            <v>2013 YE</v>
          </cell>
          <cell r="K534" t="str">
            <v>C</v>
          </cell>
        </row>
        <row r="535">
          <cell r="A535" t="str">
            <v>Bank Handlowy w Warszawie S.A.</v>
          </cell>
          <cell r="B535" t="str">
            <v>Poland</v>
          </cell>
          <cell r="C535" t="str">
            <v>D+</v>
          </cell>
          <cell r="D535" t="str">
            <v>baa3</v>
          </cell>
          <cell r="E535" t="str">
            <v>baa3</v>
          </cell>
          <cell r="F535" t="str">
            <v>Baa3</v>
          </cell>
          <cell r="G535" t="str">
            <v>Foreign Currency Long Term Deposit Rating</v>
          </cell>
          <cell r="H535" t="str">
            <v>Stable</v>
          </cell>
          <cell r="I535">
            <v>15045283.069481701</v>
          </cell>
          <cell r="J535" t="str">
            <v>2013 YE</v>
          </cell>
          <cell r="K535" t="str">
            <v>C</v>
          </cell>
        </row>
        <row r="536">
          <cell r="A536" t="str">
            <v>Bank Millennium S.A.</v>
          </cell>
          <cell r="B536" t="str">
            <v>Poland</v>
          </cell>
          <cell r="C536" t="str">
            <v>E+</v>
          </cell>
          <cell r="D536" t="str">
            <v>b1</v>
          </cell>
          <cell r="E536" t="str">
            <v>b1</v>
          </cell>
          <cell r="F536" t="str">
            <v>Ba2</v>
          </cell>
          <cell r="G536" t="str">
            <v>Foreign Currency Long Term Deposit Rating</v>
          </cell>
          <cell r="H536" t="str">
            <v>Negative(m)</v>
          </cell>
          <cell r="I536">
            <v>18895662.0656069</v>
          </cell>
          <cell r="J536" t="str">
            <v>2013 YE</v>
          </cell>
          <cell r="K536" t="str">
            <v>C</v>
          </cell>
        </row>
        <row r="537">
          <cell r="A537" t="str">
            <v>Bank Polska Kasa Opieki S.A.</v>
          </cell>
          <cell r="B537" t="str">
            <v>Poland</v>
          </cell>
          <cell r="C537" t="str">
            <v>C-</v>
          </cell>
          <cell r="D537" t="str">
            <v>baa1</v>
          </cell>
          <cell r="E537" t="str">
            <v>baa1</v>
          </cell>
          <cell r="F537" t="str">
            <v>A2</v>
          </cell>
          <cell r="G537" t="str">
            <v>Foreign Currency Long Term Deposit Rating</v>
          </cell>
          <cell r="H537" t="str">
            <v>Negative(m)</v>
          </cell>
          <cell r="I537">
            <v>52534992.589689903</v>
          </cell>
          <cell r="J537" t="str">
            <v>2013 YE</v>
          </cell>
          <cell r="K537" t="str">
            <v>C</v>
          </cell>
        </row>
        <row r="538">
          <cell r="A538" t="str">
            <v>Bank Zachodni WBK S.A.</v>
          </cell>
          <cell r="B538" t="str">
            <v>Poland</v>
          </cell>
          <cell r="C538" t="str">
            <v>D+</v>
          </cell>
          <cell r="D538" t="str">
            <v>baa3</v>
          </cell>
          <cell r="E538" t="str">
            <v>baa2</v>
          </cell>
          <cell r="F538" t="str">
            <v>Baa1</v>
          </cell>
          <cell r="G538" t="str">
            <v>Foreign Currency Long Term Deposit Rating</v>
          </cell>
          <cell r="H538" t="str">
            <v>Negative(m)</v>
          </cell>
          <cell r="I538">
            <v>34984306.923221402</v>
          </cell>
          <cell r="J538" t="str">
            <v>2013 YE</v>
          </cell>
          <cell r="K538" t="str">
            <v>C</v>
          </cell>
        </row>
        <row r="539">
          <cell r="A539" t="str">
            <v>Credit Agricole Bank Polska S.A.</v>
          </cell>
          <cell r="B539" t="str">
            <v>Poland</v>
          </cell>
          <cell r="C539" t="str">
            <v>D</v>
          </cell>
          <cell r="D539" t="str">
            <v>ba2</v>
          </cell>
          <cell r="E539" t="str">
            <v>baa3</v>
          </cell>
          <cell r="F539" t="str">
            <v>Baa3</v>
          </cell>
          <cell r="G539" t="str">
            <v>Foreign Currency Long Term Deposit Rating</v>
          </cell>
          <cell r="H539" t="str">
            <v>Stable</v>
          </cell>
          <cell r="I539">
            <v>3987308.5138226198</v>
          </cell>
          <cell r="J539" t="str">
            <v>2012 YE</v>
          </cell>
          <cell r="K539" t="str">
            <v>C</v>
          </cell>
        </row>
        <row r="540">
          <cell r="A540" t="str">
            <v>Getin Noble Bank S.A.</v>
          </cell>
          <cell r="B540" t="str">
            <v>Poland</v>
          </cell>
          <cell r="C540" t="str">
            <v>D-</v>
          </cell>
          <cell r="D540" t="str">
            <v>ba3</v>
          </cell>
          <cell r="E540" t="str">
            <v>ba3</v>
          </cell>
          <cell r="F540" t="str">
            <v>Ba2</v>
          </cell>
          <cell r="G540" t="str">
            <v>Foreign Currency Long Term Deposit Rating</v>
          </cell>
          <cell r="H540" t="str">
            <v>Negative(m)</v>
          </cell>
          <cell r="I540">
            <v>21083065.355757698</v>
          </cell>
          <cell r="J540" t="str">
            <v>2013 YE</v>
          </cell>
          <cell r="K540" t="str">
            <v>C</v>
          </cell>
        </row>
        <row r="541">
          <cell r="A541" t="str">
            <v>ING Bank Slaski S.A.</v>
          </cell>
          <cell r="B541" t="str">
            <v>Poland</v>
          </cell>
          <cell r="C541" t="str">
            <v>D+</v>
          </cell>
          <cell r="D541" t="str">
            <v>baa3</v>
          </cell>
          <cell r="E541" t="str">
            <v>baa2</v>
          </cell>
          <cell r="F541" t="str">
            <v>Baa1</v>
          </cell>
          <cell r="G541" t="str">
            <v>Foreign Currency Long Term Deposit Rating</v>
          </cell>
          <cell r="H541" t="str">
            <v>Negative(m)</v>
          </cell>
          <cell r="I541">
            <v>28749639.848396</v>
          </cell>
          <cell r="J541" t="str">
            <v>2013 YE</v>
          </cell>
          <cell r="K541" t="str">
            <v>C</v>
          </cell>
        </row>
        <row r="542">
          <cell r="A542" t="str">
            <v>mBank S.A.</v>
          </cell>
          <cell r="B542" t="str">
            <v>Poland</v>
          </cell>
          <cell r="C542" t="str">
            <v>D</v>
          </cell>
          <cell r="D542" t="str">
            <v>ba2</v>
          </cell>
          <cell r="E542" t="str">
            <v>ba1</v>
          </cell>
          <cell r="F542" t="str">
            <v>Baa3</v>
          </cell>
          <cell r="G542" t="str">
            <v>Foreign Currency Long Term Deposit Rating</v>
          </cell>
          <cell r="H542" t="str">
            <v>Negative(m)</v>
          </cell>
          <cell r="I542">
            <v>34559897.235827297</v>
          </cell>
          <cell r="J542" t="str">
            <v>2013 YE</v>
          </cell>
          <cell r="K542" t="str">
            <v>C</v>
          </cell>
        </row>
        <row r="543">
          <cell r="A543" t="str">
            <v>Powszechna Kasa Oszczednosci Bank Polski S.A.</v>
          </cell>
          <cell r="B543" t="str">
            <v>Poland</v>
          </cell>
          <cell r="C543" t="str">
            <v>C-</v>
          </cell>
          <cell r="D543" t="str">
            <v>baa2</v>
          </cell>
          <cell r="E543" t="str">
            <v>baa2</v>
          </cell>
          <cell r="F543" t="str">
            <v>A2</v>
          </cell>
          <cell r="G543" t="str">
            <v>Foreign Currency Long Term Deposit Rating</v>
          </cell>
          <cell r="H543" t="str">
            <v>Negative</v>
          </cell>
          <cell r="I543">
            <v>66026317.502082601</v>
          </cell>
          <cell r="J543" t="str">
            <v>2013 YE</v>
          </cell>
          <cell r="K543" t="str">
            <v>C</v>
          </cell>
        </row>
        <row r="544">
          <cell r="A544" t="str">
            <v>Banco BPI S.A.</v>
          </cell>
          <cell r="B544" t="str">
            <v>Portugal</v>
          </cell>
          <cell r="C544" t="str">
            <v>E+</v>
          </cell>
          <cell r="D544" t="str">
            <v>b1</v>
          </cell>
          <cell r="E544" t="str">
            <v>b1</v>
          </cell>
          <cell r="F544" t="str">
            <v>Ba3</v>
          </cell>
          <cell r="G544" t="str">
            <v>Foreign Currency Long Term Deposit Rating</v>
          </cell>
          <cell r="H544" t="str">
            <v>Negative(m)</v>
          </cell>
          <cell r="I544">
            <v>58837775.071522497</v>
          </cell>
          <cell r="J544" t="str">
            <v>2013 YE</v>
          </cell>
          <cell r="K544" t="str">
            <v>C</v>
          </cell>
        </row>
        <row r="545">
          <cell r="A545" t="str">
            <v>Banco Comercial Portugues, S.A.</v>
          </cell>
          <cell r="B545" t="str">
            <v>Portugal</v>
          </cell>
          <cell r="C545" t="str">
            <v>E</v>
          </cell>
          <cell r="D545" t="str">
            <v>caa2</v>
          </cell>
          <cell r="E545" t="str">
            <v>caa2</v>
          </cell>
          <cell r="F545" t="str">
            <v>B1</v>
          </cell>
          <cell r="G545" t="str">
            <v>Foreign Currency Long Term Deposit Rating</v>
          </cell>
          <cell r="H545" t="str">
            <v>Negative</v>
          </cell>
          <cell r="I545">
            <v>113000927.685453</v>
          </cell>
          <cell r="J545" t="str">
            <v>2013 YE</v>
          </cell>
          <cell r="K545" t="str">
            <v>C</v>
          </cell>
        </row>
        <row r="546">
          <cell r="A546" t="str">
            <v>Banco Espirito Santo, S.A.</v>
          </cell>
          <cell r="B546" t="str">
            <v>Portugal</v>
          </cell>
          <cell r="C546" t="str">
            <v>E+</v>
          </cell>
          <cell r="D546" t="str">
            <v>b1</v>
          </cell>
          <cell r="E546" t="str">
            <v>b1</v>
          </cell>
          <cell r="F546" t="str">
            <v>Ba3</v>
          </cell>
          <cell r="G546" t="str">
            <v>Foreign Currency Long Term Deposit Rating</v>
          </cell>
          <cell r="H546" t="str">
            <v>Rating(s) Under Review</v>
          </cell>
          <cell r="I546">
            <v>111073163.52835099</v>
          </cell>
          <cell r="J546" t="str">
            <v>2013 YE</v>
          </cell>
          <cell r="K546" t="str">
            <v>C</v>
          </cell>
        </row>
        <row r="547">
          <cell r="A547" t="str">
            <v>Banco Santander Totta S.A.</v>
          </cell>
          <cell r="B547" t="str">
            <v>Portugal</v>
          </cell>
          <cell r="C547" t="str">
            <v>D-</v>
          </cell>
          <cell r="D547" t="str">
            <v>ba3</v>
          </cell>
          <cell r="E547" t="str">
            <v>ba1</v>
          </cell>
          <cell r="F547" t="str">
            <v>Ba1</v>
          </cell>
          <cell r="G547" t="str">
            <v>Foreign Currency Long Term Deposit Rating</v>
          </cell>
          <cell r="H547" t="str">
            <v>Stable</v>
          </cell>
          <cell r="I547">
            <v>50736512.862461098</v>
          </cell>
          <cell r="J547" t="str">
            <v>2013 H1</v>
          </cell>
          <cell r="K547" t="str">
            <v>C</v>
          </cell>
        </row>
        <row r="548">
          <cell r="A548" t="str">
            <v>BANIF-Banco Internacional do Funchal, S.A.</v>
          </cell>
          <cell r="B548" t="str">
            <v>Portugal</v>
          </cell>
          <cell r="C548" t="str">
            <v>E</v>
          </cell>
          <cell r="D548" t="str">
            <v>ca</v>
          </cell>
          <cell r="E548" t="str">
            <v>ca</v>
          </cell>
          <cell r="F548" t="str">
            <v>Caa1</v>
          </cell>
          <cell r="G548" t="str">
            <v>Foreign Currency Long Term Deposit Rating</v>
          </cell>
          <cell r="H548" t="str">
            <v>Negative</v>
          </cell>
          <cell r="I548">
            <v>18744821.749149699</v>
          </cell>
          <cell r="J548" t="str">
            <v>2013 YE</v>
          </cell>
          <cell r="K548" t="str">
            <v>C</v>
          </cell>
        </row>
        <row r="549">
          <cell r="A549" t="str">
            <v>Caixa Economica Montepio Geral</v>
          </cell>
          <cell r="B549" t="str">
            <v>Portugal</v>
          </cell>
          <cell r="C549" t="str">
            <v>E+</v>
          </cell>
          <cell r="D549" t="str">
            <v>b3</v>
          </cell>
          <cell r="E549" t="str">
            <v>b3</v>
          </cell>
          <cell r="F549" t="str">
            <v>B2</v>
          </cell>
          <cell r="G549" t="str">
            <v>Foreign Currency Long Term Deposit Rating</v>
          </cell>
          <cell r="H549" t="str">
            <v>Negative</v>
          </cell>
          <cell r="I549">
            <v>31746683.386697698</v>
          </cell>
          <cell r="J549" t="str">
            <v>2013 YE</v>
          </cell>
          <cell r="K549" t="str">
            <v>C</v>
          </cell>
        </row>
        <row r="550">
          <cell r="A550" t="str">
            <v>Caixa Geral de Depositos, S.A.</v>
          </cell>
          <cell r="B550" t="str">
            <v>Portugal</v>
          </cell>
          <cell r="C550" t="str">
            <v>E</v>
          </cell>
          <cell r="D550" t="str">
            <v>caa1</v>
          </cell>
          <cell r="E550" t="str">
            <v>caa1</v>
          </cell>
          <cell r="F550" t="str">
            <v>Ba3</v>
          </cell>
          <cell r="G550" t="str">
            <v>Foreign Currency Long Term Deposit Rating</v>
          </cell>
          <cell r="H550" t="str">
            <v>Negative</v>
          </cell>
          <cell r="I550">
            <v>155656232.165903</v>
          </cell>
          <cell r="J550" t="str">
            <v>2013 YE</v>
          </cell>
          <cell r="K550" t="str">
            <v>C</v>
          </cell>
        </row>
        <row r="551">
          <cell r="A551" t="str">
            <v>Commercial Bank of Qatar</v>
          </cell>
          <cell r="B551" t="str">
            <v>Qatar</v>
          </cell>
          <cell r="C551" t="str">
            <v>C-</v>
          </cell>
          <cell r="D551" t="str">
            <v>baa2</v>
          </cell>
          <cell r="E551" t="str">
            <v>baa2</v>
          </cell>
          <cell r="F551" t="str">
            <v>A1</v>
          </cell>
          <cell r="G551" t="str">
            <v>Foreign Currency Long Term Deposit Rating</v>
          </cell>
          <cell r="H551" t="str">
            <v>Stable</v>
          </cell>
          <cell r="I551">
            <v>31061887.913685199</v>
          </cell>
          <cell r="J551" t="str">
            <v>2013 YE</v>
          </cell>
          <cell r="K551" t="str">
            <v>C</v>
          </cell>
        </row>
        <row r="552">
          <cell r="A552" t="str">
            <v>Doha Bank Q.S.C.</v>
          </cell>
          <cell r="B552" t="str">
            <v>Qatar</v>
          </cell>
          <cell r="C552" t="str">
            <v>D+</v>
          </cell>
          <cell r="D552" t="str">
            <v>baa3</v>
          </cell>
          <cell r="E552" t="str">
            <v>baa3</v>
          </cell>
          <cell r="F552" t="str">
            <v>A2</v>
          </cell>
          <cell r="G552" t="str">
            <v>Foreign Currency Long Term Deposit Rating</v>
          </cell>
          <cell r="H552" t="str">
            <v>Stable</v>
          </cell>
          <cell r="I552">
            <v>18390724.6749686</v>
          </cell>
          <cell r="J552" t="str">
            <v>2013 YE</v>
          </cell>
          <cell r="K552" t="str">
            <v>C</v>
          </cell>
        </row>
        <row r="553">
          <cell r="A553" t="str">
            <v>Masraf Al Rayan</v>
          </cell>
          <cell r="B553" t="str">
            <v>Qatar</v>
          </cell>
          <cell r="C553" t="str">
            <v>D+</v>
          </cell>
          <cell r="D553" t="str">
            <v>baa3</v>
          </cell>
          <cell r="E553" t="str">
            <v>baa3</v>
          </cell>
          <cell r="F553" t="str">
            <v>A2</v>
          </cell>
          <cell r="G553" t="str">
            <v>Foreign Currency Long Term Issuer Rating</v>
          </cell>
          <cell r="H553" t="str">
            <v>Stable</v>
          </cell>
          <cell r="I553">
            <v>18274787.0120841</v>
          </cell>
          <cell r="J553" t="str">
            <v>2013 YE</v>
          </cell>
          <cell r="K553" t="str">
            <v>C</v>
          </cell>
        </row>
        <row r="554">
          <cell r="A554" t="str">
            <v>Qatar International Islamic Bank (Q.S.C.)</v>
          </cell>
          <cell r="B554" t="str">
            <v>Qatar</v>
          </cell>
          <cell r="C554" t="str">
            <v>D+</v>
          </cell>
          <cell r="D554" t="str">
            <v>ba1</v>
          </cell>
          <cell r="E554" t="str">
            <v>ba1</v>
          </cell>
          <cell r="F554" t="str">
            <v>A3</v>
          </cell>
          <cell r="G554" t="str">
            <v>Foreign Currency Long Term Issuer Rating</v>
          </cell>
          <cell r="H554" t="str">
            <v>Positive(m)</v>
          </cell>
          <cell r="I554">
            <v>9452551.4075532593</v>
          </cell>
          <cell r="J554" t="str">
            <v>2013 YE</v>
          </cell>
          <cell r="K554" t="str">
            <v>C</v>
          </cell>
        </row>
        <row r="555">
          <cell r="A555" t="str">
            <v>Qatar National Bank</v>
          </cell>
          <cell r="B555" t="str">
            <v>Qatar</v>
          </cell>
          <cell r="C555" t="str">
            <v>C-</v>
          </cell>
          <cell r="D555" t="str">
            <v>baa1</v>
          </cell>
          <cell r="E555" t="str">
            <v>baa1</v>
          </cell>
          <cell r="F555" t="str">
            <v>Aa3</v>
          </cell>
          <cell r="G555" t="str">
            <v>Foreign Currency Long Term Deposit Rating</v>
          </cell>
          <cell r="H555" t="str">
            <v>Stable</v>
          </cell>
          <cell r="I555">
            <v>121786655.873568</v>
          </cell>
          <cell r="J555" t="str">
            <v>2013 YE</v>
          </cell>
          <cell r="K555" t="str">
            <v>C</v>
          </cell>
        </row>
        <row r="556">
          <cell r="A556" t="str">
            <v>Banca Comerciala Romana S.A.</v>
          </cell>
          <cell r="B556" t="str">
            <v>Romania</v>
          </cell>
          <cell r="C556" t="str">
            <v>E+</v>
          </cell>
          <cell r="D556" t="str">
            <v>b3</v>
          </cell>
          <cell r="E556" t="str">
            <v>b1</v>
          </cell>
          <cell r="F556" t="str">
            <v>Ba3</v>
          </cell>
          <cell r="G556" t="str">
            <v>Foreign Currency Long Term Deposit Rating</v>
          </cell>
          <cell r="H556" t="str">
            <v>Negative</v>
          </cell>
          <cell r="I556">
            <v>20597850.396263801</v>
          </cell>
          <cell r="J556" t="str">
            <v>2013 YE</v>
          </cell>
          <cell r="K556" t="str">
            <v>C</v>
          </cell>
        </row>
        <row r="557">
          <cell r="A557" t="str">
            <v>BRD - Groupe Societe Generale</v>
          </cell>
          <cell r="B557" t="str">
            <v>Romania</v>
          </cell>
          <cell r="C557" t="str">
            <v>E+</v>
          </cell>
          <cell r="D557" t="str">
            <v>b2</v>
          </cell>
          <cell r="E557" t="str">
            <v>ba3</v>
          </cell>
          <cell r="F557" t="str">
            <v>Ba2</v>
          </cell>
          <cell r="G557" t="str">
            <v>Foreign Currency Long Term Deposit Rating</v>
          </cell>
          <cell r="H557" t="str">
            <v>Negative(m)</v>
          </cell>
          <cell r="I557">
            <v>14813995.056233499</v>
          </cell>
          <cell r="J557" t="str">
            <v>2013 YE</v>
          </cell>
          <cell r="K557" t="str">
            <v>C</v>
          </cell>
        </row>
        <row r="558">
          <cell r="A558" t="str">
            <v>Raiffeisen Bank SA</v>
          </cell>
          <cell r="B558" t="str">
            <v>Romania</v>
          </cell>
          <cell r="C558" t="str">
            <v>D-</v>
          </cell>
          <cell r="D558" t="str">
            <v>ba3</v>
          </cell>
          <cell r="E558" t="str">
            <v>ba1</v>
          </cell>
          <cell r="F558" t="str">
            <v>Ba1</v>
          </cell>
          <cell r="G558" t="str">
            <v>Foreign Currency Long Term Deposit Rating</v>
          </cell>
          <cell r="H558" t="str">
            <v>Stable</v>
          </cell>
          <cell r="I558">
            <v>8316532.4898991203</v>
          </cell>
          <cell r="J558" t="str">
            <v>2013 YE</v>
          </cell>
          <cell r="K558" t="str">
            <v>C</v>
          </cell>
        </row>
        <row r="559">
          <cell r="A559" t="str">
            <v>Absolut Bank</v>
          </cell>
          <cell r="B559" t="str">
            <v>Russia</v>
          </cell>
          <cell r="C559" t="str">
            <v>E+</v>
          </cell>
          <cell r="D559" t="str">
            <v>b1</v>
          </cell>
          <cell r="E559" t="str">
            <v>b1</v>
          </cell>
          <cell r="F559" t="str">
            <v>B1</v>
          </cell>
          <cell r="G559" t="str">
            <v>Foreign Currency Long Term Deposit Rating</v>
          </cell>
          <cell r="H559" t="str">
            <v>Stable</v>
          </cell>
          <cell r="I559">
            <v>3942696.76198</v>
          </cell>
          <cell r="J559" t="str">
            <v>2013 YE</v>
          </cell>
          <cell r="K559" t="str">
            <v>C</v>
          </cell>
        </row>
        <row r="560">
          <cell r="A560" t="str">
            <v>Ak Bars Bank</v>
          </cell>
          <cell r="B560" t="str">
            <v>Russia</v>
          </cell>
          <cell r="C560" t="str">
            <v>E+</v>
          </cell>
          <cell r="D560" t="str">
            <v>b3</v>
          </cell>
          <cell r="E560" t="str">
            <v>b3</v>
          </cell>
          <cell r="F560" t="str">
            <v>B1</v>
          </cell>
          <cell r="G560" t="str">
            <v>Foreign Currency Long Term Deposit Rating</v>
          </cell>
          <cell r="H560" t="str">
            <v>Stable</v>
          </cell>
          <cell r="I560">
            <v>10563927.078348299</v>
          </cell>
          <cell r="J560" t="str">
            <v>2013 YE</v>
          </cell>
          <cell r="K560" t="str">
            <v>C</v>
          </cell>
        </row>
        <row r="561">
          <cell r="A561" t="str">
            <v>Akibank</v>
          </cell>
          <cell r="B561" t="str">
            <v>Russia</v>
          </cell>
          <cell r="C561" t="str">
            <v>E+</v>
          </cell>
          <cell r="D561" t="str">
            <v>b3</v>
          </cell>
          <cell r="E561" t="str">
            <v>b3</v>
          </cell>
          <cell r="F561" t="str">
            <v>B3</v>
          </cell>
          <cell r="G561" t="str">
            <v>Foreign Currency Long Term Deposit Rating</v>
          </cell>
          <cell r="H561" t="str">
            <v>Stable</v>
          </cell>
          <cell r="I561">
            <v>783263.88006272004</v>
          </cell>
          <cell r="J561" t="str">
            <v>2013 YE</v>
          </cell>
          <cell r="K561" t="str">
            <v>C</v>
          </cell>
        </row>
        <row r="562">
          <cell r="A562" t="str">
            <v>Alfa-Bank</v>
          </cell>
          <cell r="B562" t="str">
            <v>Russia</v>
          </cell>
          <cell r="C562" t="str">
            <v>D</v>
          </cell>
          <cell r="D562" t="str">
            <v>ba2</v>
          </cell>
          <cell r="E562" t="str">
            <v>ba2</v>
          </cell>
          <cell r="F562" t="str">
            <v>Ba1</v>
          </cell>
          <cell r="G562" t="str">
            <v>Foreign Currency Long Term Deposit Rating</v>
          </cell>
          <cell r="H562" t="str">
            <v>Stable</v>
          </cell>
          <cell r="I562">
            <v>48647000</v>
          </cell>
          <cell r="J562" t="str">
            <v>2013 YE</v>
          </cell>
          <cell r="K562" t="str">
            <v>C</v>
          </cell>
        </row>
        <row r="563">
          <cell r="A563" t="str">
            <v>Aljba Alliance Commercial Bank</v>
          </cell>
          <cell r="B563" t="str">
            <v>Russia</v>
          </cell>
          <cell r="C563" t="str">
            <v>E+</v>
          </cell>
          <cell r="D563" t="str">
            <v>b3</v>
          </cell>
          <cell r="E563" t="str">
            <v>b3</v>
          </cell>
          <cell r="F563" t="str">
            <v>B3</v>
          </cell>
          <cell r="G563" t="str">
            <v>Foreign Currency Long Term Deposit Rating</v>
          </cell>
          <cell r="H563" t="str">
            <v>Stable</v>
          </cell>
          <cell r="I563">
            <v>200446.70703091999</v>
          </cell>
          <cell r="J563" t="str">
            <v>2013 YE</v>
          </cell>
          <cell r="K563" t="str">
            <v>C</v>
          </cell>
        </row>
        <row r="564">
          <cell r="A564" t="str">
            <v>Asian - Pacific Bank</v>
          </cell>
          <cell r="B564" t="str">
            <v>Russia</v>
          </cell>
          <cell r="C564" t="str">
            <v>E+</v>
          </cell>
          <cell r="D564" t="str">
            <v>b2</v>
          </cell>
          <cell r="E564" t="str">
            <v>b2</v>
          </cell>
          <cell r="F564" t="str">
            <v>B2</v>
          </cell>
          <cell r="G564" t="str">
            <v>Foreign Currency Long Term Deposit Rating</v>
          </cell>
          <cell r="H564" t="str">
            <v>Stable</v>
          </cell>
          <cell r="I564">
            <v>3607920.7630606801</v>
          </cell>
          <cell r="J564" t="str">
            <v>2013 YE</v>
          </cell>
          <cell r="K564" t="str">
            <v>C</v>
          </cell>
        </row>
        <row r="565">
          <cell r="A565" t="str">
            <v>Autotorgbank</v>
          </cell>
          <cell r="B565" t="str">
            <v>Russia</v>
          </cell>
          <cell r="C565" t="str">
            <v>E+</v>
          </cell>
          <cell r="D565" t="str">
            <v>b3</v>
          </cell>
          <cell r="E565" t="str">
            <v>b3</v>
          </cell>
          <cell r="F565" t="str">
            <v>B3</v>
          </cell>
          <cell r="G565" t="str">
            <v>Foreign Currency Long Term Deposit Rating</v>
          </cell>
          <cell r="H565" t="str">
            <v>Stable</v>
          </cell>
          <cell r="I565">
            <v>224804.32657914</v>
          </cell>
          <cell r="J565" t="str">
            <v>2012 YE</v>
          </cell>
          <cell r="K565" t="str">
            <v>U</v>
          </cell>
        </row>
        <row r="566">
          <cell r="A566" t="str">
            <v>Baltinvestbank</v>
          </cell>
          <cell r="B566" t="str">
            <v>Russia</v>
          </cell>
          <cell r="C566" t="str">
            <v>E+</v>
          </cell>
          <cell r="D566" t="str">
            <v>b3</v>
          </cell>
          <cell r="E566" t="str">
            <v>b3</v>
          </cell>
          <cell r="F566" t="str">
            <v>B3</v>
          </cell>
          <cell r="G566" t="str">
            <v>Foreign Currency Long Term Deposit Rating</v>
          </cell>
          <cell r="H566" t="str">
            <v>Stable</v>
          </cell>
          <cell r="I566">
            <v>2041029.72895227</v>
          </cell>
          <cell r="J566" t="str">
            <v>2012 YE</v>
          </cell>
          <cell r="K566" t="str">
            <v>C</v>
          </cell>
        </row>
        <row r="567">
          <cell r="A567" t="str">
            <v>Banca Intesa (Russia)</v>
          </cell>
          <cell r="B567" t="str">
            <v>Russia</v>
          </cell>
          <cell r="C567" t="str">
            <v>D-</v>
          </cell>
          <cell r="D567" t="str">
            <v>ba3</v>
          </cell>
          <cell r="E567" t="str">
            <v>ba1</v>
          </cell>
          <cell r="F567" t="str">
            <v>Ba1</v>
          </cell>
          <cell r="G567" t="str">
            <v>Foreign Currency Long Term Deposit Rating</v>
          </cell>
          <cell r="H567" t="str">
            <v>Negative</v>
          </cell>
          <cell r="I567">
            <v>2041617.74428914</v>
          </cell>
          <cell r="J567" t="str">
            <v>2013 YE</v>
          </cell>
          <cell r="K567" t="str">
            <v>C</v>
          </cell>
        </row>
        <row r="568">
          <cell r="A568" t="str">
            <v>Bank of Khanty-Mansiysk, JSC</v>
          </cell>
          <cell r="B568" t="str">
            <v>Russia</v>
          </cell>
          <cell r="C568" t="str">
            <v>E+</v>
          </cell>
          <cell r="D568" t="str">
            <v>b1</v>
          </cell>
          <cell r="E568" t="str">
            <v>ba3</v>
          </cell>
          <cell r="F568" t="str">
            <v>Ba3</v>
          </cell>
          <cell r="G568" t="str">
            <v>Foreign Currency Long Term Deposit Rating</v>
          </cell>
          <cell r="H568" t="str">
            <v>Stable</v>
          </cell>
          <cell r="I568">
            <v>10974259.9640275</v>
          </cell>
          <cell r="J568" t="str">
            <v>2013 YE</v>
          </cell>
          <cell r="K568" t="str">
            <v>C</v>
          </cell>
        </row>
        <row r="569">
          <cell r="A569" t="str">
            <v>Bank of Moscow</v>
          </cell>
          <cell r="B569" t="str">
            <v>Russia</v>
          </cell>
          <cell r="C569" t="str">
            <v>E+</v>
          </cell>
          <cell r="D569" t="str">
            <v>b2</v>
          </cell>
          <cell r="E569" t="str">
            <v>ba1</v>
          </cell>
          <cell r="F569" t="str">
            <v>Ba1</v>
          </cell>
          <cell r="G569" t="str">
            <v>Foreign Currency Long Term Deposit Rating</v>
          </cell>
          <cell r="H569" t="str">
            <v>Rating(s) Under Review</v>
          </cell>
          <cell r="I569">
            <v>49563539.138478003</v>
          </cell>
          <cell r="J569" t="str">
            <v>2013 YE</v>
          </cell>
          <cell r="K569" t="str">
            <v>C</v>
          </cell>
        </row>
        <row r="570">
          <cell r="A570" t="str">
            <v>Bank Saint-Petersburg OJSC</v>
          </cell>
          <cell r="B570" t="str">
            <v>Russia</v>
          </cell>
          <cell r="C570" t="str">
            <v>D-</v>
          </cell>
          <cell r="D570" t="str">
            <v>ba3</v>
          </cell>
          <cell r="E570" t="str">
            <v>ba3</v>
          </cell>
          <cell r="F570" t="str">
            <v>Ba3</v>
          </cell>
          <cell r="G570" t="str">
            <v>Foreign Currency Long Term Deposit Rating</v>
          </cell>
          <cell r="H570" t="str">
            <v>Negative</v>
          </cell>
          <cell r="I570">
            <v>12459597.330932699</v>
          </cell>
          <cell r="J570" t="str">
            <v>2013 YE</v>
          </cell>
          <cell r="K570" t="str">
            <v>C</v>
          </cell>
        </row>
        <row r="571">
          <cell r="A571" t="str">
            <v>Bank Uralsib</v>
          </cell>
          <cell r="B571" t="str">
            <v>Russia</v>
          </cell>
          <cell r="C571" t="str">
            <v>E+</v>
          </cell>
          <cell r="D571" t="str">
            <v>b2</v>
          </cell>
          <cell r="E571" t="str">
            <v>b2</v>
          </cell>
          <cell r="F571" t="str">
            <v>B2</v>
          </cell>
          <cell r="G571" t="str">
            <v>Foreign Currency Long Term Deposit Rating</v>
          </cell>
          <cell r="H571" t="str">
            <v>Negative(m)</v>
          </cell>
          <cell r="I571">
            <v>11970451.684699301</v>
          </cell>
          <cell r="J571" t="str">
            <v>2013 YE</v>
          </cell>
          <cell r="K571" t="str">
            <v>C</v>
          </cell>
        </row>
        <row r="572">
          <cell r="A572" t="str">
            <v>Bank Uralsky Financial House</v>
          </cell>
          <cell r="B572" t="str">
            <v>Russia</v>
          </cell>
          <cell r="C572" t="str">
            <v>E+</v>
          </cell>
          <cell r="D572" t="str">
            <v>b3</v>
          </cell>
          <cell r="E572" t="str">
            <v>b3</v>
          </cell>
          <cell r="F572" t="str">
            <v>B3</v>
          </cell>
          <cell r="G572" t="str">
            <v>Foreign Currency Long Term Deposit Rating</v>
          </cell>
          <cell r="H572" t="str">
            <v>Stable</v>
          </cell>
          <cell r="I572">
            <v>771489.80682527996</v>
          </cell>
          <cell r="J572" t="str">
            <v>2013 YE</v>
          </cell>
          <cell r="K572" t="str">
            <v>C</v>
          </cell>
        </row>
        <row r="573">
          <cell r="A573" t="str">
            <v>Bank VTB, JSC</v>
          </cell>
          <cell r="B573" t="str">
            <v>Russia</v>
          </cell>
          <cell r="C573" t="str">
            <v>D-</v>
          </cell>
          <cell r="D573" t="str">
            <v>ba3</v>
          </cell>
          <cell r="E573" t="str">
            <v>ba3</v>
          </cell>
          <cell r="F573" t="str">
            <v>Baa2</v>
          </cell>
          <cell r="G573" t="str">
            <v>Foreign Currency Long Term Deposit Rating</v>
          </cell>
          <cell r="H573" t="str">
            <v>Rating(s) Under Review</v>
          </cell>
          <cell r="I573">
            <v>266844219.59</v>
          </cell>
          <cell r="J573" t="str">
            <v>2013 YE</v>
          </cell>
          <cell r="K573" t="str">
            <v>C</v>
          </cell>
        </row>
        <row r="574">
          <cell r="A574" t="str">
            <v>CB Kuban Credit Ltd</v>
          </cell>
          <cell r="B574" t="str">
            <v>Russia</v>
          </cell>
          <cell r="C574" t="str">
            <v>E+</v>
          </cell>
          <cell r="D574" t="str">
            <v>b3</v>
          </cell>
          <cell r="E574" t="str">
            <v>b3</v>
          </cell>
          <cell r="F574" t="str">
            <v>B3</v>
          </cell>
          <cell r="G574" t="str">
            <v>Foreign Currency Long Term Deposit Rating</v>
          </cell>
          <cell r="H574" t="str">
            <v>Stable</v>
          </cell>
          <cell r="I574">
            <v>1378528.6920626699</v>
          </cell>
          <cell r="J574" t="str">
            <v>2012 YE</v>
          </cell>
          <cell r="K574" t="str">
            <v>U</v>
          </cell>
        </row>
        <row r="575">
          <cell r="A575" t="str">
            <v>CB Renaissance Credit LLC</v>
          </cell>
          <cell r="B575" t="str">
            <v>Russia</v>
          </cell>
          <cell r="C575" t="str">
            <v>E+</v>
          </cell>
          <cell r="D575" t="str">
            <v>b2</v>
          </cell>
          <cell r="E575" t="str">
            <v>b2</v>
          </cell>
          <cell r="F575" t="str">
            <v>B2</v>
          </cell>
          <cell r="G575" t="str">
            <v>Foreign Currency Long Term Deposit Rating</v>
          </cell>
          <cell r="H575" t="str">
            <v>Negative(m)</v>
          </cell>
          <cell r="I575">
            <v>3412331.9689700999</v>
          </cell>
          <cell r="J575" t="str">
            <v>2013 YE</v>
          </cell>
          <cell r="K575" t="str">
            <v>C</v>
          </cell>
        </row>
        <row r="576">
          <cell r="A576" t="str">
            <v>Center-Invest Bank</v>
          </cell>
          <cell r="B576" t="str">
            <v>Russia</v>
          </cell>
          <cell r="C576" t="str">
            <v>D-</v>
          </cell>
          <cell r="D576" t="str">
            <v>ba3</v>
          </cell>
          <cell r="E576" t="str">
            <v>ba3</v>
          </cell>
          <cell r="F576" t="str">
            <v>Ba3</v>
          </cell>
          <cell r="G576" t="str">
            <v>Foreign Currency Long Term Deposit Rating</v>
          </cell>
          <cell r="H576" t="str">
            <v>Stable</v>
          </cell>
          <cell r="I576">
            <v>2311236.1273293998</v>
          </cell>
          <cell r="J576" t="str">
            <v>2013 YE</v>
          </cell>
          <cell r="K576" t="str">
            <v>C</v>
          </cell>
        </row>
        <row r="577">
          <cell r="A577" t="str">
            <v>Commercial Bank Agropromcredit (LLC)</v>
          </cell>
          <cell r="B577" t="str">
            <v>Russia</v>
          </cell>
          <cell r="C577" t="str">
            <v>E+</v>
          </cell>
          <cell r="D577" t="str">
            <v>b2</v>
          </cell>
          <cell r="E577" t="str">
            <v>b2</v>
          </cell>
          <cell r="F577" t="str">
            <v>B2</v>
          </cell>
          <cell r="G577" t="str">
            <v>Foreign Currency Long Term Deposit Rating</v>
          </cell>
          <cell r="H577" t="str">
            <v>Stable</v>
          </cell>
          <cell r="I577">
            <v>848973.25999520998</v>
          </cell>
          <cell r="J577" t="str">
            <v>2012 YE</v>
          </cell>
          <cell r="K577" t="str">
            <v>C</v>
          </cell>
        </row>
        <row r="578">
          <cell r="A578" t="str">
            <v>CREDIT BANK OF MOSCOW</v>
          </cell>
          <cell r="B578" t="str">
            <v>Russia</v>
          </cell>
          <cell r="C578" t="str">
            <v>E+</v>
          </cell>
          <cell r="D578" t="str">
            <v>b1</v>
          </cell>
          <cell r="E578" t="str">
            <v>b1</v>
          </cell>
          <cell r="F578" t="str">
            <v>B1</v>
          </cell>
          <cell r="G578" t="str">
            <v>Foreign Currency Long Term Deposit Rating</v>
          </cell>
          <cell r="H578" t="str">
            <v>Stable</v>
          </cell>
          <cell r="I578">
            <v>13822342.443272499</v>
          </cell>
          <cell r="J578" t="str">
            <v>2013 YE</v>
          </cell>
          <cell r="K578" t="str">
            <v>C</v>
          </cell>
        </row>
        <row r="579">
          <cell r="A579" t="str">
            <v>Credit Europe Bank Ltd.</v>
          </cell>
          <cell r="B579" t="str">
            <v>Russia</v>
          </cell>
          <cell r="C579" t="str">
            <v>E+</v>
          </cell>
          <cell r="D579" t="str">
            <v>b1</v>
          </cell>
          <cell r="E579" t="str">
            <v>ba3</v>
          </cell>
          <cell r="F579" t="str">
            <v>Ba3</v>
          </cell>
          <cell r="G579" t="str">
            <v>Foreign Currency Long Term Deposit Rating</v>
          </cell>
          <cell r="H579" t="str">
            <v>Negative(m)</v>
          </cell>
          <cell r="I579">
            <v>4629379.7417959999</v>
          </cell>
          <cell r="J579" t="str">
            <v>2013 YE</v>
          </cell>
          <cell r="K579" t="str">
            <v>C</v>
          </cell>
        </row>
        <row r="580">
          <cell r="A580" t="str">
            <v>DeltaCredit Bank</v>
          </cell>
          <cell r="B580" t="str">
            <v>Russia</v>
          </cell>
          <cell r="C580" t="str">
            <v>D</v>
          </cell>
          <cell r="D580" t="str">
            <v>ba2</v>
          </cell>
          <cell r="E580" t="str">
            <v>baa3</v>
          </cell>
          <cell r="F580" t="str">
            <v>Baa3</v>
          </cell>
          <cell r="G580" t="str">
            <v>Foreign Currency Long Term Deposit Rating</v>
          </cell>
          <cell r="H580" t="str">
            <v>Stable</v>
          </cell>
          <cell r="I580">
            <v>3065261.3246264998</v>
          </cell>
          <cell r="J580" t="str">
            <v>2013 YE</v>
          </cell>
          <cell r="K580" t="str">
            <v>C</v>
          </cell>
        </row>
        <row r="581">
          <cell r="A581" t="str">
            <v>Derzhava</v>
          </cell>
          <cell r="B581" t="str">
            <v>Russia</v>
          </cell>
          <cell r="C581" t="str">
            <v>E+</v>
          </cell>
          <cell r="D581" t="str">
            <v>b3</v>
          </cell>
          <cell r="E581" t="str">
            <v>b3</v>
          </cell>
          <cell r="F581" t="str">
            <v>B3</v>
          </cell>
          <cell r="G581" t="str">
            <v>Foreign Currency Long Term Deposit Rating</v>
          </cell>
          <cell r="H581" t="str">
            <v>Stable</v>
          </cell>
          <cell r="I581">
            <v>625746.24089065997</v>
          </cell>
          <cell r="J581" t="str">
            <v>2013 YE</v>
          </cell>
          <cell r="K581" t="str">
            <v>C</v>
          </cell>
        </row>
        <row r="582">
          <cell r="A582" t="str">
            <v>Evrofinance Mosnarbank</v>
          </cell>
          <cell r="B582" t="str">
            <v>Russia</v>
          </cell>
          <cell r="C582" t="str">
            <v>E+</v>
          </cell>
          <cell r="D582" t="str">
            <v>b1</v>
          </cell>
          <cell r="E582" t="str">
            <v>b1</v>
          </cell>
          <cell r="F582" t="str">
            <v>B1</v>
          </cell>
          <cell r="G582" t="str">
            <v>Foreign Currency Long Term Deposit Rating</v>
          </cell>
          <cell r="H582" t="str">
            <v>Stable</v>
          </cell>
          <cell r="I582">
            <v>1650955.70699172</v>
          </cell>
          <cell r="J582" t="str">
            <v>2013 YE</v>
          </cell>
          <cell r="K582" t="str">
            <v>C</v>
          </cell>
        </row>
        <row r="583">
          <cell r="A583" t="str">
            <v>Far Eastern Bank</v>
          </cell>
          <cell r="B583" t="str">
            <v>Russia</v>
          </cell>
          <cell r="C583" t="str">
            <v>E+</v>
          </cell>
          <cell r="D583" t="str">
            <v>b3</v>
          </cell>
          <cell r="E583" t="str">
            <v>ba3</v>
          </cell>
          <cell r="F583" t="str">
            <v>Ba3</v>
          </cell>
          <cell r="G583" t="str">
            <v>Foreign Currency Long Term Deposit Rating</v>
          </cell>
          <cell r="H583" t="str">
            <v>Stable</v>
          </cell>
          <cell r="I583">
            <v>791371.27604797995</v>
          </cell>
          <cell r="J583" t="str">
            <v>2013 YE</v>
          </cell>
          <cell r="K583" t="str">
            <v>C</v>
          </cell>
        </row>
        <row r="584">
          <cell r="A584" t="str">
            <v>Finprombank</v>
          </cell>
          <cell r="B584" t="str">
            <v>Russia</v>
          </cell>
          <cell r="C584" t="str">
            <v>E+</v>
          </cell>
          <cell r="D584" t="str">
            <v>b3</v>
          </cell>
          <cell r="E584" t="str">
            <v>b3</v>
          </cell>
          <cell r="F584" t="str">
            <v>B3</v>
          </cell>
          <cell r="G584" t="str">
            <v>Foreign Currency Long Term Deposit Rating</v>
          </cell>
          <cell r="H584" t="str">
            <v>Stable</v>
          </cell>
          <cell r="I584">
            <v>935394.72613337997</v>
          </cell>
          <cell r="J584" t="str">
            <v>2013 YE</v>
          </cell>
          <cell r="K584" t="str">
            <v>U</v>
          </cell>
        </row>
        <row r="585">
          <cell r="A585" t="str">
            <v>First Czech Russian Bank</v>
          </cell>
          <cell r="B585" t="str">
            <v>Russia</v>
          </cell>
          <cell r="C585" t="str">
            <v>E+</v>
          </cell>
          <cell r="D585" t="str">
            <v>b3</v>
          </cell>
          <cell r="E585" t="str">
            <v>b3</v>
          </cell>
          <cell r="F585" t="str">
            <v>B3</v>
          </cell>
          <cell r="G585" t="str">
            <v>Foreign Currency Long Term Deposit Rating</v>
          </cell>
          <cell r="H585" t="str">
            <v>Stable</v>
          </cell>
          <cell r="I585">
            <v>771972.73445493996</v>
          </cell>
          <cell r="J585" t="str">
            <v>2013 YE</v>
          </cell>
          <cell r="K585" t="str">
            <v>C</v>
          </cell>
        </row>
        <row r="586">
          <cell r="A586" t="str">
            <v>Fundservicebank</v>
          </cell>
          <cell r="B586" t="str">
            <v>Russia</v>
          </cell>
          <cell r="C586" t="str">
            <v>E</v>
          </cell>
          <cell r="D586" t="str">
            <v>caa1</v>
          </cell>
          <cell r="E586" t="str">
            <v>caa1</v>
          </cell>
          <cell r="F586" t="str">
            <v>Caa1</v>
          </cell>
          <cell r="G586" t="str">
            <v>Foreign Currency Long Term Deposit Rating</v>
          </cell>
          <cell r="H586" t="str">
            <v>Stable</v>
          </cell>
          <cell r="I586">
            <v>2071408.9323074999</v>
          </cell>
          <cell r="J586" t="str">
            <v>2011 YE</v>
          </cell>
          <cell r="K586" t="str">
            <v>C</v>
          </cell>
        </row>
        <row r="587">
          <cell r="A587" t="str">
            <v>Gazbank JSCB</v>
          </cell>
          <cell r="B587" t="str">
            <v>Russia</v>
          </cell>
          <cell r="C587" t="str">
            <v>E+</v>
          </cell>
          <cell r="D587" t="str">
            <v>b3</v>
          </cell>
          <cell r="E587" t="str">
            <v>b3</v>
          </cell>
          <cell r="F587" t="str">
            <v>B3</v>
          </cell>
          <cell r="G587" t="str">
            <v>Foreign Currency Long Term Deposit Rating</v>
          </cell>
          <cell r="H587" t="str">
            <v>Stable</v>
          </cell>
          <cell r="I587">
            <v>902337.34716662997</v>
          </cell>
          <cell r="J587" t="str">
            <v>2012 YE</v>
          </cell>
          <cell r="K587" t="str">
            <v>C</v>
          </cell>
        </row>
        <row r="588">
          <cell r="A588" t="str">
            <v>Gazprombank</v>
          </cell>
          <cell r="B588" t="str">
            <v>Russia</v>
          </cell>
          <cell r="C588" t="str">
            <v>D-</v>
          </cell>
          <cell r="D588" t="str">
            <v>ba3</v>
          </cell>
          <cell r="E588" t="str">
            <v>ba3</v>
          </cell>
          <cell r="F588" t="str">
            <v>Baa3</v>
          </cell>
          <cell r="G588" t="str">
            <v>Foreign Currency Long Term Deposit Rating</v>
          </cell>
          <cell r="H588" t="str">
            <v>Rating(s) Under Review</v>
          </cell>
          <cell r="I588">
            <v>110985405.93719999</v>
          </cell>
          <cell r="J588" t="str">
            <v>2013 YE</v>
          </cell>
          <cell r="K588" t="str">
            <v>C</v>
          </cell>
        </row>
        <row r="589">
          <cell r="A589" t="str">
            <v>GE Money Bank CJSC</v>
          </cell>
          <cell r="B589" t="str">
            <v>Russia</v>
          </cell>
          <cell r="C589" t="str">
            <v>E+</v>
          </cell>
          <cell r="D589" t="str">
            <v>b2</v>
          </cell>
          <cell r="E589" t="str">
            <v>b2</v>
          </cell>
          <cell r="F589" t="str">
            <v>B2</v>
          </cell>
          <cell r="G589" t="str">
            <v>Foreign Currency Long Term Deposit Rating</v>
          </cell>
          <cell r="H589" t="str">
            <v>Negative(m)</v>
          </cell>
          <cell r="I589">
            <v>952787.82273120002</v>
          </cell>
          <cell r="J589" t="str">
            <v>2012 YE</v>
          </cell>
          <cell r="K589" t="str">
            <v>C</v>
          </cell>
        </row>
        <row r="590">
          <cell r="A590" t="str">
            <v>Home Credit &amp; Finance Bank</v>
          </cell>
          <cell r="B590" t="str">
            <v>Russia</v>
          </cell>
          <cell r="C590" t="str">
            <v>D-</v>
          </cell>
          <cell r="D590" t="str">
            <v>ba3</v>
          </cell>
          <cell r="E590" t="str">
            <v>ba3</v>
          </cell>
          <cell r="F590" t="str">
            <v>Ba3</v>
          </cell>
          <cell r="G590" t="str">
            <v>Foreign Currency Long Term Deposit Rating</v>
          </cell>
          <cell r="H590" t="str">
            <v>Negative</v>
          </cell>
          <cell r="I590">
            <v>10923129.73876</v>
          </cell>
          <cell r="J590" t="str">
            <v>2013 YE</v>
          </cell>
          <cell r="K590" t="str">
            <v>C</v>
          </cell>
        </row>
        <row r="591">
          <cell r="A591" t="str">
            <v>IBA-Moscow</v>
          </cell>
          <cell r="B591" t="str">
            <v>Russia</v>
          </cell>
          <cell r="C591" t="str">
            <v>E</v>
          </cell>
          <cell r="D591" t="str">
            <v>caa1</v>
          </cell>
          <cell r="E591" t="str">
            <v>b3</v>
          </cell>
          <cell r="F591" t="str">
            <v>B3</v>
          </cell>
          <cell r="G591" t="str">
            <v>Foreign Currency Long Term Senior Unsecured Rating</v>
          </cell>
          <cell r="H591" t="str">
            <v>Stable</v>
          </cell>
          <cell r="I591">
            <v>1017508.3087526601</v>
          </cell>
          <cell r="J591" t="str">
            <v>2013 YE</v>
          </cell>
          <cell r="K591" t="str">
            <v>C</v>
          </cell>
        </row>
        <row r="592">
          <cell r="A592" t="str">
            <v>iMoneyBank</v>
          </cell>
          <cell r="B592" t="str">
            <v>Russia</v>
          </cell>
          <cell r="C592" t="str">
            <v>E+</v>
          </cell>
          <cell r="D592" t="str">
            <v>b3</v>
          </cell>
          <cell r="E592" t="str">
            <v>b3</v>
          </cell>
          <cell r="F592" t="str">
            <v>B3</v>
          </cell>
          <cell r="G592" t="str">
            <v>Foreign Currency Long Term Deposit Rating</v>
          </cell>
          <cell r="H592" t="str">
            <v>Stable</v>
          </cell>
          <cell r="I592">
            <v>615325.73509353003</v>
          </cell>
          <cell r="J592" t="str">
            <v>2012 YE</v>
          </cell>
          <cell r="K592" t="str">
            <v>C</v>
          </cell>
        </row>
        <row r="593">
          <cell r="A593" t="str">
            <v>ING Bank Eurasia</v>
          </cell>
          <cell r="B593" t="str">
            <v>Russia</v>
          </cell>
          <cell r="C593" t="str">
            <v>D</v>
          </cell>
          <cell r="D593" t="str">
            <v>ba2</v>
          </cell>
          <cell r="E593" t="str">
            <v>baa2</v>
          </cell>
          <cell r="F593" t="str">
            <v>Baa2</v>
          </cell>
          <cell r="G593" t="str">
            <v>Foreign Currency Long Term Deposit Rating</v>
          </cell>
          <cell r="H593" t="str">
            <v>Negative(m)</v>
          </cell>
          <cell r="I593">
            <v>5857453.4441295797</v>
          </cell>
          <cell r="J593" t="str">
            <v>2013 YE</v>
          </cell>
          <cell r="K593" t="str">
            <v>C</v>
          </cell>
        </row>
        <row r="594">
          <cell r="A594" t="str">
            <v>International Financial Club</v>
          </cell>
          <cell r="B594" t="str">
            <v>Russia</v>
          </cell>
          <cell r="C594" t="str">
            <v>E+</v>
          </cell>
          <cell r="D594" t="str">
            <v>b2</v>
          </cell>
          <cell r="E594" t="str">
            <v>b2</v>
          </cell>
          <cell r="F594" t="str">
            <v>B2</v>
          </cell>
          <cell r="G594" t="str">
            <v>Foreign Currency Long Term Deposit Rating</v>
          </cell>
          <cell r="H594" t="str">
            <v>Stable</v>
          </cell>
          <cell r="I594">
            <v>1959723.36437428</v>
          </cell>
          <cell r="J594" t="str">
            <v>2013 YE</v>
          </cell>
          <cell r="K594" t="str">
            <v>C</v>
          </cell>
        </row>
        <row r="595">
          <cell r="A595" t="str">
            <v>Interprombank, JSCB</v>
          </cell>
          <cell r="B595" t="str">
            <v>Russia</v>
          </cell>
          <cell r="C595" t="str">
            <v>E+</v>
          </cell>
          <cell r="D595" t="str">
            <v>b3</v>
          </cell>
          <cell r="E595" t="str">
            <v>b3</v>
          </cell>
          <cell r="F595" t="str">
            <v>B3</v>
          </cell>
          <cell r="G595" t="str">
            <v>Foreign Currency Long Term Deposit Rating</v>
          </cell>
          <cell r="H595" t="str">
            <v>Stable</v>
          </cell>
          <cell r="I595">
            <v>1019201.82691152</v>
          </cell>
          <cell r="J595" t="str">
            <v>2013 YE</v>
          </cell>
          <cell r="K595" t="str">
            <v>C</v>
          </cell>
        </row>
        <row r="596">
          <cell r="A596" t="str">
            <v>Investment Trade Bank</v>
          </cell>
          <cell r="B596" t="str">
            <v>Russia</v>
          </cell>
          <cell r="C596" t="str">
            <v>E+</v>
          </cell>
          <cell r="D596" t="str">
            <v>b3</v>
          </cell>
          <cell r="E596" t="str">
            <v>b3</v>
          </cell>
          <cell r="F596" t="str">
            <v>B3</v>
          </cell>
          <cell r="G596" t="str">
            <v>Foreign Currency Long Term Deposit Rating</v>
          </cell>
          <cell r="H596" t="str">
            <v>Stable</v>
          </cell>
          <cell r="I596">
            <v>3857464.2501964001</v>
          </cell>
          <cell r="J596" t="str">
            <v>2013 YE</v>
          </cell>
          <cell r="K596" t="str">
            <v>C</v>
          </cell>
        </row>
        <row r="597">
          <cell r="A597" t="str">
            <v>Joint Stock Commercial Bank Avangard</v>
          </cell>
          <cell r="B597" t="str">
            <v>Russia</v>
          </cell>
          <cell r="C597" t="str">
            <v>E+</v>
          </cell>
          <cell r="D597" t="str">
            <v>b2</v>
          </cell>
          <cell r="E597" t="str">
            <v>b2</v>
          </cell>
          <cell r="F597" t="str">
            <v>B2</v>
          </cell>
          <cell r="G597" t="str">
            <v>Foreign Currency Long Term Deposit Rating</v>
          </cell>
          <cell r="H597" t="str">
            <v>Stable</v>
          </cell>
          <cell r="I597">
            <v>3187386.4762749802</v>
          </cell>
          <cell r="J597" t="str">
            <v>2013 YE</v>
          </cell>
          <cell r="K597" t="str">
            <v>C</v>
          </cell>
        </row>
        <row r="598">
          <cell r="A598" t="str">
            <v>JSB Rosbank</v>
          </cell>
          <cell r="B598" t="str">
            <v>Russia</v>
          </cell>
          <cell r="C598" t="str">
            <v>D</v>
          </cell>
          <cell r="D598" t="str">
            <v>ba2</v>
          </cell>
          <cell r="E598" t="str">
            <v>baa3</v>
          </cell>
          <cell r="F598" t="str">
            <v>Baa3</v>
          </cell>
          <cell r="G598" t="str">
            <v>Foreign Currency Long Term Deposit Rating</v>
          </cell>
          <cell r="H598" t="str">
            <v>Stable</v>
          </cell>
          <cell r="I598">
            <v>26297659.891740002</v>
          </cell>
          <cell r="J598" t="str">
            <v>2013 YE</v>
          </cell>
          <cell r="K598" t="str">
            <v>C</v>
          </cell>
        </row>
        <row r="599">
          <cell r="A599" t="str">
            <v>Kedr Bank</v>
          </cell>
          <cell r="B599" t="str">
            <v>Russia</v>
          </cell>
          <cell r="C599" t="str">
            <v>E+</v>
          </cell>
          <cell r="D599" t="str">
            <v>b2</v>
          </cell>
          <cell r="E599" t="str">
            <v>b2</v>
          </cell>
          <cell r="F599" t="str">
            <v>B2</v>
          </cell>
          <cell r="G599" t="str">
            <v>Foreign Currency Long Term Deposit Rating</v>
          </cell>
          <cell r="H599" t="str">
            <v>Negative(m)</v>
          </cell>
          <cell r="I599">
            <v>881878.92541131994</v>
          </cell>
          <cell r="J599" t="str">
            <v>2013 YE</v>
          </cell>
          <cell r="K599" t="str">
            <v>C</v>
          </cell>
        </row>
        <row r="600">
          <cell r="A600" t="str">
            <v>Locko-bank</v>
          </cell>
          <cell r="B600" t="str">
            <v>Russia</v>
          </cell>
          <cell r="C600" t="str">
            <v>E+</v>
          </cell>
          <cell r="D600" t="str">
            <v>b2</v>
          </cell>
          <cell r="E600" t="str">
            <v>b2</v>
          </cell>
          <cell r="F600" t="str">
            <v>B2</v>
          </cell>
          <cell r="G600" t="str">
            <v>Foreign Currency Long Term Deposit Rating</v>
          </cell>
          <cell r="H600" t="str">
            <v>Stable</v>
          </cell>
          <cell r="I600">
            <v>2425421.2597626201</v>
          </cell>
          <cell r="J600" t="str">
            <v>2013 YE</v>
          </cell>
          <cell r="K600" t="str">
            <v>C</v>
          </cell>
        </row>
        <row r="601">
          <cell r="A601" t="str">
            <v>Maritime Bank</v>
          </cell>
          <cell r="B601" t="str">
            <v>Russia</v>
          </cell>
          <cell r="C601" t="str">
            <v>E+</v>
          </cell>
          <cell r="D601" t="str">
            <v>b3</v>
          </cell>
          <cell r="E601" t="str">
            <v>b3</v>
          </cell>
          <cell r="F601" t="str">
            <v>B3</v>
          </cell>
          <cell r="G601" t="str">
            <v>Foreign Currency Long Term Deposit Rating</v>
          </cell>
          <cell r="H601" t="str">
            <v>Stable</v>
          </cell>
          <cell r="I601">
            <v>584189.35822439997</v>
          </cell>
          <cell r="J601" t="str">
            <v>2013 YE</v>
          </cell>
          <cell r="K601" t="str">
            <v>C</v>
          </cell>
        </row>
        <row r="602">
          <cell r="A602" t="str">
            <v>MDM Bank</v>
          </cell>
          <cell r="B602" t="str">
            <v>Russia</v>
          </cell>
          <cell r="C602" t="str">
            <v>E+</v>
          </cell>
          <cell r="D602" t="str">
            <v>b1</v>
          </cell>
          <cell r="E602" t="str">
            <v>b1</v>
          </cell>
          <cell r="F602" t="str">
            <v>B1</v>
          </cell>
          <cell r="G602" t="str">
            <v>Foreign Currency Long Term Deposit Rating</v>
          </cell>
          <cell r="H602" t="str">
            <v>Negative(m)</v>
          </cell>
          <cell r="I602">
            <v>8146653.4458600003</v>
          </cell>
          <cell r="J602" t="str">
            <v>2013 YE</v>
          </cell>
          <cell r="K602" t="str">
            <v>C</v>
          </cell>
        </row>
        <row r="603">
          <cell r="A603" t="str">
            <v>Metallinvestbank JSCB</v>
          </cell>
          <cell r="B603" t="str">
            <v>Russia</v>
          </cell>
          <cell r="C603" t="str">
            <v>E+</v>
          </cell>
          <cell r="D603" t="str">
            <v>b2</v>
          </cell>
          <cell r="E603" t="str">
            <v>b2</v>
          </cell>
          <cell r="F603" t="str">
            <v>B2</v>
          </cell>
          <cell r="G603" t="str">
            <v>Foreign Currency Long Term Deposit Rating</v>
          </cell>
          <cell r="H603" t="str">
            <v>Stable</v>
          </cell>
          <cell r="I603">
            <v>2059291.80981417</v>
          </cell>
          <cell r="J603" t="str">
            <v>2012 YE</v>
          </cell>
          <cell r="K603" t="str">
            <v>C</v>
          </cell>
        </row>
        <row r="604">
          <cell r="A604" t="str">
            <v>Metallurgical Commercial Bank</v>
          </cell>
          <cell r="B604" t="str">
            <v>Russia</v>
          </cell>
          <cell r="C604" t="str">
            <v>E+</v>
          </cell>
          <cell r="D604" t="str">
            <v>b2</v>
          </cell>
          <cell r="E604" t="str">
            <v>b2</v>
          </cell>
          <cell r="F604" t="str">
            <v>B2</v>
          </cell>
          <cell r="G604" t="str">
            <v>Foreign Currency Long Term Deposit Rating</v>
          </cell>
          <cell r="H604" t="str">
            <v>Stable</v>
          </cell>
          <cell r="I604">
            <v>1264024.8022189999</v>
          </cell>
          <cell r="J604" t="str">
            <v>2013 YE</v>
          </cell>
          <cell r="K604" t="str">
            <v>C</v>
          </cell>
        </row>
        <row r="605">
          <cell r="A605" t="str">
            <v>Metkombank</v>
          </cell>
          <cell r="B605" t="str">
            <v>Russia</v>
          </cell>
          <cell r="C605" t="str">
            <v>E+</v>
          </cell>
          <cell r="D605" t="str">
            <v>b3</v>
          </cell>
          <cell r="E605" t="str">
            <v>b3</v>
          </cell>
          <cell r="F605" t="str">
            <v>B3</v>
          </cell>
          <cell r="G605" t="str">
            <v>Foreign Currency Long Term Deposit Rating</v>
          </cell>
          <cell r="H605" t="str">
            <v>Stable</v>
          </cell>
          <cell r="I605">
            <v>1447309.8821075801</v>
          </cell>
          <cell r="J605" t="str">
            <v>2013 YE</v>
          </cell>
          <cell r="K605" t="str">
            <v>C</v>
          </cell>
        </row>
        <row r="606">
          <cell r="A606" t="str">
            <v>Moscow Mortgage Agency</v>
          </cell>
          <cell r="B606" t="str">
            <v>Russia</v>
          </cell>
          <cell r="C606" t="str">
            <v>E+</v>
          </cell>
          <cell r="D606" t="str">
            <v>b2</v>
          </cell>
          <cell r="E606" t="str">
            <v>ba2</v>
          </cell>
          <cell r="F606" t="str">
            <v>Ba2</v>
          </cell>
          <cell r="G606" t="str">
            <v>Foreign Currency Long Term Deposit Rating</v>
          </cell>
          <cell r="H606" t="str">
            <v>Stable</v>
          </cell>
          <cell r="I606">
            <v>496954.59422164003</v>
          </cell>
          <cell r="J606" t="str">
            <v>2013 YE</v>
          </cell>
          <cell r="K606" t="str">
            <v>C</v>
          </cell>
        </row>
        <row r="607">
          <cell r="A607" t="str">
            <v>MTS Bank, Open Joint Stock Company</v>
          </cell>
          <cell r="B607" t="str">
            <v>Russia</v>
          </cell>
          <cell r="C607" t="str">
            <v>E+</v>
          </cell>
          <cell r="D607" t="str">
            <v>b2</v>
          </cell>
          <cell r="E607" t="str">
            <v>b1</v>
          </cell>
          <cell r="F607" t="str">
            <v>B1</v>
          </cell>
          <cell r="G607" t="str">
            <v>Foreign Currency Long Term Deposit Rating</v>
          </cell>
          <cell r="H607" t="str">
            <v>Negative(m)</v>
          </cell>
          <cell r="I607">
            <v>6808954.5020865202</v>
          </cell>
          <cell r="J607" t="str">
            <v>2013 YE</v>
          </cell>
          <cell r="K607" t="str">
            <v>C</v>
          </cell>
        </row>
        <row r="608">
          <cell r="A608" t="str">
            <v>National Factoring Company</v>
          </cell>
          <cell r="B608" t="str">
            <v>Russia</v>
          </cell>
          <cell r="C608" t="str">
            <v>E+</v>
          </cell>
          <cell r="D608" t="str">
            <v>b3</v>
          </cell>
          <cell r="E608" t="str">
            <v>b3</v>
          </cell>
          <cell r="F608" t="str">
            <v>B3</v>
          </cell>
          <cell r="G608" t="str">
            <v>Foreign Currency Long Term Deposit Rating</v>
          </cell>
          <cell r="H608" t="str">
            <v>Stable</v>
          </cell>
          <cell r="I608">
            <v>458745.09479468002</v>
          </cell>
          <cell r="J608" t="str">
            <v>2013 YE</v>
          </cell>
          <cell r="K608" t="str">
            <v>U</v>
          </cell>
        </row>
        <row r="609">
          <cell r="A609" t="str">
            <v>National Reserve Bank</v>
          </cell>
          <cell r="B609" t="str">
            <v>Russia</v>
          </cell>
          <cell r="C609" t="str">
            <v>E+</v>
          </cell>
          <cell r="D609" t="str">
            <v>b3</v>
          </cell>
          <cell r="E609" t="str">
            <v>b3</v>
          </cell>
          <cell r="F609" t="str">
            <v>B3</v>
          </cell>
          <cell r="G609" t="str">
            <v>Foreign Currency Long Term Deposit Rating</v>
          </cell>
          <cell r="H609" t="str">
            <v>Negative</v>
          </cell>
          <cell r="I609">
            <v>983828.80998000002</v>
          </cell>
          <cell r="J609" t="str">
            <v>2012 YE</v>
          </cell>
          <cell r="K609" t="str">
            <v>C</v>
          </cell>
        </row>
        <row r="610">
          <cell r="A610" t="str">
            <v>National Standard Bank</v>
          </cell>
          <cell r="B610" t="str">
            <v>Russia</v>
          </cell>
          <cell r="C610" t="str">
            <v>E+</v>
          </cell>
          <cell r="D610" t="str">
            <v>b3</v>
          </cell>
          <cell r="E610" t="str">
            <v>b3</v>
          </cell>
          <cell r="F610" t="str">
            <v>B3</v>
          </cell>
          <cell r="G610" t="str">
            <v>Foreign Currency Long Term Deposit Rating</v>
          </cell>
          <cell r="H610" t="str">
            <v>Stable</v>
          </cell>
          <cell r="I610">
            <v>1844684.76257476</v>
          </cell>
          <cell r="J610" t="str">
            <v>2013 YE</v>
          </cell>
          <cell r="K610" t="str">
            <v>C</v>
          </cell>
        </row>
        <row r="611">
          <cell r="A611" t="str">
            <v>Natixis Bank (ZAO)</v>
          </cell>
          <cell r="B611" t="str">
            <v>Russia</v>
          </cell>
          <cell r="C611" t="str">
            <v>E+</v>
          </cell>
          <cell r="D611" t="str">
            <v>b1</v>
          </cell>
          <cell r="E611" t="str">
            <v>ba3</v>
          </cell>
          <cell r="F611" t="str">
            <v>Ba3</v>
          </cell>
          <cell r="G611" t="str">
            <v>Foreign Currency Long Term Deposit Rating</v>
          </cell>
          <cell r="H611" t="str">
            <v>Stable</v>
          </cell>
          <cell r="I611">
            <v>823128.42349724995</v>
          </cell>
          <cell r="J611" t="str">
            <v>2012 YE</v>
          </cell>
          <cell r="K611" t="str">
            <v>U</v>
          </cell>
        </row>
        <row r="612">
          <cell r="A612" t="str">
            <v>NBD Bank</v>
          </cell>
          <cell r="B612" t="str">
            <v>Russia</v>
          </cell>
          <cell r="C612" t="str">
            <v>E+</v>
          </cell>
          <cell r="D612" t="str">
            <v>b1</v>
          </cell>
          <cell r="E612" t="str">
            <v>b1</v>
          </cell>
          <cell r="F612" t="str">
            <v>B1</v>
          </cell>
          <cell r="G612" t="str">
            <v>Foreign Currency Long Term Deposit Rating</v>
          </cell>
          <cell r="H612" t="str">
            <v>Stable</v>
          </cell>
          <cell r="I612">
            <v>504418.07655663998</v>
          </cell>
          <cell r="J612" t="str">
            <v>2013 YE</v>
          </cell>
          <cell r="K612" t="str">
            <v>C</v>
          </cell>
        </row>
        <row r="613">
          <cell r="A613" t="str">
            <v>NK Bank</v>
          </cell>
          <cell r="B613" t="str">
            <v>Russia</v>
          </cell>
          <cell r="C613" t="str">
            <v>E+</v>
          </cell>
          <cell r="D613" t="str">
            <v>b3</v>
          </cell>
          <cell r="E613" t="str">
            <v>b3</v>
          </cell>
          <cell r="F613" t="str">
            <v>B3</v>
          </cell>
          <cell r="G613" t="str">
            <v>Foreign Currency Long Term Deposit Rating</v>
          </cell>
          <cell r="H613" t="str">
            <v>Stable</v>
          </cell>
          <cell r="I613">
            <v>378083.03395697998</v>
          </cell>
          <cell r="J613" t="str">
            <v>2013 YE</v>
          </cell>
          <cell r="K613" t="str">
            <v>C</v>
          </cell>
        </row>
        <row r="614">
          <cell r="A614" t="str">
            <v>NOTA BANK</v>
          </cell>
          <cell r="B614" t="str">
            <v>Russia</v>
          </cell>
          <cell r="C614" t="str">
            <v>E+</v>
          </cell>
          <cell r="D614" t="str">
            <v>b2</v>
          </cell>
          <cell r="E614" t="str">
            <v>b2</v>
          </cell>
          <cell r="F614" t="str">
            <v>B2</v>
          </cell>
          <cell r="G614" t="str">
            <v>Foreign Currency Long Term Deposit Rating</v>
          </cell>
          <cell r="H614" t="str">
            <v>Stable</v>
          </cell>
          <cell r="I614">
            <v>2848380.1360064</v>
          </cell>
          <cell r="J614" t="str">
            <v>2013 YE</v>
          </cell>
          <cell r="K614" t="str">
            <v>C</v>
          </cell>
        </row>
        <row r="615">
          <cell r="A615" t="str">
            <v>Novikombank JSC Bank</v>
          </cell>
          <cell r="B615" t="str">
            <v>Russia</v>
          </cell>
          <cell r="C615" t="str">
            <v>E+</v>
          </cell>
          <cell r="D615" t="str">
            <v>b2</v>
          </cell>
          <cell r="E615" t="str">
            <v>b2</v>
          </cell>
          <cell r="F615" t="str">
            <v>B2</v>
          </cell>
          <cell r="G615" t="str">
            <v>Foreign Currency Long Term Deposit Rating</v>
          </cell>
          <cell r="H615" t="str">
            <v>Stable</v>
          </cell>
          <cell r="I615">
            <v>5130696.7528545</v>
          </cell>
          <cell r="J615" t="str">
            <v>2013 YE</v>
          </cell>
          <cell r="K615" t="str">
            <v>C</v>
          </cell>
        </row>
        <row r="616">
          <cell r="A616" t="str">
            <v>NS Bank</v>
          </cell>
          <cell r="B616" t="str">
            <v>Russia</v>
          </cell>
          <cell r="C616" t="str">
            <v>E+</v>
          </cell>
          <cell r="D616" t="str">
            <v>b3</v>
          </cell>
          <cell r="E616" t="str">
            <v>b3</v>
          </cell>
          <cell r="F616" t="str">
            <v>B3</v>
          </cell>
          <cell r="G616" t="str">
            <v>Foreign Currency Long Term Deposit Rating</v>
          </cell>
          <cell r="H616" t="str">
            <v>Stable</v>
          </cell>
          <cell r="I616">
            <v>1300783.9362857</v>
          </cell>
          <cell r="J616" t="str">
            <v>2013 YE</v>
          </cell>
          <cell r="K616" t="str">
            <v>C</v>
          </cell>
        </row>
        <row r="617">
          <cell r="A617" t="str">
            <v>Otkritie Financial Corporation Bank OJSC</v>
          </cell>
          <cell r="B617" t="str">
            <v>Russia</v>
          </cell>
          <cell r="C617" t="str">
            <v>D-</v>
          </cell>
          <cell r="D617" t="str">
            <v>ba3</v>
          </cell>
          <cell r="E617" t="str">
            <v>ba3</v>
          </cell>
          <cell r="F617" t="str">
            <v>Ba3</v>
          </cell>
          <cell r="G617" t="str">
            <v>Foreign Currency Long Term Deposit Rating</v>
          </cell>
          <cell r="H617" t="str">
            <v>Stable</v>
          </cell>
          <cell r="I617">
            <v>41967473.099140003</v>
          </cell>
          <cell r="J617" t="str">
            <v>2013 YE</v>
          </cell>
          <cell r="K617" t="str">
            <v>C</v>
          </cell>
        </row>
        <row r="618">
          <cell r="A618" t="str">
            <v>OTP Bank (Russia), OJSC</v>
          </cell>
          <cell r="B618" t="str">
            <v>Russia</v>
          </cell>
          <cell r="C618" t="str">
            <v>D-</v>
          </cell>
          <cell r="D618" t="str">
            <v>ba3</v>
          </cell>
          <cell r="E618" t="str">
            <v>ba2</v>
          </cell>
          <cell r="F618" t="str">
            <v>Ba2</v>
          </cell>
          <cell r="G618" t="str">
            <v>Foreign Currency Long Term Deposit Rating</v>
          </cell>
          <cell r="H618" t="str">
            <v>Negative</v>
          </cell>
          <cell r="I618">
            <v>4373715.9556884598</v>
          </cell>
          <cell r="J618" t="str">
            <v>2013 YE</v>
          </cell>
          <cell r="K618" t="str">
            <v>C</v>
          </cell>
        </row>
        <row r="619">
          <cell r="A619" t="str">
            <v>PERESVET</v>
          </cell>
          <cell r="B619" t="str">
            <v>Russia</v>
          </cell>
          <cell r="C619" t="str">
            <v>E+</v>
          </cell>
          <cell r="D619" t="str">
            <v>b3</v>
          </cell>
          <cell r="E619" t="str">
            <v>b3</v>
          </cell>
          <cell r="F619" t="str">
            <v>B3</v>
          </cell>
          <cell r="G619" t="str">
            <v>Foreign Currency Long Term Deposit Rating</v>
          </cell>
          <cell r="H619" t="str">
            <v>Stable</v>
          </cell>
          <cell r="I619">
            <v>3117681.4770121402</v>
          </cell>
          <cell r="J619" t="str">
            <v>2013 YE</v>
          </cell>
          <cell r="K619" t="str">
            <v>U</v>
          </cell>
        </row>
        <row r="620">
          <cell r="A620" t="str">
            <v>Pervobank JSC</v>
          </cell>
          <cell r="B620" t="str">
            <v>Russia</v>
          </cell>
          <cell r="C620" t="str">
            <v>E+</v>
          </cell>
          <cell r="D620" t="str">
            <v>b3</v>
          </cell>
          <cell r="E620" t="str">
            <v>b3</v>
          </cell>
          <cell r="F620" t="str">
            <v>B3</v>
          </cell>
          <cell r="G620" t="str">
            <v>Foreign Currency Long Term Deposit Rating</v>
          </cell>
          <cell r="H620" t="str">
            <v>Negative</v>
          </cell>
          <cell r="I620">
            <v>1707809.78517753</v>
          </cell>
          <cell r="J620" t="str">
            <v>2012 YE</v>
          </cell>
          <cell r="K620" t="str">
            <v>C</v>
          </cell>
        </row>
        <row r="621">
          <cell r="A621" t="str">
            <v>Petersburg Social Commercial Bank</v>
          </cell>
          <cell r="B621" t="str">
            <v>Russia</v>
          </cell>
          <cell r="C621" t="str">
            <v>E+</v>
          </cell>
          <cell r="D621" t="str">
            <v>b2</v>
          </cell>
          <cell r="E621" t="str">
            <v>b2</v>
          </cell>
          <cell r="F621" t="str">
            <v>B2</v>
          </cell>
          <cell r="G621" t="str">
            <v>Foreign Currency Long Term Deposit Rating</v>
          </cell>
          <cell r="H621" t="str">
            <v>Stable</v>
          </cell>
          <cell r="I621">
            <v>518099.87978640001</v>
          </cell>
          <cell r="J621" t="str">
            <v>2013 YE</v>
          </cell>
          <cell r="K621" t="str">
            <v>C</v>
          </cell>
        </row>
        <row r="622">
          <cell r="A622" t="str">
            <v>Petrocommerce Bank (OJSC)</v>
          </cell>
          <cell r="B622" t="str">
            <v>Russia</v>
          </cell>
          <cell r="C622" t="str">
            <v>E+</v>
          </cell>
          <cell r="D622" t="str">
            <v>b1</v>
          </cell>
          <cell r="E622" t="str">
            <v>b1</v>
          </cell>
          <cell r="F622" t="str">
            <v>B1</v>
          </cell>
          <cell r="G622" t="str">
            <v>Foreign Currency Long Term Deposit Rating</v>
          </cell>
          <cell r="H622" t="str">
            <v>Negative(m)</v>
          </cell>
          <cell r="I622">
            <v>7271889.4330521198</v>
          </cell>
          <cell r="J622" t="str">
            <v>2013 YE</v>
          </cell>
          <cell r="K622" t="str">
            <v>C</v>
          </cell>
        </row>
        <row r="623">
          <cell r="A623" t="str">
            <v>ProbusinessBank</v>
          </cell>
          <cell r="B623" t="str">
            <v>Russia</v>
          </cell>
          <cell r="C623" t="str">
            <v>E+</v>
          </cell>
          <cell r="D623" t="str">
            <v>b3</v>
          </cell>
          <cell r="E623" t="str">
            <v>b3</v>
          </cell>
          <cell r="F623" t="str">
            <v>B3</v>
          </cell>
          <cell r="G623" t="str">
            <v>Foreign Currency Long Term Deposit Rating</v>
          </cell>
          <cell r="H623" t="str">
            <v>Stable</v>
          </cell>
          <cell r="I623">
            <v>5222326.7395410398</v>
          </cell>
          <cell r="J623" t="str">
            <v>2013 YE</v>
          </cell>
          <cell r="K623" t="str">
            <v>C</v>
          </cell>
        </row>
        <row r="624">
          <cell r="A624" t="str">
            <v>Promsvyazbank</v>
          </cell>
          <cell r="B624" t="str">
            <v>Russia</v>
          </cell>
          <cell r="C624" t="str">
            <v>D-</v>
          </cell>
          <cell r="D624" t="str">
            <v>ba3</v>
          </cell>
          <cell r="E624" t="str">
            <v>ba3</v>
          </cell>
          <cell r="F624" t="str">
            <v>Ba3</v>
          </cell>
          <cell r="G624" t="str">
            <v>Foreign Currency Long Term Deposit Rating</v>
          </cell>
          <cell r="H624" t="str">
            <v>Stable</v>
          </cell>
          <cell r="I624">
            <v>22492303.377579998</v>
          </cell>
          <cell r="J624" t="str">
            <v>2013 YE</v>
          </cell>
          <cell r="K624" t="str">
            <v>C</v>
          </cell>
        </row>
        <row r="625">
          <cell r="A625" t="str">
            <v>Rosdorbank</v>
          </cell>
          <cell r="B625" t="str">
            <v>Russia</v>
          </cell>
          <cell r="C625" t="str">
            <v>E+</v>
          </cell>
          <cell r="D625" t="str">
            <v>b3</v>
          </cell>
          <cell r="E625" t="str">
            <v>b3</v>
          </cell>
          <cell r="F625" t="str">
            <v>B3</v>
          </cell>
          <cell r="G625" t="str">
            <v>Foreign Currency Long Term Deposit Rating</v>
          </cell>
          <cell r="H625" t="str">
            <v>Negative</v>
          </cell>
          <cell r="I625">
            <v>438860.87827376998</v>
          </cell>
          <cell r="J625" t="str">
            <v>2012 YE</v>
          </cell>
          <cell r="K625" t="str">
            <v>C</v>
          </cell>
        </row>
        <row r="626">
          <cell r="A626" t="str">
            <v>Rosenergobank</v>
          </cell>
          <cell r="B626" t="str">
            <v>Russia</v>
          </cell>
          <cell r="C626" t="str">
            <v>E+</v>
          </cell>
          <cell r="D626" t="str">
            <v>b3</v>
          </cell>
          <cell r="E626" t="str">
            <v>b3</v>
          </cell>
          <cell r="F626" t="str">
            <v>B3</v>
          </cell>
          <cell r="G626" t="str">
            <v>Foreign Currency Long Term Deposit Rating</v>
          </cell>
          <cell r="H626" t="str">
            <v>Stable</v>
          </cell>
          <cell r="I626">
            <v>1013464.7294465801</v>
          </cell>
          <cell r="J626" t="str">
            <v>2013 YE</v>
          </cell>
          <cell r="K626" t="str">
            <v>C</v>
          </cell>
        </row>
        <row r="627">
          <cell r="A627" t="str">
            <v>Rosevrobank</v>
          </cell>
          <cell r="B627" t="str">
            <v>Russia</v>
          </cell>
          <cell r="C627" t="str">
            <v>E+</v>
          </cell>
          <cell r="D627" t="str">
            <v>b1</v>
          </cell>
          <cell r="E627" t="str">
            <v>b1</v>
          </cell>
          <cell r="F627" t="str">
            <v>B1</v>
          </cell>
          <cell r="G627" t="str">
            <v>Foreign Currency Long Term Deposit Rating</v>
          </cell>
          <cell r="H627" t="str">
            <v>Stable</v>
          </cell>
          <cell r="I627">
            <v>3868637.83644736</v>
          </cell>
          <cell r="J627" t="str">
            <v>2013 YE</v>
          </cell>
          <cell r="K627" t="str">
            <v>C</v>
          </cell>
        </row>
        <row r="628">
          <cell r="A628" t="str">
            <v>Rosgosstrakh Bank OJSC</v>
          </cell>
          <cell r="B628" t="str">
            <v>Russia</v>
          </cell>
          <cell r="C628" t="str">
            <v>E+</v>
          </cell>
          <cell r="D628" t="str">
            <v>b2</v>
          </cell>
          <cell r="E628" t="str">
            <v>b2</v>
          </cell>
          <cell r="F628" t="str">
            <v>B2</v>
          </cell>
          <cell r="G628" t="str">
            <v>Foreign Currency Long Term Deposit Rating</v>
          </cell>
          <cell r="H628" t="str">
            <v>Stable</v>
          </cell>
          <cell r="I628">
            <v>3614910.2648151801</v>
          </cell>
          <cell r="J628" t="str">
            <v>2013 YE</v>
          </cell>
          <cell r="K628" t="str">
            <v>C</v>
          </cell>
        </row>
        <row r="629">
          <cell r="A629" t="str">
            <v>Rossiyskiy Kredit Bank</v>
          </cell>
          <cell r="B629" t="str">
            <v>Russia</v>
          </cell>
          <cell r="C629" t="str">
            <v>E</v>
          </cell>
          <cell r="D629" t="str">
            <v>caa1</v>
          </cell>
          <cell r="E629" t="str">
            <v>caa1</v>
          </cell>
          <cell r="F629" t="str">
            <v>Caa1</v>
          </cell>
          <cell r="G629" t="str">
            <v>Foreign Currency Long Term Deposit Rating</v>
          </cell>
          <cell r="H629" t="str">
            <v>Negative(m)</v>
          </cell>
          <cell r="I629">
            <v>1128273.9574587001</v>
          </cell>
          <cell r="J629" t="str">
            <v>2012 YE</v>
          </cell>
          <cell r="K629" t="str">
            <v>C</v>
          </cell>
        </row>
        <row r="630">
          <cell r="A630" t="str">
            <v>Rusfinance Bank</v>
          </cell>
          <cell r="B630" t="str">
            <v>Russia</v>
          </cell>
          <cell r="C630" t="str">
            <v>E+</v>
          </cell>
          <cell r="D630" t="str">
            <v>b1</v>
          </cell>
          <cell r="E630" t="str">
            <v>ba1</v>
          </cell>
          <cell r="F630" t="str">
            <v>Ba1</v>
          </cell>
          <cell r="G630" t="str">
            <v>Foreign Currency Long Term Deposit Rating</v>
          </cell>
          <cell r="H630" t="str">
            <v>Stable</v>
          </cell>
          <cell r="I630">
            <v>3306000.9153887802</v>
          </cell>
          <cell r="J630" t="str">
            <v>2013 YE</v>
          </cell>
          <cell r="K630" t="str">
            <v>U</v>
          </cell>
        </row>
        <row r="631">
          <cell r="A631" t="str">
            <v>Russian Agricultural Bank</v>
          </cell>
          <cell r="B631" t="str">
            <v>Russia</v>
          </cell>
          <cell r="C631" t="str">
            <v>E+</v>
          </cell>
          <cell r="D631" t="str">
            <v>b3</v>
          </cell>
          <cell r="E631" t="str">
            <v>b3</v>
          </cell>
          <cell r="F631" t="str">
            <v>Baa3</v>
          </cell>
          <cell r="G631" t="str">
            <v>Foreign Currency Long Term Deposit Rating</v>
          </cell>
          <cell r="H631" t="str">
            <v>Rating(s) Under Review</v>
          </cell>
          <cell r="I631">
            <v>50844923.954960003</v>
          </cell>
          <cell r="J631" t="str">
            <v>2013 YE</v>
          </cell>
          <cell r="K631" t="str">
            <v>C</v>
          </cell>
        </row>
        <row r="632">
          <cell r="A632" t="str">
            <v>Russian International Bank</v>
          </cell>
          <cell r="B632" t="str">
            <v>Russia</v>
          </cell>
          <cell r="C632" t="str">
            <v>E+</v>
          </cell>
          <cell r="D632" t="str">
            <v>b3</v>
          </cell>
          <cell r="E632" t="str">
            <v>b3</v>
          </cell>
          <cell r="F632" t="str">
            <v>B3</v>
          </cell>
          <cell r="G632" t="str">
            <v>Foreign Currency Long Term Deposit Rating</v>
          </cell>
          <cell r="H632" t="str">
            <v>Stable</v>
          </cell>
          <cell r="I632">
            <v>937551.84869540005</v>
          </cell>
          <cell r="J632" t="str">
            <v>2013 H1</v>
          </cell>
          <cell r="K632" t="str">
            <v>C</v>
          </cell>
        </row>
        <row r="633">
          <cell r="A633" t="str">
            <v>Russian Regional Development Bank</v>
          </cell>
          <cell r="B633" t="str">
            <v>Russia</v>
          </cell>
          <cell r="C633" t="str">
            <v>E+</v>
          </cell>
          <cell r="D633" t="str">
            <v>b2</v>
          </cell>
          <cell r="E633" t="str">
            <v>ba2</v>
          </cell>
          <cell r="F633" t="str">
            <v>Ba2</v>
          </cell>
          <cell r="G633" t="str">
            <v>Foreign Currency Long Term Deposit Rating</v>
          </cell>
          <cell r="H633" t="str">
            <v>Stable</v>
          </cell>
          <cell r="I633">
            <v>3277405.0507163801</v>
          </cell>
          <cell r="J633" t="str">
            <v>2013 YE</v>
          </cell>
          <cell r="K633" t="str">
            <v>C</v>
          </cell>
        </row>
        <row r="634">
          <cell r="A634" t="str">
            <v>Russian Standard Bank</v>
          </cell>
          <cell r="B634" t="str">
            <v>Russia</v>
          </cell>
          <cell r="C634" t="str">
            <v>E+</v>
          </cell>
          <cell r="D634" t="str">
            <v>b2</v>
          </cell>
          <cell r="E634" t="str">
            <v>b2</v>
          </cell>
          <cell r="F634" t="str">
            <v>B2</v>
          </cell>
          <cell r="G634" t="str">
            <v>Foreign Currency Long Term Deposit Rating</v>
          </cell>
          <cell r="H634" t="str">
            <v>Stable</v>
          </cell>
          <cell r="I634">
            <v>11546592.990940001</v>
          </cell>
          <cell r="J634" t="str">
            <v>2013 YE</v>
          </cell>
          <cell r="K634" t="str">
            <v>C</v>
          </cell>
        </row>
        <row r="635">
          <cell r="A635" t="str">
            <v>Russlavbank</v>
          </cell>
          <cell r="B635" t="str">
            <v>Russia</v>
          </cell>
          <cell r="C635" t="str">
            <v>E+</v>
          </cell>
          <cell r="D635" t="str">
            <v>b3</v>
          </cell>
          <cell r="E635" t="str">
            <v>b3</v>
          </cell>
          <cell r="F635" t="str">
            <v>B3</v>
          </cell>
          <cell r="G635" t="str">
            <v>Foreign Currency Long Term Deposit Rating</v>
          </cell>
          <cell r="H635" t="str">
            <v>Rating(s) Under Review</v>
          </cell>
          <cell r="I635">
            <v>727448.43652940996</v>
          </cell>
          <cell r="J635" t="str">
            <v>2012 YE</v>
          </cell>
          <cell r="K635" t="str">
            <v>U</v>
          </cell>
        </row>
        <row r="636">
          <cell r="A636" t="str">
            <v>SB Bank</v>
          </cell>
          <cell r="B636" t="str">
            <v>Russia</v>
          </cell>
          <cell r="C636" t="str">
            <v>E+</v>
          </cell>
          <cell r="D636" t="str">
            <v>b3</v>
          </cell>
          <cell r="E636" t="str">
            <v>b3</v>
          </cell>
          <cell r="F636" t="str">
            <v>B3</v>
          </cell>
          <cell r="G636" t="str">
            <v>Foreign Currency Long Term Deposit Rating</v>
          </cell>
          <cell r="H636" t="str">
            <v>Stable</v>
          </cell>
          <cell r="I636">
            <v>1960124.12522594</v>
          </cell>
          <cell r="J636" t="str">
            <v>2013 YE</v>
          </cell>
          <cell r="K636" t="str">
            <v>C</v>
          </cell>
        </row>
        <row r="637">
          <cell r="A637" t="str">
            <v>Sberbank</v>
          </cell>
          <cell r="B637" t="str">
            <v>Russia</v>
          </cell>
          <cell r="C637" t="str">
            <v>D+</v>
          </cell>
          <cell r="D637" t="str">
            <v>baa3</v>
          </cell>
          <cell r="E637" t="str">
            <v>baa3</v>
          </cell>
          <cell r="F637" t="str">
            <v>Baa1</v>
          </cell>
          <cell r="G637" t="str">
            <v>Foreign Currency Long Term Deposit Rating</v>
          </cell>
          <cell r="H637" t="str">
            <v>Rating(s) Under Review</v>
          </cell>
          <cell r="I637">
            <v>554178399.04200006</v>
          </cell>
          <cell r="J637" t="str">
            <v>2013 YE</v>
          </cell>
          <cell r="K637" t="str">
            <v>C</v>
          </cell>
        </row>
        <row r="638">
          <cell r="A638" t="str">
            <v>SKB-Bank</v>
          </cell>
          <cell r="B638" t="str">
            <v>Russia</v>
          </cell>
          <cell r="C638" t="str">
            <v>E+</v>
          </cell>
          <cell r="D638" t="str">
            <v>b2</v>
          </cell>
          <cell r="E638" t="str">
            <v>b2</v>
          </cell>
          <cell r="F638" t="str">
            <v>B2</v>
          </cell>
          <cell r="G638" t="str">
            <v>Foreign Currency Long Term Deposit Rating</v>
          </cell>
          <cell r="H638" t="str">
            <v>Negative(m)</v>
          </cell>
          <cell r="I638">
            <v>3586920.0910252002</v>
          </cell>
          <cell r="J638" t="str">
            <v>2013 YE</v>
          </cell>
          <cell r="K638" t="str">
            <v>C</v>
          </cell>
        </row>
        <row r="639">
          <cell r="A639" t="str">
            <v>SME Bank</v>
          </cell>
          <cell r="B639" t="str">
            <v>Russia</v>
          </cell>
          <cell r="C639" t="str">
            <v>E+</v>
          </cell>
          <cell r="D639" t="str">
            <v>b1</v>
          </cell>
          <cell r="E639" t="str">
            <v>b1</v>
          </cell>
          <cell r="F639" t="str">
            <v>Baa2</v>
          </cell>
          <cell r="G639" t="str">
            <v>Foreign Currency Long Term Deposit Rating</v>
          </cell>
          <cell r="H639" t="str">
            <v>Rating(s) Under Review</v>
          </cell>
          <cell r="I639">
            <v>3626938.5612626998</v>
          </cell>
          <cell r="J639" t="str">
            <v>2012 YE</v>
          </cell>
          <cell r="K639" t="str">
            <v>C</v>
          </cell>
        </row>
        <row r="640">
          <cell r="A640" t="str">
            <v>Tatfondbank</v>
          </cell>
          <cell r="B640" t="str">
            <v>Russia</v>
          </cell>
          <cell r="C640" t="str">
            <v>E+</v>
          </cell>
          <cell r="D640" t="str">
            <v>b3</v>
          </cell>
          <cell r="E640" t="str">
            <v>b3</v>
          </cell>
          <cell r="F640" t="str">
            <v>B2</v>
          </cell>
          <cell r="G640" t="str">
            <v>Foreign Currency Long Term Deposit Rating</v>
          </cell>
          <cell r="H640" t="str">
            <v>Stable</v>
          </cell>
          <cell r="I640">
            <v>3718920.7459929399</v>
          </cell>
          <cell r="J640" t="str">
            <v>2013 YE</v>
          </cell>
          <cell r="K640" t="str">
            <v>C</v>
          </cell>
        </row>
        <row r="641">
          <cell r="A641" t="str">
            <v>Tinkoff.Credit Systems</v>
          </cell>
          <cell r="B641" t="str">
            <v>Russia</v>
          </cell>
          <cell r="C641" t="str">
            <v>E+</v>
          </cell>
          <cell r="D641" t="str">
            <v>b2</v>
          </cell>
          <cell r="E641" t="str">
            <v>b2</v>
          </cell>
          <cell r="F641" t="str">
            <v>B2</v>
          </cell>
          <cell r="G641" t="str">
            <v>Foreign Currency Long Term Deposit Rating</v>
          </cell>
          <cell r="H641" t="str">
            <v>Stable</v>
          </cell>
          <cell r="I641">
            <v>3024637</v>
          </cell>
          <cell r="J641" t="str">
            <v>2013 YE</v>
          </cell>
          <cell r="K641" t="str">
            <v>C</v>
          </cell>
        </row>
        <row r="642">
          <cell r="A642" t="str">
            <v>TranscapitalBank JSC Bank</v>
          </cell>
          <cell r="B642" t="str">
            <v>Russia</v>
          </cell>
          <cell r="C642" t="str">
            <v>E+</v>
          </cell>
          <cell r="D642" t="str">
            <v>b1</v>
          </cell>
          <cell r="E642" t="str">
            <v>b1</v>
          </cell>
          <cell r="F642" t="str">
            <v>B1</v>
          </cell>
          <cell r="G642" t="str">
            <v>Foreign Currency Long Term Deposit Rating</v>
          </cell>
          <cell r="H642" t="str">
            <v>Stable</v>
          </cell>
          <cell r="I642">
            <v>4287492.8777478598</v>
          </cell>
          <cell r="J642" t="str">
            <v>2013 YE</v>
          </cell>
          <cell r="K642" t="str">
            <v>C</v>
          </cell>
        </row>
        <row r="643">
          <cell r="A643" t="str">
            <v>Vneshprombank</v>
          </cell>
          <cell r="B643" t="str">
            <v>Russia</v>
          </cell>
          <cell r="C643" t="str">
            <v>E+</v>
          </cell>
          <cell r="D643" t="str">
            <v>b2</v>
          </cell>
          <cell r="E643" t="str">
            <v>b2</v>
          </cell>
          <cell r="F643" t="str">
            <v>B2</v>
          </cell>
          <cell r="G643" t="str">
            <v>Foreign Currency Long Term Deposit Rating</v>
          </cell>
          <cell r="H643" t="str">
            <v>Stable</v>
          </cell>
          <cell r="I643">
            <v>5018247.1349333404</v>
          </cell>
          <cell r="J643" t="str">
            <v>2013 YE</v>
          </cell>
          <cell r="K643" t="str">
            <v>C</v>
          </cell>
        </row>
        <row r="644">
          <cell r="A644" t="str">
            <v>Vostochny Express Bank</v>
          </cell>
          <cell r="B644" t="str">
            <v>Russia</v>
          </cell>
          <cell r="C644" t="str">
            <v>E+</v>
          </cell>
          <cell r="D644" t="str">
            <v>b1</v>
          </cell>
          <cell r="E644" t="str">
            <v>b1</v>
          </cell>
          <cell r="F644" t="str">
            <v>B1</v>
          </cell>
          <cell r="G644" t="str">
            <v>Foreign Currency Long Term Deposit Rating</v>
          </cell>
          <cell r="H644" t="str">
            <v>Negative(m)</v>
          </cell>
          <cell r="I644">
            <v>6948825.1519153798</v>
          </cell>
          <cell r="J644" t="str">
            <v>2013 YE</v>
          </cell>
          <cell r="K644" t="str">
            <v>C</v>
          </cell>
        </row>
        <row r="645">
          <cell r="A645" t="str">
            <v>Vozrozhdenie Bank</v>
          </cell>
          <cell r="B645" t="str">
            <v>Russia</v>
          </cell>
          <cell r="C645" t="str">
            <v>D-</v>
          </cell>
          <cell r="D645" t="str">
            <v>ba3</v>
          </cell>
          <cell r="E645" t="str">
            <v>ba3</v>
          </cell>
          <cell r="F645" t="str">
            <v>Ba3</v>
          </cell>
          <cell r="G645" t="str">
            <v>Foreign Currency Long Term Deposit Rating</v>
          </cell>
          <cell r="H645" t="str">
            <v>Stable</v>
          </cell>
          <cell r="I645">
            <v>6421364.1328400001</v>
          </cell>
          <cell r="J645" t="str">
            <v>2013 YE</v>
          </cell>
          <cell r="K645" t="str">
            <v>C</v>
          </cell>
        </row>
        <row r="646">
          <cell r="A646" t="str">
            <v>VTB24</v>
          </cell>
          <cell r="B646" t="str">
            <v>Russia</v>
          </cell>
          <cell r="C646" t="str">
            <v>D-</v>
          </cell>
          <cell r="D646" t="str">
            <v>ba3</v>
          </cell>
          <cell r="E646" t="str">
            <v>baa2</v>
          </cell>
          <cell r="F646" t="str">
            <v>Baa2</v>
          </cell>
          <cell r="G646" t="str">
            <v>Foreign Currency Long Term Deposit Rating</v>
          </cell>
          <cell r="H646" t="str">
            <v>Rating(s) Under Review</v>
          </cell>
          <cell r="I646">
            <v>62342095.150540002</v>
          </cell>
          <cell r="J646" t="str">
            <v>2013 YE</v>
          </cell>
          <cell r="K646" t="str">
            <v>C</v>
          </cell>
        </row>
        <row r="647">
          <cell r="A647" t="str">
            <v>ZAO Raiffeisenbank</v>
          </cell>
          <cell r="B647" t="str">
            <v>Russia</v>
          </cell>
          <cell r="C647" t="str">
            <v>D+</v>
          </cell>
          <cell r="D647" t="str">
            <v>baa3</v>
          </cell>
          <cell r="E647" t="str">
            <v>baa3</v>
          </cell>
          <cell r="F647" t="str">
            <v>Baa3</v>
          </cell>
          <cell r="G647" t="str">
            <v>Foreign Currency Long Term Deposit Rating</v>
          </cell>
          <cell r="H647" t="str">
            <v>Stable</v>
          </cell>
          <cell r="I647">
            <v>21648576.587011699</v>
          </cell>
          <cell r="J647" t="str">
            <v>2013 YE</v>
          </cell>
          <cell r="K647" t="str">
            <v>C</v>
          </cell>
        </row>
        <row r="648">
          <cell r="A648" t="str">
            <v>Zenit Bank</v>
          </cell>
          <cell r="B648" t="str">
            <v>Russia</v>
          </cell>
          <cell r="C648" t="str">
            <v>D-</v>
          </cell>
          <cell r="D648" t="str">
            <v>ba3</v>
          </cell>
          <cell r="E648" t="str">
            <v>ba3</v>
          </cell>
          <cell r="F648" t="str">
            <v>Ba3</v>
          </cell>
          <cell r="G648" t="str">
            <v>Foreign Currency Long Term Deposit Rating</v>
          </cell>
          <cell r="H648" t="str">
            <v>Stable</v>
          </cell>
          <cell r="I648">
            <v>9125263.0280789807</v>
          </cell>
          <cell r="J648" t="str">
            <v>2013 YE</v>
          </cell>
          <cell r="K648" t="str">
            <v>C</v>
          </cell>
        </row>
        <row r="649">
          <cell r="A649" t="str">
            <v>Al Rajhi Bank</v>
          </cell>
          <cell r="B649" t="str">
            <v>Saudi Arabia</v>
          </cell>
          <cell r="C649" t="str">
            <v>C</v>
          </cell>
          <cell r="D649" t="str">
            <v>a3</v>
          </cell>
          <cell r="E649" t="str">
            <v>a3</v>
          </cell>
          <cell r="F649" t="str">
            <v>A1</v>
          </cell>
          <cell r="G649" t="str">
            <v>Foreign Currency Long Term Deposit Rating</v>
          </cell>
          <cell r="H649" t="str">
            <v>Stable</v>
          </cell>
          <cell r="I649">
            <v>74623227.737648994</v>
          </cell>
          <cell r="J649" t="str">
            <v>2013 YE</v>
          </cell>
          <cell r="K649" t="str">
            <v>C</v>
          </cell>
        </row>
        <row r="650">
          <cell r="A650" t="str">
            <v>Arab National Bank</v>
          </cell>
          <cell r="B650" t="str">
            <v>Saudi Arabia</v>
          </cell>
          <cell r="C650" t="str">
            <v>C</v>
          </cell>
          <cell r="D650" t="str">
            <v>a3</v>
          </cell>
          <cell r="E650" t="str">
            <v>a3</v>
          </cell>
          <cell r="F650" t="str">
            <v>A1</v>
          </cell>
          <cell r="G650" t="str">
            <v>Foreign Currency Long Term Deposit Rating</v>
          </cell>
          <cell r="H650" t="str">
            <v>Stable</v>
          </cell>
          <cell r="I650">
            <v>36778366.259550102</v>
          </cell>
          <cell r="J650" t="str">
            <v>2013 YE</v>
          </cell>
          <cell r="K650" t="str">
            <v>C</v>
          </cell>
        </row>
        <row r="651">
          <cell r="A651" t="str">
            <v>Bank AlBilad</v>
          </cell>
          <cell r="B651" t="str">
            <v>Saudi Arabia</v>
          </cell>
          <cell r="C651" t="str">
            <v>C-</v>
          </cell>
          <cell r="D651" t="str">
            <v>baa2</v>
          </cell>
          <cell r="E651" t="str">
            <v>baa2</v>
          </cell>
          <cell r="F651" t="str">
            <v>A2</v>
          </cell>
          <cell r="G651" t="str">
            <v>Foreign Currency Long Term Deposit Rating</v>
          </cell>
          <cell r="H651" t="str">
            <v>Stable</v>
          </cell>
          <cell r="I651">
            <v>9685053.2418883592</v>
          </cell>
          <cell r="J651" t="str">
            <v>2013 YE</v>
          </cell>
          <cell r="K651" t="str">
            <v>C</v>
          </cell>
        </row>
        <row r="652">
          <cell r="A652" t="str">
            <v>Bank Al-Jazira</v>
          </cell>
          <cell r="B652" t="str">
            <v>Saudi Arabia</v>
          </cell>
          <cell r="C652" t="str">
            <v>D+</v>
          </cell>
          <cell r="D652" t="str">
            <v>baa3</v>
          </cell>
          <cell r="E652" t="str">
            <v>baa3</v>
          </cell>
          <cell r="F652" t="str">
            <v>A3</v>
          </cell>
          <cell r="G652" t="str">
            <v>Foreign Currency Long Term Deposit Rating</v>
          </cell>
          <cell r="H652" t="str">
            <v>Stable</v>
          </cell>
          <cell r="I652">
            <v>15991789.7548654</v>
          </cell>
          <cell r="J652" t="str">
            <v>2013 YE</v>
          </cell>
          <cell r="K652" t="str">
            <v>C</v>
          </cell>
        </row>
        <row r="653">
          <cell r="A653" t="str">
            <v>Banque Saudi Fransi</v>
          </cell>
          <cell r="B653" t="str">
            <v>Saudi Arabia</v>
          </cell>
          <cell r="C653" t="str">
            <v>C+</v>
          </cell>
          <cell r="D653" t="str">
            <v>a2</v>
          </cell>
          <cell r="E653" t="str">
            <v>a2</v>
          </cell>
          <cell r="F653" t="str">
            <v>Aa3</v>
          </cell>
          <cell r="G653" t="str">
            <v>Foreign Currency Long Term Deposit Rating</v>
          </cell>
          <cell r="H653" t="str">
            <v>Stable</v>
          </cell>
          <cell r="I653">
            <v>45343005.153287597</v>
          </cell>
          <cell r="J653" t="str">
            <v>2013 YE</v>
          </cell>
          <cell r="K653" t="str">
            <v>C</v>
          </cell>
        </row>
        <row r="654">
          <cell r="A654" t="str">
            <v>National Commercial Bank</v>
          </cell>
          <cell r="B654" t="str">
            <v>Saudi Arabia</v>
          </cell>
          <cell r="C654" t="str">
            <v>C</v>
          </cell>
          <cell r="D654" t="str">
            <v>a3</v>
          </cell>
          <cell r="E654" t="str">
            <v>a3</v>
          </cell>
          <cell r="F654" t="str">
            <v>A1</v>
          </cell>
          <cell r="G654" t="str">
            <v>Foreign Currency Long Term Deposit Rating</v>
          </cell>
          <cell r="H654" t="str">
            <v>Stable</v>
          </cell>
          <cell r="I654">
            <v>100596017.35358</v>
          </cell>
          <cell r="J654" t="str">
            <v>2013 YE</v>
          </cell>
          <cell r="K654" t="str">
            <v>C</v>
          </cell>
        </row>
        <row r="655">
          <cell r="A655" t="str">
            <v>Riyad Bank</v>
          </cell>
          <cell r="B655" t="str">
            <v>Saudi Arabia</v>
          </cell>
          <cell r="C655" t="str">
            <v>C</v>
          </cell>
          <cell r="D655" t="str">
            <v>a3</v>
          </cell>
          <cell r="E655" t="str">
            <v>a3</v>
          </cell>
          <cell r="F655" t="str">
            <v>A1</v>
          </cell>
          <cell r="G655" t="str">
            <v>Foreign Currency Long Term Deposit Rating</v>
          </cell>
          <cell r="H655" t="str">
            <v>Stable</v>
          </cell>
          <cell r="I655">
            <v>54725827.196826898</v>
          </cell>
          <cell r="J655" t="str">
            <v>2013 YE</v>
          </cell>
          <cell r="K655" t="str">
            <v>C</v>
          </cell>
        </row>
        <row r="656">
          <cell r="A656" t="str">
            <v>Samba Financial Group</v>
          </cell>
          <cell r="B656" t="str">
            <v>Saudi Arabia</v>
          </cell>
          <cell r="C656" t="str">
            <v>C+</v>
          </cell>
          <cell r="D656" t="str">
            <v>a2</v>
          </cell>
          <cell r="E656" t="str">
            <v>a2</v>
          </cell>
          <cell r="F656" t="str">
            <v>Aa3</v>
          </cell>
          <cell r="G656" t="str">
            <v>Foreign Currency Long Term Deposit Rating</v>
          </cell>
          <cell r="H656" t="str">
            <v>Stable</v>
          </cell>
          <cell r="I656">
            <v>54669873.911327399</v>
          </cell>
          <cell r="J656" t="str">
            <v>2013 YE</v>
          </cell>
          <cell r="K656" t="str">
            <v>C</v>
          </cell>
        </row>
        <row r="657">
          <cell r="A657" t="str">
            <v>Saudi British Bank</v>
          </cell>
          <cell r="B657" t="str">
            <v>Saudi Arabia</v>
          </cell>
          <cell r="C657" t="str">
            <v>C+</v>
          </cell>
          <cell r="D657" t="str">
            <v>a2</v>
          </cell>
          <cell r="E657" t="str">
            <v>a2</v>
          </cell>
          <cell r="F657" t="str">
            <v>Aa3</v>
          </cell>
          <cell r="G657" t="str">
            <v>Foreign Currency Long Term Deposit Rating</v>
          </cell>
          <cell r="H657" t="str">
            <v>Stable</v>
          </cell>
          <cell r="I657">
            <v>47274913.587274</v>
          </cell>
          <cell r="J657" t="str">
            <v>2013 YE</v>
          </cell>
          <cell r="K657" t="str">
            <v>C</v>
          </cell>
        </row>
        <row r="658">
          <cell r="A658" t="str">
            <v>Saudi Hollandi Bank</v>
          </cell>
          <cell r="B658" t="str">
            <v>Saudi Arabia</v>
          </cell>
          <cell r="C658" t="str">
            <v>C-</v>
          </cell>
          <cell r="D658" t="str">
            <v>baa1</v>
          </cell>
          <cell r="E658" t="str">
            <v>baa1</v>
          </cell>
          <cell r="F658" t="str">
            <v>A1</v>
          </cell>
          <cell r="G658" t="str">
            <v>Foreign Currency Long Term Deposit Rating</v>
          </cell>
          <cell r="H658" t="str">
            <v>Stable</v>
          </cell>
          <cell r="I658">
            <v>21455628.2172089</v>
          </cell>
          <cell r="J658" t="str">
            <v>2013 YE</v>
          </cell>
          <cell r="K658" t="str">
            <v>C</v>
          </cell>
        </row>
        <row r="659">
          <cell r="A659" t="str">
            <v>Saudi Investment Bank</v>
          </cell>
          <cell r="B659" t="str">
            <v>Saudi Arabia</v>
          </cell>
          <cell r="C659" t="str">
            <v>C-</v>
          </cell>
          <cell r="D659" t="str">
            <v>baa2</v>
          </cell>
          <cell r="E659" t="str">
            <v>baa2</v>
          </cell>
          <cell r="F659" t="str">
            <v>A2</v>
          </cell>
          <cell r="G659" t="str">
            <v>Foreign Currency Long Term Deposit Rating</v>
          </cell>
          <cell r="H659" t="str">
            <v>Stable</v>
          </cell>
          <cell r="I659">
            <v>21462867.8817687</v>
          </cell>
          <cell r="J659" t="str">
            <v>2013 YE</v>
          </cell>
          <cell r="K659" t="str">
            <v>C</v>
          </cell>
        </row>
        <row r="660">
          <cell r="A660" t="str">
            <v>Bank of Singapore Limited</v>
          </cell>
          <cell r="B660" t="str">
            <v>Singapore</v>
          </cell>
          <cell r="C660" t="str">
            <v>C-</v>
          </cell>
          <cell r="D660" t="str">
            <v>baa1</v>
          </cell>
          <cell r="E660" t="str">
            <v>aa3</v>
          </cell>
          <cell r="F660" t="str">
            <v>Aa1</v>
          </cell>
          <cell r="G660" t="str">
            <v>Foreign Currency Long Term Deposit Rating</v>
          </cell>
          <cell r="H660" t="str">
            <v>Rating(s) Under Review</v>
          </cell>
          <cell r="I660">
            <v>14738680</v>
          </cell>
          <cell r="J660" t="str">
            <v>2013 YE</v>
          </cell>
          <cell r="K660" t="str">
            <v>C</v>
          </cell>
        </row>
        <row r="661">
          <cell r="A661" t="str">
            <v>DBS Bank Ltd.</v>
          </cell>
          <cell r="B661" t="str">
            <v>Singapore</v>
          </cell>
          <cell r="C661" t="str">
            <v>B</v>
          </cell>
          <cell r="D661" t="str">
            <v>aa3</v>
          </cell>
          <cell r="E661" t="str">
            <v>aa3</v>
          </cell>
          <cell r="F661" t="str">
            <v>Aa1</v>
          </cell>
          <cell r="G661" t="str">
            <v>Foreign Currency Long Term Deposit Rating</v>
          </cell>
          <cell r="H661" t="str">
            <v>Stable</v>
          </cell>
          <cell r="I661">
            <v>318408837.31880999</v>
          </cell>
          <cell r="J661" t="str">
            <v>2013 YE</v>
          </cell>
          <cell r="K661" t="str">
            <v>C</v>
          </cell>
        </row>
        <row r="662">
          <cell r="A662" t="str">
            <v>Oversea-Chinese Banking Corp Ltd</v>
          </cell>
          <cell r="B662" t="str">
            <v>Singapore</v>
          </cell>
          <cell r="C662" t="str">
            <v>B</v>
          </cell>
          <cell r="D662" t="str">
            <v>aa3</v>
          </cell>
          <cell r="E662" t="str">
            <v>aa3</v>
          </cell>
          <cell r="F662" t="str">
            <v>Aa1</v>
          </cell>
          <cell r="G662" t="str">
            <v>Foreign Currency Long Term Deposit Rating</v>
          </cell>
          <cell r="H662" t="str">
            <v>Rating(s) Under Review</v>
          </cell>
          <cell r="I662">
            <v>268056695.16490099</v>
          </cell>
          <cell r="J662" t="str">
            <v>2013 YE</v>
          </cell>
          <cell r="K662" t="str">
            <v>C</v>
          </cell>
        </row>
        <row r="663">
          <cell r="A663" t="str">
            <v>United Overseas Bank Limited</v>
          </cell>
          <cell r="B663" t="str">
            <v>Singapore</v>
          </cell>
          <cell r="C663" t="str">
            <v>B</v>
          </cell>
          <cell r="D663" t="str">
            <v>aa3</v>
          </cell>
          <cell r="E663" t="str">
            <v>aa3</v>
          </cell>
          <cell r="F663" t="str">
            <v>Aa1</v>
          </cell>
          <cell r="G663" t="str">
            <v>Foreign Currency Long Term Deposit Rating</v>
          </cell>
          <cell r="H663" t="str">
            <v>Stable</v>
          </cell>
          <cell r="I663">
            <v>225114103.90076599</v>
          </cell>
          <cell r="J663" t="str">
            <v>2013 YE</v>
          </cell>
          <cell r="K663" t="str">
            <v>C</v>
          </cell>
        </row>
        <row r="664">
          <cell r="A664" t="str">
            <v>Ceskoslovenska obchodna banka (Slovakia)</v>
          </cell>
          <cell r="B664" t="str">
            <v>Slovak Republic</v>
          </cell>
          <cell r="C664" t="str">
            <v>D</v>
          </cell>
          <cell r="D664" t="str">
            <v>ba2</v>
          </cell>
          <cell r="E664" t="str">
            <v>baa3</v>
          </cell>
          <cell r="F664" t="str">
            <v>Baa2</v>
          </cell>
          <cell r="G664" t="str">
            <v>Foreign Currency Long Term Deposit Rating</v>
          </cell>
          <cell r="H664" t="str">
            <v>Negative(m)</v>
          </cell>
          <cell r="I664">
            <v>8659963.92325419</v>
          </cell>
          <cell r="J664" t="str">
            <v>2013 YE</v>
          </cell>
          <cell r="K664" t="str">
            <v>C</v>
          </cell>
        </row>
        <row r="665">
          <cell r="A665" t="str">
            <v>Tatra banka, a.s.</v>
          </cell>
          <cell r="B665" t="str">
            <v>Slovak Republic</v>
          </cell>
          <cell r="C665" t="str">
            <v>C-</v>
          </cell>
          <cell r="D665" t="str">
            <v>baa2</v>
          </cell>
          <cell r="E665" t="str">
            <v>baa2</v>
          </cell>
          <cell r="F665" t="str">
            <v>A3</v>
          </cell>
          <cell r="G665" t="str">
            <v>Foreign Currency Long Term Deposit Rating</v>
          </cell>
          <cell r="H665" t="str">
            <v>Negative</v>
          </cell>
          <cell r="I665">
            <v>13047125.6513496</v>
          </cell>
          <cell r="J665" t="str">
            <v>2013 YE</v>
          </cell>
          <cell r="K665" t="str">
            <v>C</v>
          </cell>
        </row>
        <row r="666">
          <cell r="A666" t="str">
            <v>Vseobecna uverova banka, a.s.</v>
          </cell>
          <cell r="B666" t="str">
            <v>Slovak Republic</v>
          </cell>
          <cell r="C666" t="str">
            <v>C-</v>
          </cell>
          <cell r="D666" t="str">
            <v>baa2</v>
          </cell>
          <cell r="E666" t="str">
            <v>baa2</v>
          </cell>
          <cell r="F666" t="str">
            <v>A3</v>
          </cell>
          <cell r="G666" t="str">
            <v>Foreign Currency Long Term Deposit Rating</v>
          </cell>
          <cell r="H666" t="str">
            <v>Negative</v>
          </cell>
          <cell r="I666">
            <v>15924079.5813879</v>
          </cell>
          <cell r="J666" t="str">
            <v>2013 YE</v>
          </cell>
          <cell r="K666" t="str">
            <v>C</v>
          </cell>
        </row>
        <row r="667">
          <cell r="A667" t="str">
            <v>Abanka Vipa d.d.</v>
          </cell>
          <cell r="B667" t="str">
            <v>Slovenia</v>
          </cell>
          <cell r="C667" t="str">
            <v>E</v>
          </cell>
          <cell r="D667" t="str">
            <v>caa3</v>
          </cell>
          <cell r="E667" t="str">
            <v>caa3</v>
          </cell>
          <cell r="F667" t="str">
            <v>Caa2</v>
          </cell>
          <cell r="G667" t="str">
            <v>Foreign Currency Long Term Deposit Rating</v>
          </cell>
          <cell r="H667" t="str">
            <v>Rating(s) Under Review</v>
          </cell>
          <cell r="I667">
            <v>4200522.25226973</v>
          </cell>
          <cell r="J667" t="str">
            <v>2013 YE</v>
          </cell>
          <cell r="K667" t="str">
            <v>C</v>
          </cell>
        </row>
        <row r="668">
          <cell r="A668" t="str">
            <v>Nova Kreditna banka Maribor d.d.</v>
          </cell>
          <cell r="B668" t="str">
            <v>Slovenia</v>
          </cell>
          <cell r="C668" t="str">
            <v>E</v>
          </cell>
          <cell r="D668" t="str">
            <v>caa2</v>
          </cell>
          <cell r="E668" t="str">
            <v>caa2</v>
          </cell>
          <cell r="F668" t="str">
            <v>Caa1</v>
          </cell>
          <cell r="G668" t="str">
            <v>Foreign Currency Long Term Deposit Rating</v>
          </cell>
          <cell r="H668" t="str">
            <v>Stable</v>
          </cell>
          <cell r="I668">
            <v>6628993.2950346302</v>
          </cell>
          <cell r="J668" t="str">
            <v>2013 YE</v>
          </cell>
          <cell r="K668" t="str">
            <v>C</v>
          </cell>
        </row>
        <row r="669">
          <cell r="A669" t="str">
            <v>Nova Ljubljanska banka d.d.</v>
          </cell>
          <cell r="B669" t="str">
            <v>Slovenia</v>
          </cell>
          <cell r="C669" t="str">
            <v>E</v>
          </cell>
          <cell r="D669" t="str">
            <v>caa2</v>
          </cell>
          <cell r="E669" t="str">
            <v>caa2</v>
          </cell>
          <cell r="F669" t="str">
            <v>Caa1</v>
          </cell>
          <cell r="G669" t="str">
            <v>Foreign Currency Long Term Deposit Rating</v>
          </cell>
          <cell r="H669" t="str">
            <v>Stable</v>
          </cell>
          <cell r="I669">
            <v>17210679.100115899</v>
          </cell>
          <cell r="J669" t="str">
            <v>2013 YE</v>
          </cell>
          <cell r="K669" t="str">
            <v>C</v>
          </cell>
        </row>
        <row r="670">
          <cell r="A670" t="str">
            <v>ABSA Bank Limited</v>
          </cell>
          <cell r="B670" t="str">
            <v>South Africa</v>
          </cell>
          <cell r="C670" t="str">
            <v>C-</v>
          </cell>
          <cell r="D670" t="str">
            <v>baa1</v>
          </cell>
          <cell r="E670" t="str">
            <v>baa1</v>
          </cell>
          <cell r="F670" t="str">
            <v>Baa1</v>
          </cell>
          <cell r="G670" t="str">
            <v>Foreign Currency Long Term Deposit Rating</v>
          </cell>
          <cell r="H670" t="str">
            <v>Negative(m)</v>
          </cell>
          <cell r="I670">
            <v>75366609.199090004</v>
          </cell>
          <cell r="J670" t="str">
            <v>2013 YE</v>
          </cell>
          <cell r="K670" t="str">
            <v>C</v>
          </cell>
        </row>
        <row r="671">
          <cell r="A671" t="str">
            <v>African Bank Limited</v>
          </cell>
          <cell r="B671" t="str">
            <v>South Africa</v>
          </cell>
          <cell r="C671" t="str">
            <v>D</v>
          </cell>
          <cell r="D671" t="str">
            <v>ba2</v>
          </cell>
          <cell r="E671" t="str">
            <v>ba2</v>
          </cell>
          <cell r="F671" t="str">
            <v>Ba1</v>
          </cell>
          <cell r="G671" t="str">
            <v>Foreign Currency Long Term Deposit Rating</v>
          </cell>
          <cell r="H671" t="str">
            <v>Rating(s) Under Review</v>
          </cell>
          <cell r="I671">
            <v>6268076.1112700002</v>
          </cell>
          <cell r="J671" t="str">
            <v>2014 H1</v>
          </cell>
          <cell r="K671" t="str">
            <v>C</v>
          </cell>
        </row>
        <row r="672">
          <cell r="A672" t="str">
            <v>Capitec Bank Limited</v>
          </cell>
          <cell r="B672" t="str">
            <v>South Africa</v>
          </cell>
          <cell r="C672" t="str">
            <v>D+</v>
          </cell>
          <cell r="D672" t="str">
            <v>ba1</v>
          </cell>
          <cell r="E672" t="str">
            <v>ba1</v>
          </cell>
          <cell r="F672" t="str">
            <v>Baa3</v>
          </cell>
          <cell r="G672" t="str">
            <v>Foreign Currency Long Term Deposit Rating</v>
          </cell>
          <cell r="H672" t="str">
            <v>Stable</v>
          </cell>
          <cell r="I672">
            <v>4299904.6440447001</v>
          </cell>
          <cell r="J672" t="str">
            <v>2013 YE</v>
          </cell>
          <cell r="K672" t="str">
            <v>C</v>
          </cell>
        </row>
        <row r="673">
          <cell r="A673" t="str">
            <v>FirstRand Bank Limited</v>
          </cell>
          <cell r="B673" t="str">
            <v>South Africa</v>
          </cell>
          <cell r="C673" t="str">
            <v>C-</v>
          </cell>
          <cell r="D673" t="str">
            <v>baa1</v>
          </cell>
          <cell r="E673" t="str">
            <v>baa1</v>
          </cell>
          <cell r="F673" t="str">
            <v>Baa1</v>
          </cell>
          <cell r="G673" t="str">
            <v>Foreign Currency Long Term Deposit Rating</v>
          </cell>
          <cell r="H673" t="str">
            <v>Negative(m)</v>
          </cell>
          <cell r="I673">
            <v>78829580.350380003</v>
          </cell>
          <cell r="J673" t="str">
            <v>2013 YE</v>
          </cell>
          <cell r="K673" t="str">
            <v>C</v>
          </cell>
        </row>
        <row r="674">
          <cell r="A674" t="str">
            <v>Investec Bank Ltd.</v>
          </cell>
          <cell r="B674" t="str">
            <v>South Africa</v>
          </cell>
          <cell r="C674" t="str">
            <v>C-</v>
          </cell>
          <cell r="D674" t="str">
            <v>baa1</v>
          </cell>
          <cell r="E674" t="str">
            <v>baa1</v>
          </cell>
          <cell r="F674" t="str">
            <v>Baa1</v>
          </cell>
          <cell r="G674" t="str">
            <v>Foreign Currency Long Term Deposit Rating</v>
          </cell>
          <cell r="H674" t="str">
            <v>Negative(m)</v>
          </cell>
          <cell r="I674">
            <v>28299888.69162</v>
          </cell>
          <cell r="J674" t="str">
            <v>2013 H1</v>
          </cell>
          <cell r="K674" t="str">
            <v>C</v>
          </cell>
        </row>
        <row r="675">
          <cell r="A675" t="str">
            <v>Nedbank Limited</v>
          </cell>
          <cell r="B675" t="str">
            <v>South Africa</v>
          </cell>
          <cell r="C675" t="str">
            <v>C-</v>
          </cell>
          <cell r="D675" t="str">
            <v>baa1</v>
          </cell>
          <cell r="E675" t="str">
            <v>baa1</v>
          </cell>
          <cell r="F675" t="str">
            <v>Baa1</v>
          </cell>
          <cell r="G675" t="str">
            <v>Foreign Currency Long Term Deposit Rating</v>
          </cell>
          <cell r="H675" t="str">
            <v>Negative(m)</v>
          </cell>
          <cell r="I675">
            <v>66753075.112450004</v>
          </cell>
          <cell r="J675" t="str">
            <v>2013 YE</v>
          </cell>
          <cell r="K675" t="str">
            <v>C</v>
          </cell>
        </row>
        <row r="676">
          <cell r="A676" t="str">
            <v>Standard Bank of South Africa</v>
          </cell>
          <cell r="B676" t="str">
            <v>South Africa</v>
          </cell>
          <cell r="C676" t="str">
            <v>C-</v>
          </cell>
          <cell r="D676" t="str">
            <v>baa1</v>
          </cell>
          <cell r="E676" t="str">
            <v>baa1</v>
          </cell>
          <cell r="F676" t="str">
            <v>Baa1</v>
          </cell>
          <cell r="G676" t="str">
            <v>Foreign Currency Long Term Deposit Rating</v>
          </cell>
          <cell r="H676" t="str">
            <v>Negative(m)</v>
          </cell>
          <cell r="I676">
            <v>96992674.994829997</v>
          </cell>
          <cell r="J676" t="str">
            <v>2013 YE</v>
          </cell>
          <cell r="K676" t="str">
            <v>C</v>
          </cell>
        </row>
        <row r="677">
          <cell r="A677" t="str">
            <v>Banca March S.A.</v>
          </cell>
          <cell r="B677" t="str">
            <v>Spain</v>
          </cell>
          <cell r="C677" t="str">
            <v>D+</v>
          </cell>
          <cell r="D677" t="str">
            <v>baa3</v>
          </cell>
          <cell r="E677" t="str">
            <v>baa3</v>
          </cell>
          <cell r="F677" t="str">
            <v>Baa3</v>
          </cell>
          <cell r="G677" t="str">
            <v>Foreign Currency Long Term Deposit Rating</v>
          </cell>
          <cell r="H677" t="str">
            <v>Negative</v>
          </cell>
          <cell r="I677">
            <v>13546098.183910999</v>
          </cell>
          <cell r="J677" t="str">
            <v>2009 YE</v>
          </cell>
          <cell r="K677" t="str">
            <v>U</v>
          </cell>
        </row>
        <row r="678">
          <cell r="A678" t="str">
            <v>Banco Bilbao Vizcaya Argentaria, S.A.</v>
          </cell>
          <cell r="B678" t="str">
            <v>Spain</v>
          </cell>
          <cell r="C678" t="str">
            <v>C-</v>
          </cell>
          <cell r="D678" t="str">
            <v>baa2</v>
          </cell>
          <cell r="E678" t="str">
            <v>baa2</v>
          </cell>
          <cell r="F678" t="str">
            <v>Baa2</v>
          </cell>
          <cell r="G678" t="str">
            <v>Foreign Currency Long Term Deposit Rating</v>
          </cell>
          <cell r="H678" t="str">
            <v>Positive(m)</v>
          </cell>
          <cell r="I678">
            <v>802754508.21825004</v>
          </cell>
          <cell r="J678" t="str">
            <v>2013 YE</v>
          </cell>
          <cell r="K678" t="str">
            <v>C</v>
          </cell>
        </row>
        <row r="679">
          <cell r="A679" t="str">
            <v>Banco CEISS</v>
          </cell>
          <cell r="B679" t="str">
            <v>Spain</v>
          </cell>
          <cell r="C679" t="str">
            <v>E</v>
          </cell>
          <cell r="D679" t="str">
            <v>caa3</v>
          </cell>
          <cell r="E679" t="str">
            <v>caa3</v>
          </cell>
          <cell r="F679" t="str">
            <v>B3</v>
          </cell>
          <cell r="G679" t="str">
            <v>Foreign Currency Long Term Deposit Rating</v>
          </cell>
          <cell r="H679" t="str">
            <v>Rating(s) Under Review</v>
          </cell>
          <cell r="I679">
            <v>48954240.070445597</v>
          </cell>
          <cell r="J679" t="str">
            <v>2013 YE</v>
          </cell>
          <cell r="K679" t="str">
            <v>C</v>
          </cell>
        </row>
        <row r="680">
          <cell r="A680" t="str">
            <v>Banco Cooperativo Espanol, S.A.</v>
          </cell>
          <cell r="B680" t="str">
            <v>Spain</v>
          </cell>
          <cell r="C680" t="str">
            <v>D-</v>
          </cell>
          <cell r="D680" t="str">
            <v>ba3</v>
          </cell>
          <cell r="E680" t="str">
            <v>ba3</v>
          </cell>
          <cell r="F680" t="str">
            <v>Ba2</v>
          </cell>
          <cell r="G680" t="str">
            <v>Foreign Currency Long Term Deposit Rating</v>
          </cell>
          <cell r="H680" t="str">
            <v>Negative</v>
          </cell>
          <cell r="I680">
            <v>33432614.604769502</v>
          </cell>
          <cell r="J680" t="str">
            <v>2013 YE</v>
          </cell>
          <cell r="K680" t="str">
            <v>C</v>
          </cell>
        </row>
        <row r="681">
          <cell r="A681" t="str">
            <v>Banco Popular Espanol, S.A.</v>
          </cell>
          <cell r="B681" t="str">
            <v>Spain</v>
          </cell>
          <cell r="C681" t="str">
            <v>E+</v>
          </cell>
          <cell r="D681" t="str">
            <v>b1</v>
          </cell>
          <cell r="E681" t="str">
            <v>b1</v>
          </cell>
          <cell r="F681" t="str">
            <v>Ba3</v>
          </cell>
          <cell r="G681" t="str">
            <v>Foreign Currency Long Term Deposit Rating</v>
          </cell>
          <cell r="H681" t="str">
            <v>Negative</v>
          </cell>
          <cell r="I681">
            <v>203731044.249154</v>
          </cell>
          <cell r="J681" t="str">
            <v>2013 YE</v>
          </cell>
          <cell r="K681" t="str">
            <v>C</v>
          </cell>
        </row>
        <row r="682">
          <cell r="A682" t="str">
            <v>Banco Sabadell, S.A.</v>
          </cell>
          <cell r="B682" t="str">
            <v>Spain</v>
          </cell>
          <cell r="C682" t="str">
            <v>D-</v>
          </cell>
          <cell r="D682" t="str">
            <v>ba3</v>
          </cell>
          <cell r="E682" t="str">
            <v>ba3</v>
          </cell>
          <cell r="F682" t="str">
            <v>Ba2</v>
          </cell>
          <cell r="G682" t="str">
            <v>Foreign Currency Long Term Deposit Rating</v>
          </cell>
          <cell r="H682" t="str">
            <v>Negative</v>
          </cell>
          <cell r="I682">
            <v>225212851.34500799</v>
          </cell>
          <cell r="J682" t="str">
            <v>2013 YE</v>
          </cell>
          <cell r="K682" t="str">
            <v>C</v>
          </cell>
        </row>
        <row r="683">
          <cell r="A683" t="str">
            <v>Banco Santander S.A. (Spain)</v>
          </cell>
          <cell r="B683" t="str">
            <v>Spain</v>
          </cell>
          <cell r="C683" t="str">
            <v>C-</v>
          </cell>
          <cell r="D683" t="str">
            <v>baa1</v>
          </cell>
          <cell r="E683" t="str">
            <v>baa1</v>
          </cell>
          <cell r="F683" t="str">
            <v>Baa1</v>
          </cell>
          <cell r="G683" t="str">
            <v>Foreign Currency Long Term Deposit Rating</v>
          </cell>
          <cell r="H683" t="str">
            <v>Stable</v>
          </cell>
          <cell r="I683">
            <v>1537284356.5885799</v>
          </cell>
          <cell r="J683" t="str">
            <v>2013 YE</v>
          </cell>
          <cell r="K683" t="str">
            <v>C</v>
          </cell>
        </row>
        <row r="684">
          <cell r="A684" t="str">
            <v>Bankia, S.A.</v>
          </cell>
          <cell r="B684" t="str">
            <v>Spain</v>
          </cell>
          <cell r="C684" t="str">
            <v>E+</v>
          </cell>
          <cell r="D684" t="str">
            <v>b3</v>
          </cell>
          <cell r="E684" t="str">
            <v>b3</v>
          </cell>
          <cell r="F684" t="str">
            <v>B1</v>
          </cell>
          <cell r="G684" t="str">
            <v>Foreign Currency Long Term Deposit Rating</v>
          </cell>
          <cell r="H684" t="str">
            <v>Negative</v>
          </cell>
          <cell r="I684">
            <v>346513868.62096399</v>
          </cell>
          <cell r="J684" t="str">
            <v>2013 YE</v>
          </cell>
          <cell r="K684" t="str">
            <v>C</v>
          </cell>
        </row>
        <row r="685">
          <cell r="A685" t="str">
            <v>Bankinter, S.A.</v>
          </cell>
          <cell r="B685" t="str">
            <v>Spain</v>
          </cell>
          <cell r="C685" t="str">
            <v>D+</v>
          </cell>
          <cell r="D685" t="str">
            <v>ba1</v>
          </cell>
          <cell r="E685" t="str">
            <v>ba1</v>
          </cell>
          <cell r="F685" t="str">
            <v>Baa3</v>
          </cell>
          <cell r="G685" t="str">
            <v>Foreign Currency Long Term Deposit Rating</v>
          </cell>
          <cell r="H685" t="str">
            <v>Negative(m)</v>
          </cell>
          <cell r="I685">
            <v>75973739.405394405</v>
          </cell>
          <cell r="J685" t="str">
            <v>2013 YE</v>
          </cell>
          <cell r="K685" t="str">
            <v>C</v>
          </cell>
        </row>
        <row r="686">
          <cell r="A686" t="str">
            <v>Bankoa, S.A</v>
          </cell>
          <cell r="B686" t="str">
            <v>Spain</v>
          </cell>
          <cell r="C686" t="str">
            <v>D-</v>
          </cell>
          <cell r="D686" t="str">
            <v>ba3</v>
          </cell>
          <cell r="E686" t="str">
            <v>ba1</v>
          </cell>
          <cell r="F686" t="str">
            <v>Ba1</v>
          </cell>
          <cell r="G686" t="str">
            <v>Foreign Currency Long Term Deposit Rating</v>
          </cell>
          <cell r="H686" t="str">
            <v>Stable</v>
          </cell>
          <cell r="I686">
            <v>2438257.1862097201</v>
          </cell>
          <cell r="J686" t="str">
            <v>2013 YE</v>
          </cell>
          <cell r="K686" t="str">
            <v>C</v>
          </cell>
        </row>
        <row r="687">
          <cell r="A687" t="str">
            <v>Caixabank</v>
          </cell>
          <cell r="B687" t="str">
            <v>Spain</v>
          </cell>
          <cell r="C687" t="str">
            <v>D+</v>
          </cell>
          <cell r="D687" t="str">
            <v>ba1</v>
          </cell>
          <cell r="E687" t="str">
            <v>ba1</v>
          </cell>
          <cell r="F687" t="str">
            <v>Baa3</v>
          </cell>
          <cell r="G687" t="str">
            <v>Foreign Currency Long Term Deposit Rating</v>
          </cell>
          <cell r="H687" t="str">
            <v>Stable</v>
          </cell>
          <cell r="I687">
            <v>468762715.64119101</v>
          </cell>
          <cell r="J687" t="str">
            <v>2013 YE</v>
          </cell>
          <cell r="K687" t="str">
            <v>C</v>
          </cell>
        </row>
        <row r="688">
          <cell r="A688" t="str">
            <v>Caja Laboral Popular Coop. de Credito</v>
          </cell>
          <cell r="B688" t="str">
            <v>Spain</v>
          </cell>
          <cell r="C688" t="str">
            <v>D+</v>
          </cell>
          <cell r="D688" t="str">
            <v>ba1</v>
          </cell>
          <cell r="E688" t="str">
            <v>ba1</v>
          </cell>
          <cell r="F688" t="str">
            <v>Ba1</v>
          </cell>
          <cell r="G688" t="str">
            <v>Foreign Currency Long Term Deposit Rating</v>
          </cell>
          <cell r="H688" t="str">
            <v>Negative</v>
          </cell>
          <cell r="I688">
            <v>33914774.3923233</v>
          </cell>
          <cell r="J688" t="str">
            <v>2013 YE</v>
          </cell>
          <cell r="K688" t="str">
            <v>C</v>
          </cell>
        </row>
        <row r="689">
          <cell r="A689" t="str">
            <v>Caja Rural de Navarra</v>
          </cell>
          <cell r="B689" t="str">
            <v>Spain</v>
          </cell>
          <cell r="C689" t="str">
            <v>D+</v>
          </cell>
          <cell r="D689" t="str">
            <v>baa3</v>
          </cell>
          <cell r="E689" t="str">
            <v>baa3</v>
          </cell>
          <cell r="F689" t="str">
            <v>Baa3</v>
          </cell>
          <cell r="G689" t="str">
            <v>Local Currency Long Term Deposit Rating</v>
          </cell>
          <cell r="H689" t="str">
            <v>Stable</v>
          </cell>
          <cell r="I689">
            <v>12649020.4130599</v>
          </cell>
          <cell r="J689" t="str">
            <v>2012 YE</v>
          </cell>
          <cell r="K689" t="str">
            <v>C</v>
          </cell>
        </row>
        <row r="690">
          <cell r="A690" t="str">
            <v>Catalunya Banc SA</v>
          </cell>
          <cell r="B690" t="str">
            <v>Spain</v>
          </cell>
          <cell r="C690" t="str">
            <v>E</v>
          </cell>
          <cell r="D690" t="str">
            <v>caa2</v>
          </cell>
          <cell r="E690" t="str">
            <v>caa2</v>
          </cell>
          <cell r="F690" t="str">
            <v>B3</v>
          </cell>
          <cell r="G690" t="str">
            <v>Foreign Currency Long Term Deposit Rating</v>
          </cell>
          <cell r="H690" t="str">
            <v>Rating(s) Under Review</v>
          </cell>
          <cell r="I690">
            <v>86896277.055159107</v>
          </cell>
          <cell r="J690" t="str">
            <v>2013 YE</v>
          </cell>
          <cell r="K690" t="str">
            <v>C</v>
          </cell>
        </row>
        <row r="691">
          <cell r="A691" t="str">
            <v>CECABANK S.A.</v>
          </cell>
          <cell r="B691" t="str">
            <v>Spain</v>
          </cell>
          <cell r="C691" t="str">
            <v>E+</v>
          </cell>
          <cell r="D691" t="str">
            <v>b1</v>
          </cell>
          <cell r="E691" t="str">
            <v>b1</v>
          </cell>
          <cell r="F691" t="str">
            <v>Ba3</v>
          </cell>
          <cell r="G691" t="str">
            <v>Foreign Currency Long Term Deposit Rating</v>
          </cell>
          <cell r="H691" t="str">
            <v>Negative</v>
          </cell>
          <cell r="I691">
            <v>16619503.438352499</v>
          </cell>
          <cell r="J691" t="str">
            <v>2013 YE</v>
          </cell>
          <cell r="K691" t="str">
            <v>C</v>
          </cell>
        </row>
        <row r="692">
          <cell r="A692" t="str">
            <v>Ibercaja Banco SA</v>
          </cell>
          <cell r="B692" t="str">
            <v>Spain</v>
          </cell>
          <cell r="C692" t="str">
            <v>E+</v>
          </cell>
          <cell r="D692" t="str">
            <v>b1</v>
          </cell>
          <cell r="E692" t="str">
            <v>b1</v>
          </cell>
          <cell r="F692" t="str">
            <v>Ba3</v>
          </cell>
          <cell r="G692" t="str">
            <v>Foreign Currency Long Term Deposit Rating</v>
          </cell>
          <cell r="H692" t="str">
            <v>Negative</v>
          </cell>
          <cell r="I692">
            <v>86972357.361835897</v>
          </cell>
          <cell r="J692" t="str">
            <v>2013 YE</v>
          </cell>
          <cell r="K692" t="str">
            <v>C</v>
          </cell>
        </row>
        <row r="693">
          <cell r="A693" t="str">
            <v>Kutxabank, S.A.</v>
          </cell>
          <cell r="B693" t="str">
            <v>Spain</v>
          </cell>
          <cell r="C693" t="str">
            <v>D</v>
          </cell>
          <cell r="D693" t="str">
            <v>ba2</v>
          </cell>
          <cell r="E693" t="str">
            <v>ba2</v>
          </cell>
          <cell r="F693" t="str">
            <v>Ba1</v>
          </cell>
          <cell r="G693" t="str">
            <v>Local Currency Long Term Deposit Rating</v>
          </cell>
          <cell r="H693" t="str">
            <v>Negative(m)</v>
          </cell>
          <cell r="I693">
            <v>83725974.449842706</v>
          </cell>
          <cell r="J693" t="str">
            <v>2013 YE</v>
          </cell>
          <cell r="K693" t="str">
            <v>C</v>
          </cell>
        </row>
        <row r="694">
          <cell r="A694" t="str">
            <v>Liberbank</v>
          </cell>
          <cell r="B694" t="str">
            <v>Spain</v>
          </cell>
          <cell r="C694" t="str">
            <v>E+</v>
          </cell>
          <cell r="D694" t="str">
            <v>b2</v>
          </cell>
          <cell r="E694" t="str">
            <v>b2</v>
          </cell>
          <cell r="F694" t="str">
            <v>B1</v>
          </cell>
          <cell r="G694" t="str">
            <v>Foreign Currency Long Term Deposit Rating</v>
          </cell>
          <cell r="H694" t="str">
            <v>Negative(m)</v>
          </cell>
          <cell r="I694">
            <v>61382463.112918697</v>
          </cell>
          <cell r="J694" t="str">
            <v>2013 YE</v>
          </cell>
          <cell r="K694" t="str">
            <v>C</v>
          </cell>
        </row>
        <row r="695">
          <cell r="A695" t="str">
            <v>NCG Banco S.A.</v>
          </cell>
          <cell r="B695" t="str">
            <v>Spain</v>
          </cell>
          <cell r="C695" t="str">
            <v>E</v>
          </cell>
          <cell r="D695" t="str">
            <v>caa2</v>
          </cell>
          <cell r="E695" t="str">
            <v>caa2</v>
          </cell>
          <cell r="F695" t="str">
            <v>B3</v>
          </cell>
          <cell r="G695" t="str">
            <v>Foreign Currency Long Term Deposit Rating</v>
          </cell>
          <cell r="H695" t="str">
            <v>Rating(s) Under Review</v>
          </cell>
          <cell r="I695">
            <v>72598992.936833307</v>
          </cell>
          <cell r="J695" t="str">
            <v>2013 YE</v>
          </cell>
          <cell r="K695" t="str">
            <v>C</v>
          </cell>
        </row>
        <row r="696">
          <cell r="A696" t="str">
            <v>Santander Consumer Finance S.A.</v>
          </cell>
          <cell r="B696" t="str">
            <v>Spain</v>
          </cell>
          <cell r="C696" t="str">
            <v>C-</v>
          </cell>
          <cell r="D696" t="str">
            <v>baa2</v>
          </cell>
          <cell r="E696" t="str">
            <v>baa1</v>
          </cell>
          <cell r="F696" t="str">
            <v>Baa1</v>
          </cell>
          <cell r="G696" t="str">
            <v>Local Currency Long Term Deposit Rating</v>
          </cell>
          <cell r="H696" t="str">
            <v>Stable</v>
          </cell>
          <cell r="I696">
            <v>99354142.384000093</v>
          </cell>
          <cell r="J696" t="str">
            <v>2013 YE</v>
          </cell>
          <cell r="K696" t="str">
            <v>C</v>
          </cell>
        </row>
        <row r="697">
          <cell r="A697" t="str">
            <v>Unicaja Banco</v>
          </cell>
          <cell r="B697" t="str">
            <v>Spain</v>
          </cell>
          <cell r="C697" t="str">
            <v>E+</v>
          </cell>
          <cell r="D697" t="str">
            <v>b1</v>
          </cell>
          <cell r="E697" t="str">
            <v>b1</v>
          </cell>
          <cell r="F697" t="str">
            <v>Ba3</v>
          </cell>
          <cell r="G697" t="str">
            <v>Foreign Currency Long Term Deposit Rating</v>
          </cell>
          <cell r="H697" t="str">
            <v>Rating(s) Under Review</v>
          </cell>
          <cell r="I697">
            <v>56830349.336719103</v>
          </cell>
          <cell r="J697" t="str">
            <v>2013 YE</v>
          </cell>
          <cell r="K697" t="str">
            <v>C</v>
          </cell>
        </row>
        <row r="698">
          <cell r="A698" t="str">
            <v>Bank of Ceylon</v>
          </cell>
          <cell r="B698" t="str">
            <v>Sri Lanka</v>
          </cell>
          <cell r="C698" t="str">
            <v>E+</v>
          </cell>
          <cell r="D698" t="str">
            <v>b2</v>
          </cell>
          <cell r="E698" t="str">
            <v>b2</v>
          </cell>
          <cell r="F698" t="str">
            <v>B2</v>
          </cell>
          <cell r="G698" t="str">
            <v>Foreign Currency Long Term Deposit Rating</v>
          </cell>
          <cell r="H698" t="str">
            <v>Stable</v>
          </cell>
          <cell r="I698">
            <v>9371272.1774166599</v>
          </cell>
          <cell r="J698" t="str">
            <v>2013 YE</v>
          </cell>
          <cell r="K698" t="str">
            <v>C</v>
          </cell>
        </row>
        <row r="699">
          <cell r="A699" t="str">
            <v>Hatton National Bank Ltd.</v>
          </cell>
          <cell r="B699" t="str">
            <v>Sri Lanka</v>
          </cell>
          <cell r="C699" t="str">
            <v>E+</v>
          </cell>
          <cell r="D699" t="str">
            <v>b1</v>
          </cell>
          <cell r="E699" t="str">
            <v>b1</v>
          </cell>
          <cell r="F699" t="str">
            <v>B2</v>
          </cell>
          <cell r="G699" t="str">
            <v>Foreign Currency Long Term Deposit Rating</v>
          </cell>
          <cell r="H699" t="str">
            <v>Stable</v>
          </cell>
          <cell r="I699">
            <v>4016780.2462015199</v>
          </cell>
          <cell r="J699" t="str">
            <v>2013 YE</v>
          </cell>
          <cell r="K699" t="str">
            <v>C</v>
          </cell>
        </row>
        <row r="700">
          <cell r="A700" t="str">
            <v>Lansforsakringar Bank AB (publ)</v>
          </cell>
          <cell r="B700" t="str">
            <v>Sweden</v>
          </cell>
          <cell r="C700" t="str">
            <v>C-</v>
          </cell>
          <cell r="D700" t="str">
            <v>baa1</v>
          </cell>
          <cell r="E700" t="str">
            <v>a3</v>
          </cell>
          <cell r="F700" t="str">
            <v>A3</v>
          </cell>
          <cell r="G700" t="str">
            <v>Foreign Currency Long Term Deposit Rating</v>
          </cell>
          <cell r="H700" t="str">
            <v>Stable</v>
          </cell>
          <cell r="I700">
            <v>33235573.582584001</v>
          </cell>
          <cell r="J700" t="str">
            <v>2013 YE</v>
          </cell>
          <cell r="K700" t="str">
            <v>C</v>
          </cell>
        </row>
        <row r="701">
          <cell r="A701" t="str">
            <v>Nordea Bank AB</v>
          </cell>
          <cell r="B701" t="str">
            <v>Sweden</v>
          </cell>
          <cell r="C701" t="str">
            <v>C</v>
          </cell>
          <cell r="D701" t="str">
            <v>a3</v>
          </cell>
          <cell r="E701" t="str">
            <v>a3</v>
          </cell>
          <cell r="F701" t="str">
            <v>Aa3</v>
          </cell>
          <cell r="G701" t="str">
            <v>Foreign Currency Long Term Deposit Rating</v>
          </cell>
          <cell r="H701" t="str">
            <v>Negative(m)</v>
          </cell>
          <cell r="I701">
            <v>776722429.65453005</v>
          </cell>
          <cell r="J701" t="str">
            <v>2013 YE</v>
          </cell>
          <cell r="K701" t="str">
            <v>C</v>
          </cell>
        </row>
        <row r="702">
          <cell r="A702" t="str">
            <v>SEB</v>
          </cell>
          <cell r="B702" t="str">
            <v>Sweden</v>
          </cell>
          <cell r="C702" t="str">
            <v>C-</v>
          </cell>
          <cell r="D702" t="str">
            <v>baa1</v>
          </cell>
          <cell r="E702" t="str">
            <v>baa1</v>
          </cell>
          <cell r="F702" t="str">
            <v>A1</v>
          </cell>
          <cell r="G702" t="str">
            <v>Foreign Currency Long Term Deposit Rating</v>
          </cell>
          <cell r="H702" t="str">
            <v>Negative(m)</v>
          </cell>
          <cell r="I702">
            <v>386889101.07011998</v>
          </cell>
          <cell r="J702" t="str">
            <v>2013 YE</v>
          </cell>
          <cell r="K702" t="str">
            <v>C</v>
          </cell>
        </row>
        <row r="703">
          <cell r="A703" t="str">
            <v>SkandiaBanken AB</v>
          </cell>
          <cell r="B703" t="str">
            <v>Sweden</v>
          </cell>
          <cell r="C703" t="str">
            <v>C-</v>
          </cell>
          <cell r="D703" t="str">
            <v>baa1</v>
          </cell>
          <cell r="E703" t="str">
            <v>a3</v>
          </cell>
          <cell r="F703" t="str">
            <v>A3</v>
          </cell>
          <cell r="G703" t="str">
            <v>Foreign Currency Long Term Deposit Rating</v>
          </cell>
          <cell r="H703" t="str">
            <v>Stable</v>
          </cell>
          <cell r="I703">
            <v>15351570.647460001</v>
          </cell>
          <cell r="J703" t="str">
            <v>2013 YE</v>
          </cell>
          <cell r="K703" t="str">
            <v>C</v>
          </cell>
        </row>
        <row r="704">
          <cell r="A704" t="str">
            <v>Svenska Handelsbanken AB</v>
          </cell>
          <cell r="B704" t="str">
            <v>Sweden</v>
          </cell>
          <cell r="C704" t="str">
            <v>C</v>
          </cell>
          <cell r="D704" t="str">
            <v>a3</v>
          </cell>
          <cell r="E704" t="str">
            <v>a3</v>
          </cell>
          <cell r="F704" t="str">
            <v>Aa3</v>
          </cell>
          <cell r="G704" t="str">
            <v>Foreign Currency Long Term Deposit Rating</v>
          </cell>
          <cell r="H704" t="str">
            <v>Negative(m)</v>
          </cell>
          <cell r="I704">
            <v>387663242.36508</v>
          </cell>
          <cell r="J704" t="str">
            <v>2013 YE</v>
          </cell>
          <cell r="K704" t="str">
            <v>C</v>
          </cell>
        </row>
        <row r="705">
          <cell r="A705" t="str">
            <v>Swedbank AB</v>
          </cell>
          <cell r="B705" t="str">
            <v>Sweden</v>
          </cell>
          <cell r="C705" t="str">
            <v>C-</v>
          </cell>
          <cell r="D705" t="str">
            <v>baa1</v>
          </cell>
          <cell r="E705" t="str">
            <v>baa1</v>
          </cell>
          <cell r="F705" t="str">
            <v>A1</v>
          </cell>
          <cell r="G705" t="str">
            <v>Foreign Currency Long Term Deposit Rating</v>
          </cell>
          <cell r="H705" t="str">
            <v>Negative(m)</v>
          </cell>
          <cell r="I705">
            <v>283499977.64525998</v>
          </cell>
          <cell r="J705" t="str">
            <v>2013 YE</v>
          </cell>
          <cell r="K705" t="str">
            <v>C</v>
          </cell>
        </row>
        <row r="706">
          <cell r="A706" t="str">
            <v>Volvofinans Bank AB</v>
          </cell>
          <cell r="B706" t="str">
            <v>Sweden</v>
          </cell>
          <cell r="C706" t="str">
            <v>D+</v>
          </cell>
          <cell r="D706" t="str">
            <v>baa3</v>
          </cell>
          <cell r="E706" t="str">
            <v>baa3</v>
          </cell>
          <cell r="F706" t="str">
            <v>Baa2</v>
          </cell>
          <cell r="G706" t="str">
            <v>Foreign Currency Long Term Deposit Rating</v>
          </cell>
          <cell r="H706" t="str">
            <v>Negative(m)</v>
          </cell>
          <cell r="I706">
            <v>4649710.1306812204</v>
          </cell>
          <cell r="J706" t="str">
            <v>2013 YE</v>
          </cell>
          <cell r="K706" t="str">
            <v>U</v>
          </cell>
        </row>
        <row r="707">
          <cell r="A707" t="str">
            <v>Bank Julius Baer &amp; Co. Ltd.</v>
          </cell>
          <cell r="B707" t="str">
            <v>Switzerland</v>
          </cell>
          <cell r="C707" t="str">
            <v>C+</v>
          </cell>
          <cell r="D707" t="str">
            <v>a2</v>
          </cell>
          <cell r="E707" t="str">
            <v>a2</v>
          </cell>
          <cell r="F707" t="str">
            <v>A1</v>
          </cell>
          <cell r="G707" t="str">
            <v>Foreign Currency Long Term Issuer Rating</v>
          </cell>
          <cell r="H707" t="str">
            <v>Negative</v>
          </cell>
          <cell r="I707">
            <v>79553895.624304503</v>
          </cell>
          <cell r="J707" t="str">
            <v>2013 YE</v>
          </cell>
          <cell r="K707" t="str">
            <v>C</v>
          </cell>
        </row>
        <row r="708">
          <cell r="A708" t="str">
            <v>Bank Morgan Stanley AG</v>
          </cell>
          <cell r="B708" t="str">
            <v>Switzerland</v>
          </cell>
          <cell r="C708" t="str">
            <v>D+</v>
          </cell>
          <cell r="D708" t="str">
            <v>baa3</v>
          </cell>
          <cell r="E708" t="str">
            <v>baa2</v>
          </cell>
          <cell r="F708" t="str">
            <v>Baa2</v>
          </cell>
          <cell r="G708" t="str">
            <v>Foreign Currency Long Term Deposit Rating</v>
          </cell>
          <cell r="H708" t="str">
            <v>Stable</v>
          </cell>
          <cell r="I708">
            <v>6125016.0292989304</v>
          </cell>
          <cell r="J708" t="str">
            <v>2013 YE</v>
          </cell>
          <cell r="K708" t="str">
            <v>U</v>
          </cell>
        </row>
        <row r="709">
          <cell r="A709" t="str">
            <v>Bank Vontobel AG</v>
          </cell>
          <cell r="B709" t="str">
            <v>Switzerland</v>
          </cell>
          <cell r="C709" t="str">
            <v>C+</v>
          </cell>
          <cell r="D709" t="str">
            <v>a2</v>
          </cell>
          <cell r="E709" t="str">
            <v>a1</v>
          </cell>
          <cell r="F709" t="str">
            <v>A1</v>
          </cell>
          <cell r="G709" t="str">
            <v>Foreign Currency Long Term Deposit Rating</v>
          </cell>
          <cell r="H709" t="str">
            <v>Negative</v>
          </cell>
          <cell r="I709">
            <v>14185192.571092701</v>
          </cell>
          <cell r="J709" t="str">
            <v>2013 YE</v>
          </cell>
          <cell r="K709" t="str">
            <v>C</v>
          </cell>
        </row>
        <row r="710">
          <cell r="A710" t="str">
            <v>Banque Cantonale Vaudoise</v>
          </cell>
          <cell r="B710" t="str">
            <v>Switzerland</v>
          </cell>
          <cell r="C710" t="str">
            <v>C</v>
          </cell>
          <cell r="D710" t="str">
            <v>a3</v>
          </cell>
          <cell r="E710" t="str">
            <v>a3</v>
          </cell>
          <cell r="F710" t="str">
            <v>A1</v>
          </cell>
          <cell r="G710" t="str">
            <v>Foreign Currency Long Term Deposit Rating</v>
          </cell>
          <cell r="H710" t="str">
            <v>Stable</v>
          </cell>
          <cell r="I710">
            <v>45348850.331009999</v>
          </cell>
          <cell r="J710" t="str">
            <v>2013 YE</v>
          </cell>
          <cell r="K710" t="str">
            <v>C</v>
          </cell>
        </row>
        <row r="711">
          <cell r="A711" t="str">
            <v>Banque SYZ &amp; Co. S.A.</v>
          </cell>
          <cell r="B711" t="str">
            <v>Switzerland</v>
          </cell>
          <cell r="C711" t="str">
            <v>C-</v>
          </cell>
          <cell r="D711" t="str">
            <v>baa2</v>
          </cell>
          <cell r="E711" t="str">
            <v>baa2</v>
          </cell>
          <cell r="F711" t="str">
            <v>Baa2</v>
          </cell>
          <cell r="G711" t="str">
            <v>Foreign Currency Long Term Deposit Rating</v>
          </cell>
          <cell r="H711" t="str">
            <v>Negative</v>
          </cell>
          <cell r="I711">
            <v>1258804.6483889199</v>
          </cell>
          <cell r="J711" t="str">
            <v>2010 YE</v>
          </cell>
          <cell r="K711" t="str">
            <v>C</v>
          </cell>
        </row>
        <row r="712">
          <cell r="A712" t="str">
            <v>Berner Kantonalbank AG</v>
          </cell>
          <cell r="B712" t="str">
            <v>Switzerland</v>
          </cell>
          <cell r="C712" t="str">
            <v>C+</v>
          </cell>
          <cell r="D712" t="str">
            <v>a2</v>
          </cell>
          <cell r="E712" t="str">
            <v>a2</v>
          </cell>
          <cell r="F712" t="str">
            <v>A1</v>
          </cell>
          <cell r="G712" t="str">
            <v>Local Currency Long Term Deposit Rating</v>
          </cell>
          <cell r="H712" t="str">
            <v>Stable</v>
          </cell>
          <cell r="I712">
            <v>29304112.022336502</v>
          </cell>
          <cell r="J712" t="str">
            <v>2013 YE</v>
          </cell>
          <cell r="K712" t="str">
            <v>C</v>
          </cell>
        </row>
        <row r="713">
          <cell r="A713" t="str">
            <v>BSI AG</v>
          </cell>
          <cell r="B713" t="str">
            <v>Switzerland</v>
          </cell>
          <cell r="C713" t="str">
            <v>C-</v>
          </cell>
          <cell r="D713" t="str">
            <v>baa1</v>
          </cell>
          <cell r="E713" t="str">
            <v>baa1</v>
          </cell>
          <cell r="F713" t="str">
            <v>Baa1</v>
          </cell>
          <cell r="G713" t="str">
            <v>Foreign Currency Long Term Deposit Rating</v>
          </cell>
          <cell r="H713" t="str">
            <v>Stable</v>
          </cell>
          <cell r="I713">
            <v>21478669.837339099</v>
          </cell>
          <cell r="J713" t="str">
            <v>2013 YE</v>
          </cell>
          <cell r="K713" t="str">
            <v>U</v>
          </cell>
        </row>
        <row r="714">
          <cell r="A714" t="str">
            <v>Clientis AG</v>
          </cell>
          <cell r="B714" t="str">
            <v>Switzerland</v>
          </cell>
          <cell r="C714" t="str">
            <v>C-</v>
          </cell>
          <cell r="D714" t="str">
            <v>baa1</v>
          </cell>
          <cell r="E714" t="str">
            <v>baa1</v>
          </cell>
          <cell r="F714" t="str">
            <v>A3</v>
          </cell>
          <cell r="G714" t="str">
            <v>Foreign Currency Long Term Deposit Rating</v>
          </cell>
          <cell r="H714" t="str">
            <v>Negative(m)</v>
          </cell>
          <cell r="I714">
            <v>14441769.8468975</v>
          </cell>
          <cell r="J714" t="str">
            <v>2013 YE</v>
          </cell>
          <cell r="K714" t="str">
            <v>C</v>
          </cell>
        </row>
        <row r="715">
          <cell r="A715" t="str">
            <v>Credit Suisse AG</v>
          </cell>
          <cell r="B715" t="str">
            <v>Switzerland</v>
          </cell>
          <cell r="C715" t="str">
            <v>C-</v>
          </cell>
          <cell r="D715" t="str">
            <v>baa1</v>
          </cell>
          <cell r="E715" t="str">
            <v>baa1</v>
          </cell>
          <cell r="F715" t="str">
            <v>A1</v>
          </cell>
          <cell r="G715" t="str">
            <v>Foreign Currency Long Term Deposit Rating</v>
          </cell>
          <cell r="H715" t="str">
            <v>Negative</v>
          </cell>
          <cell r="I715">
            <v>943961321.04551995</v>
          </cell>
          <cell r="J715" t="str">
            <v>2013 YE</v>
          </cell>
          <cell r="K715" t="str">
            <v>C</v>
          </cell>
        </row>
        <row r="716">
          <cell r="A716" t="str">
            <v>EFG Bank</v>
          </cell>
          <cell r="B716" t="str">
            <v>Switzerland</v>
          </cell>
          <cell r="C716" t="str">
            <v>C+</v>
          </cell>
          <cell r="D716" t="str">
            <v>a2</v>
          </cell>
          <cell r="E716" t="str">
            <v>a2</v>
          </cell>
          <cell r="F716" t="str">
            <v>A2</v>
          </cell>
          <cell r="G716" t="str">
            <v>Foreign Currency Long Term Deposit Rating</v>
          </cell>
          <cell r="H716" t="str">
            <v>Stable</v>
          </cell>
          <cell r="I716">
            <v>18227469.519126002</v>
          </cell>
          <cell r="J716" t="str">
            <v>2013 YE</v>
          </cell>
          <cell r="K716" t="str">
            <v>U</v>
          </cell>
        </row>
        <row r="717">
          <cell r="A717" t="str">
            <v>Raiffeisen Schweiz</v>
          </cell>
          <cell r="B717" t="str">
            <v>Switzerland</v>
          </cell>
          <cell r="C717" t="str">
            <v>C</v>
          </cell>
          <cell r="D717" t="str">
            <v>a3</v>
          </cell>
          <cell r="E717" t="str">
            <v>a2</v>
          </cell>
          <cell r="F717" t="str">
            <v>Aa3</v>
          </cell>
          <cell r="G717" t="str">
            <v>Foreign Currency Long Term Deposit Rating</v>
          </cell>
          <cell r="H717" t="str">
            <v>Stable</v>
          </cell>
          <cell r="I717">
            <v>36798613.632413402</v>
          </cell>
          <cell r="J717" t="str">
            <v>2013 YE</v>
          </cell>
          <cell r="K717" t="str">
            <v>C</v>
          </cell>
        </row>
        <row r="718">
          <cell r="A718" t="str">
            <v>St. Galler Kantonalbank</v>
          </cell>
          <cell r="B718" t="str">
            <v>Switzerland</v>
          </cell>
          <cell r="C718" t="str">
            <v>C+</v>
          </cell>
          <cell r="D718" t="str">
            <v>a2</v>
          </cell>
          <cell r="E718" t="str">
            <v>a2</v>
          </cell>
          <cell r="F718" t="str">
            <v>Aa1</v>
          </cell>
          <cell r="G718" t="str">
            <v>Foreign Currency Long Term Deposit Rating</v>
          </cell>
          <cell r="H718" t="str">
            <v>Stable(m)</v>
          </cell>
          <cell r="I718">
            <v>31154464.528896298</v>
          </cell>
          <cell r="J718" t="str">
            <v>2013 YE</v>
          </cell>
          <cell r="K718" t="str">
            <v>C</v>
          </cell>
        </row>
        <row r="719">
          <cell r="A719" t="str">
            <v>UBS AG</v>
          </cell>
          <cell r="B719" t="str">
            <v>Switzerland</v>
          </cell>
          <cell r="C719" t="str">
            <v>C-</v>
          </cell>
          <cell r="D719" t="str">
            <v>baa2</v>
          </cell>
          <cell r="E719" t="str">
            <v>baa2</v>
          </cell>
          <cell r="F719" t="str">
            <v>A2</v>
          </cell>
          <cell r="G719" t="str">
            <v>Foreign Currency Long Term Deposit Rating</v>
          </cell>
          <cell r="H719" t="str">
            <v>Stable</v>
          </cell>
          <cell r="I719">
            <v>860654411.41832995</v>
          </cell>
          <cell r="J719" t="str">
            <v>2013 YE</v>
          </cell>
          <cell r="K719" t="str">
            <v>C</v>
          </cell>
        </row>
        <row r="720">
          <cell r="A720" t="str">
            <v>Valiant Bank AG</v>
          </cell>
          <cell r="B720" t="str">
            <v>Switzerland</v>
          </cell>
          <cell r="C720" t="str">
            <v>C-</v>
          </cell>
          <cell r="D720" t="str">
            <v>baa1</v>
          </cell>
          <cell r="E720" t="str">
            <v>baa1</v>
          </cell>
          <cell r="F720" t="str">
            <v>A3</v>
          </cell>
          <cell r="G720" t="str">
            <v>Foreign Currency Long Term Deposit Rating</v>
          </cell>
          <cell r="H720" t="str">
            <v>Negative(m)</v>
          </cell>
          <cell r="I720">
            <v>28324727.077259202</v>
          </cell>
          <cell r="J720" t="str">
            <v>2013 YE</v>
          </cell>
          <cell r="K720" t="str">
            <v>U</v>
          </cell>
        </row>
        <row r="721">
          <cell r="A721" t="str">
            <v>Zuercher Kantonalbank</v>
          </cell>
          <cell r="B721" t="str">
            <v>Switzerland</v>
          </cell>
          <cell r="C721" t="str">
            <v>C+</v>
          </cell>
          <cell r="D721" t="str">
            <v>a2</v>
          </cell>
          <cell r="E721" t="str">
            <v>a2</v>
          </cell>
          <cell r="F721" t="str">
            <v>Aaa</v>
          </cell>
          <cell r="G721" t="str">
            <v>Foreign Currency Long Term Deposit Rating</v>
          </cell>
          <cell r="H721" t="str">
            <v>Stable</v>
          </cell>
          <cell r="I721">
            <v>167906898.47088</v>
          </cell>
          <cell r="J721" t="str">
            <v>2013 YE</v>
          </cell>
          <cell r="K721" t="str">
            <v>C</v>
          </cell>
        </row>
        <row r="722">
          <cell r="A722" t="str">
            <v>Bank of Taiwan</v>
          </cell>
          <cell r="B722" t="str">
            <v>Taiwan</v>
          </cell>
          <cell r="C722" t="str">
            <v>C-</v>
          </cell>
          <cell r="D722" t="str">
            <v>baa2</v>
          </cell>
          <cell r="E722" t="str">
            <v>baa2</v>
          </cell>
          <cell r="F722" t="str">
            <v>Aa3</v>
          </cell>
          <cell r="G722" t="str">
            <v>Foreign Currency Long Term Deposit Rating</v>
          </cell>
          <cell r="H722" t="str">
            <v>Stable</v>
          </cell>
          <cell r="I722">
            <v>142745056.97321299</v>
          </cell>
          <cell r="J722" t="str">
            <v>2013 YE</v>
          </cell>
          <cell r="K722" t="str">
            <v>C</v>
          </cell>
        </row>
        <row r="723">
          <cell r="A723" t="str">
            <v>Cathay United Bank Co., Ltd</v>
          </cell>
          <cell r="B723" t="str">
            <v>Taiwan</v>
          </cell>
          <cell r="C723" t="str">
            <v>C-</v>
          </cell>
          <cell r="D723" t="str">
            <v>baa2</v>
          </cell>
          <cell r="E723" t="str">
            <v>baa2</v>
          </cell>
          <cell r="F723" t="str">
            <v>A2</v>
          </cell>
          <cell r="G723" t="str">
            <v>Foreign Currency Long Term Deposit Rating</v>
          </cell>
          <cell r="H723" t="str">
            <v>Stable</v>
          </cell>
          <cell r="I723">
            <v>66661306.667333998</v>
          </cell>
          <cell r="J723" t="str">
            <v>2013 YE</v>
          </cell>
          <cell r="K723" t="str">
            <v>C</v>
          </cell>
        </row>
        <row r="724">
          <cell r="A724" t="str">
            <v>Chang Hwa Commercial Bank</v>
          </cell>
          <cell r="B724" t="str">
            <v>Taiwan</v>
          </cell>
          <cell r="C724" t="str">
            <v>D+</v>
          </cell>
          <cell r="D724" t="str">
            <v>ba1</v>
          </cell>
          <cell r="E724" t="str">
            <v>ba1</v>
          </cell>
          <cell r="F724" t="str">
            <v>A3</v>
          </cell>
          <cell r="G724" t="str">
            <v>Foreign Currency Long Term Deposit Rating</v>
          </cell>
          <cell r="H724" t="str">
            <v>Stable</v>
          </cell>
          <cell r="I724">
            <v>57042150.573282503</v>
          </cell>
          <cell r="J724" t="str">
            <v>2013 YE</v>
          </cell>
          <cell r="K724" t="str">
            <v>C</v>
          </cell>
        </row>
        <row r="725">
          <cell r="A725" t="str">
            <v>CTBC Bank Co., Ltd.</v>
          </cell>
          <cell r="B725" t="str">
            <v>Taiwan</v>
          </cell>
          <cell r="C725" t="str">
            <v>C-</v>
          </cell>
          <cell r="D725" t="str">
            <v>baa2</v>
          </cell>
          <cell r="E725" t="str">
            <v>baa2</v>
          </cell>
          <cell r="F725" t="str">
            <v>A2</v>
          </cell>
          <cell r="G725" t="str">
            <v>Foreign Currency Long Term Deposit Rating</v>
          </cell>
          <cell r="H725" t="str">
            <v>Negative</v>
          </cell>
          <cell r="I725">
            <v>72318495.494198799</v>
          </cell>
          <cell r="J725" t="str">
            <v>2013 YE</v>
          </cell>
          <cell r="K725" t="str">
            <v>C</v>
          </cell>
        </row>
        <row r="726">
          <cell r="A726" t="str">
            <v>E. Sun Commercial Bank, Ltd.</v>
          </cell>
          <cell r="B726" t="str">
            <v>Taiwan</v>
          </cell>
          <cell r="C726" t="str">
            <v>D+</v>
          </cell>
          <cell r="D726" t="str">
            <v>baa3</v>
          </cell>
          <cell r="E726" t="str">
            <v>baa3</v>
          </cell>
          <cell r="F726" t="str">
            <v>Baa1</v>
          </cell>
          <cell r="G726" t="str">
            <v>Foreign Currency Long Term Deposit Rating</v>
          </cell>
          <cell r="H726" t="str">
            <v>Stable</v>
          </cell>
          <cell r="I726">
            <v>45931296.589282602</v>
          </cell>
          <cell r="J726" t="str">
            <v>2013 YE</v>
          </cell>
          <cell r="K726" t="str">
            <v>C</v>
          </cell>
        </row>
        <row r="727">
          <cell r="A727" t="str">
            <v>First Commercial Bank</v>
          </cell>
          <cell r="B727" t="str">
            <v>Taiwan</v>
          </cell>
          <cell r="C727" t="str">
            <v>D+</v>
          </cell>
          <cell r="D727" t="str">
            <v>ba1</v>
          </cell>
          <cell r="E727" t="str">
            <v>ba1</v>
          </cell>
          <cell r="F727" t="str">
            <v>A3</v>
          </cell>
          <cell r="G727" t="str">
            <v>Foreign Currency Long Term Deposit Rating</v>
          </cell>
          <cell r="H727" t="str">
            <v>Stable</v>
          </cell>
          <cell r="I727">
            <v>74041097.565996006</v>
          </cell>
          <cell r="J727" t="str">
            <v>2013 YE</v>
          </cell>
          <cell r="K727" t="str">
            <v>C</v>
          </cell>
        </row>
        <row r="728">
          <cell r="A728" t="str">
            <v>Hua Nan Commercial Bank Ltd.</v>
          </cell>
          <cell r="B728" t="str">
            <v>Taiwan</v>
          </cell>
          <cell r="C728" t="str">
            <v>D+</v>
          </cell>
          <cell r="D728" t="str">
            <v>ba1</v>
          </cell>
          <cell r="E728" t="str">
            <v>ba1</v>
          </cell>
          <cell r="F728" t="str">
            <v>A3</v>
          </cell>
          <cell r="G728" t="str">
            <v>Foreign Currency Long Term Deposit Rating</v>
          </cell>
          <cell r="H728" t="str">
            <v>Stable</v>
          </cell>
          <cell r="I728">
            <v>71054557.155076802</v>
          </cell>
          <cell r="J728" t="str">
            <v>2013 YE</v>
          </cell>
          <cell r="K728" t="str">
            <v>C</v>
          </cell>
        </row>
        <row r="729">
          <cell r="A729" t="str">
            <v>Land Bank of Taiwan</v>
          </cell>
          <cell r="B729" t="str">
            <v>Taiwan</v>
          </cell>
          <cell r="C729" t="str">
            <v>D</v>
          </cell>
          <cell r="D729" t="str">
            <v>ba2</v>
          </cell>
          <cell r="E729" t="str">
            <v>ba2</v>
          </cell>
          <cell r="F729" t="str">
            <v>Aa3</v>
          </cell>
          <cell r="G729" t="str">
            <v>Foreign Currency Long Term Deposit Rating</v>
          </cell>
          <cell r="H729" t="str">
            <v>Stable</v>
          </cell>
          <cell r="I729">
            <v>81245602.287029505</v>
          </cell>
          <cell r="J729" t="str">
            <v>2013 YE</v>
          </cell>
          <cell r="K729" t="str">
            <v>C</v>
          </cell>
        </row>
        <row r="730">
          <cell r="A730" t="str">
            <v>Mega International Commercial Bank</v>
          </cell>
          <cell r="B730" t="str">
            <v>Taiwan</v>
          </cell>
          <cell r="C730" t="str">
            <v>C-</v>
          </cell>
          <cell r="D730" t="str">
            <v>baa2</v>
          </cell>
          <cell r="E730" t="str">
            <v>baa2</v>
          </cell>
          <cell r="F730" t="str">
            <v>A1</v>
          </cell>
          <cell r="G730" t="str">
            <v>Foreign Currency Long Term Deposit Rating</v>
          </cell>
          <cell r="H730" t="str">
            <v>Stable</v>
          </cell>
          <cell r="I730">
            <v>94605827.876201704</v>
          </cell>
          <cell r="J730" t="str">
            <v>2013 YE</v>
          </cell>
          <cell r="K730" t="str">
            <v>C</v>
          </cell>
        </row>
        <row r="731">
          <cell r="A731" t="str">
            <v>Taipei Fubon Commercial Bank Co Ltd</v>
          </cell>
          <cell r="B731" t="str">
            <v>Taiwan</v>
          </cell>
          <cell r="C731" t="str">
            <v>C-</v>
          </cell>
          <cell r="D731" t="str">
            <v>baa2</v>
          </cell>
          <cell r="E731" t="str">
            <v>baa2</v>
          </cell>
          <cell r="F731" t="str">
            <v>A2</v>
          </cell>
          <cell r="G731" t="str">
            <v>Foreign Currency Long Term Deposit Rating</v>
          </cell>
          <cell r="H731" t="str">
            <v>Stable</v>
          </cell>
          <cell r="I731">
            <v>59246704.450600103</v>
          </cell>
          <cell r="J731" t="str">
            <v>2013 YE</v>
          </cell>
          <cell r="K731" t="str">
            <v>C</v>
          </cell>
        </row>
        <row r="732">
          <cell r="A732" t="str">
            <v>OJSC Bank Eskhata</v>
          </cell>
          <cell r="B732" t="str">
            <v>Tajikistan</v>
          </cell>
          <cell r="C732" t="str">
            <v>E+</v>
          </cell>
          <cell r="D732" t="str">
            <v>b3</v>
          </cell>
          <cell r="E732" t="str">
            <v>b3</v>
          </cell>
          <cell r="F732" t="str">
            <v>Caa2</v>
          </cell>
          <cell r="G732" t="str">
            <v>Foreign Currency Long Term Deposit Rating</v>
          </cell>
          <cell r="H732" t="str">
            <v>Stable</v>
          </cell>
          <cell r="I732">
            <v>149553.35573064</v>
          </cell>
          <cell r="J732" t="str">
            <v>2012 YE</v>
          </cell>
          <cell r="K732" t="str">
            <v>U</v>
          </cell>
        </row>
        <row r="733">
          <cell r="A733" t="str">
            <v>Bangkok Bank Public Company Limited</v>
          </cell>
          <cell r="B733" t="str">
            <v>Thailand</v>
          </cell>
          <cell r="C733" t="str">
            <v>C-</v>
          </cell>
          <cell r="D733" t="str">
            <v>baa2</v>
          </cell>
          <cell r="E733" t="str">
            <v>baa2</v>
          </cell>
          <cell r="F733" t="str">
            <v>Baa1</v>
          </cell>
          <cell r="G733" t="str">
            <v>Foreign Currency Long Term Deposit Rating</v>
          </cell>
          <cell r="H733" t="str">
            <v>Stable</v>
          </cell>
          <cell r="I733">
            <v>79017271.899557903</v>
          </cell>
          <cell r="J733" t="str">
            <v>2013 YE</v>
          </cell>
          <cell r="K733" t="str">
            <v>C</v>
          </cell>
        </row>
        <row r="734">
          <cell r="A734" t="str">
            <v>Bank of Ayudhya</v>
          </cell>
          <cell r="B734" t="str">
            <v>Thailand</v>
          </cell>
          <cell r="C734" t="str">
            <v>D+</v>
          </cell>
          <cell r="D734" t="str">
            <v>ba1</v>
          </cell>
          <cell r="E734" t="str">
            <v>baa2</v>
          </cell>
          <cell r="F734" t="str">
            <v>Baa1</v>
          </cell>
          <cell r="G734" t="str">
            <v>Foreign Currency Long Term Deposit Rating</v>
          </cell>
          <cell r="H734" t="str">
            <v>Stable</v>
          </cell>
          <cell r="I734">
            <v>35897203.074305102</v>
          </cell>
          <cell r="J734" t="str">
            <v>2013 YE</v>
          </cell>
          <cell r="K734" t="str">
            <v>C</v>
          </cell>
        </row>
        <row r="735">
          <cell r="A735" t="str">
            <v>CIMB Thai Bank Public Company Limited</v>
          </cell>
          <cell r="B735" t="str">
            <v>Thailand</v>
          </cell>
          <cell r="C735" t="str">
            <v>D</v>
          </cell>
          <cell r="D735" t="str">
            <v>ba2</v>
          </cell>
          <cell r="E735" t="str">
            <v>baa2</v>
          </cell>
          <cell r="F735" t="str">
            <v>Baa2</v>
          </cell>
          <cell r="G735" t="str">
            <v>Foreign Currency Long Term Deposit Rating</v>
          </cell>
          <cell r="H735" t="str">
            <v>Stable</v>
          </cell>
          <cell r="I735">
            <v>8510699.7618457694</v>
          </cell>
          <cell r="J735" t="str">
            <v>2013 YE</v>
          </cell>
          <cell r="K735" t="str">
            <v>C</v>
          </cell>
        </row>
        <row r="736">
          <cell r="A736" t="str">
            <v>Government Housing Bank of Thailand</v>
          </cell>
          <cell r="B736" t="str">
            <v>Thailand</v>
          </cell>
          <cell r="C736" t="str">
            <v>E+</v>
          </cell>
          <cell r="D736" t="str">
            <v>b1</v>
          </cell>
          <cell r="E736" t="str">
            <v>b1</v>
          </cell>
          <cell r="F736" t="str">
            <v>Baa1</v>
          </cell>
          <cell r="G736" t="str">
            <v>Foreign Currency Long Term Deposit Rating</v>
          </cell>
          <cell r="H736" t="str">
            <v>Stable</v>
          </cell>
          <cell r="I736">
            <v>24060004.857176501</v>
          </cell>
          <cell r="J736" t="str">
            <v>2012 YE</v>
          </cell>
          <cell r="K736" t="str">
            <v>C</v>
          </cell>
        </row>
        <row r="737">
          <cell r="A737" t="str">
            <v>KASIKORNBANK Public Company Limited</v>
          </cell>
          <cell r="B737" t="str">
            <v>Thailand</v>
          </cell>
          <cell r="C737" t="str">
            <v>C-</v>
          </cell>
          <cell r="D737" t="str">
            <v>baa2</v>
          </cell>
          <cell r="E737" t="str">
            <v>baa2</v>
          </cell>
          <cell r="F737" t="str">
            <v>Baa1</v>
          </cell>
          <cell r="G737" t="str">
            <v>Foreign Currency Long Term Deposit Rating</v>
          </cell>
          <cell r="H737" t="str">
            <v>Stable</v>
          </cell>
          <cell r="I737">
            <v>69690978.780324206</v>
          </cell>
          <cell r="J737" t="str">
            <v>2013 YE</v>
          </cell>
          <cell r="K737" t="str">
            <v>C</v>
          </cell>
        </row>
        <row r="738">
          <cell r="A738" t="str">
            <v>Krung Thai Bank Public Company Limited</v>
          </cell>
          <cell r="B738" t="str">
            <v>Thailand</v>
          </cell>
          <cell r="C738" t="str">
            <v>D</v>
          </cell>
          <cell r="D738" t="str">
            <v>ba2</v>
          </cell>
          <cell r="E738" t="str">
            <v>ba2</v>
          </cell>
          <cell r="F738" t="str">
            <v>Baa1</v>
          </cell>
          <cell r="G738" t="str">
            <v>Foreign Currency Long Term Deposit Rating</v>
          </cell>
          <cell r="H738" t="str">
            <v>Stable</v>
          </cell>
          <cell r="I738">
            <v>76529849.445476994</v>
          </cell>
          <cell r="J738" t="str">
            <v>2013 YE</v>
          </cell>
          <cell r="K738" t="str">
            <v>C</v>
          </cell>
        </row>
        <row r="739">
          <cell r="A739" t="str">
            <v>Siam Commercial Bank Public Company Limited</v>
          </cell>
          <cell r="B739" t="str">
            <v>Thailand</v>
          </cell>
          <cell r="C739" t="str">
            <v>C-</v>
          </cell>
          <cell r="D739" t="str">
            <v>baa2</v>
          </cell>
          <cell r="E739" t="str">
            <v>baa2</v>
          </cell>
          <cell r="F739" t="str">
            <v>Baa1</v>
          </cell>
          <cell r="G739" t="str">
            <v>Foreign Currency Long Term Deposit Rating</v>
          </cell>
          <cell r="H739" t="str">
            <v>Stable</v>
          </cell>
          <cell r="I739">
            <v>77121305.511819199</v>
          </cell>
          <cell r="J739" t="str">
            <v>2013 YE</v>
          </cell>
          <cell r="K739" t="str">
            <v>C</v>
          </cell>
        </row>
        <row r="740">
          <cell r="A740" t="str">
            <v>SME Development  Bank of Thailand</v>
          </cell>
          <cell r="B740" t="str">
            <v>Thailand</v>
          </cell>
          <cell r="C740" t="str">
            <v>E</v>
          </cell>
          <cell r="D740" t="str">
            <v>caa1</v>
          </cell>
          <cell r="E740" t="str">
            <v>caa1</v>
          </cell>
          <cell r="F740" t="str">
            <v>Baa2</v>
          </cell>
          <cell r="G740" t="str">
            <v>Foreign Currency Long Term Deposit Rating</v>
          </cell>
          <cell r="H740" t="str">
            <v>Stable(m)</v>
          </cell>
          <cell r="I740">
            <v>3232517.7117136898</v>
          </cell>
          <cell r="J740" t="str">
            <v>2012 YE</v>
          </cell>
          <cell r="K740" t="str">
            <v>C</v>
          </cell>
        </row>
        <row r="741">
          <cell r="A741" t="str">
            <v>Standard Chartered Bank (Thai) Public Co Ltd</v>
          </cell>
          <cell r="B741" t="str">
            <v>Thailand</v>
          </cell>
          <cell r="C741" t="str">
            <v>D+</v>
          </cell>
          <cell r="D741" t="str">
            <v>baa3</v>
          </cell>
          <cell r="E741" t="str">
            <v>a3</v>
          </cell>
          <cell r="F741" t="str">
            <v>Baa1</v>
          </cell>
          <cell r="G741" t="str">
            <v>Foreign Currency Long Term Deposit Rating</v>
          </cell>
          <cell r="H741" t="str">
            <v>Stable</v>
          </cell>
          <cell r="I741">
            <v>7747165.4488876397</v>
          </cell>
          <cell r="J741" t="str">
            <v>2013 YE</v>
          </cell>
          <cell r="K741" t="str">
            <v>C</v>
          </cell>
        </row>
        <row r="742">
          <cell r="A742" t="str">
            <v>TMB Bank Public Company Limited</v>
          </cell>
          <cell r="B742" t="str">
            <v>Thailand</v>
          </cell>
          <cell r="C742" t="str">
            <v>D-</v>
          </cell>
          <cell r="D742" t="str">
            <v>ba3</v>
          </cell>
          <cell r="E742" t="str">
            <v>ba3</v>
          </cell>
          <cell r="F742" t="str">
            <v>Baa3</v>
          </cell>
          <cell r="G742" t="str">
            <v>Foreign Currency Long Term Deposit Rating</v>
          </cell>
          <cell r="H742" t="str">
            <v>Stable</v>
          </cell>
          <cell r="I742">
            <v>23302861.174501602</v>
          </cell>
          <cell r="J742" t="str">
            <v>2013 YE</v>
          </cell>
          <cell r="K742" t="str">
            <v>C</v>
          </cell>
        </row>
        <row r="743">
          <cell r="A743" t="str">
            <v>United Overseas Bank (Thai) Public Co Ltd</v>
          </cell>
          <cell r="B743" t="str">
            <v>Thailand</v>
          </cell>
          <cell r="C743" t="str">
            <v>D</v>
          </cell>
          <cell r="D743" t="str">
            <v>ba2</v>
          </cell>
          <cell r="E743" t="str">
            <v>baa1</v>
          </cell>
          <cell r="F743" t="str">
            <v>Baa1</v>
          </cell>
          <cell r="G743" t="str">
            <v>Foreign Currency Long Term Deposit Rating</v>
          </cell>
          <cell r="H743" t="str">
            <v>Stable</v>
          </cell>
          <cell r="I743">
            <v>12412132.2308782</v>
          </cell>
          <cell r="J743" t="str">
            <v>2013 YE</v>
          </cell>
          <cell r="K743" t="str">
            <v>C</v>
          </cell>
        </row>
        <row r="744">
          <cell r="A744" t="str">
            <v>First Citizens Bank Limited</v>
          </cell>
          <cell r="B744" t="str">
            <v>Trinidad &amp; Tobago</v>
          </cell>
          <cell r="C744" t="str">
            <v>D+</v>
          </cell>
          <cell r="D744" t="str">
            <v>baa3</v>
          </cell>
          <cell r="E744" t="str">
            <v>baa3</v>
          </cell>
          <cell r="F744" t="str">
            <v>Baa1</v>
          </cell>
          <cell r="G744" t="str">
            <v>Foreign Currency Long Term Deposit Rating</v>
          </cell>
          <cell r="H744" t="str">
            <v>Stable</v>
          </cell>
          <cell r="I744">
            <v>5614189.9204886397</v>
          </cell>
          <cell r="J744" t="str">
            <v>2014 H1</v>
          </cell>
          <cell r="K744" t="str">
            <v>C</v>
          </cell>
        </row>
        <row r="745">
          <cell r="A745" t="str">
            <v>Amen Bank</v>
          </cell>
          <cell r="B745" t="str">
            <v>Tunisia</v>
          </cell>
          <cell r="C745" t="str">
            <v>E+</v>
          </cell>
          <cell r="D745" t="str">
            <v>b3</v>
          </cell>
          <cell r="E745" t="str">
            <v>b3</v>
          </cell>
          <cell r="F745" t="str">
            <v>B1</v>
          </cell>
          <cell r="G745" t="str">
            <v>Foreign Currency Long Term Deposit Rating</v>
          </cell>
          <cell r="H745" t="str">
            <v>Negative</v>
          </cell>
          <cell r="I745">
            <v>4351193.1620463599</v>
          </cell>
          <cell r="J745" t="str">
            <v>2013 H1</v>
          </cell>
          <cell r="K745" t="str">
            <v>U</v>
          </cell>
        </row>
        <row r="746">
          <cell r="A746" t="str">
            <v>Arab Tunisian Bank</v>
          </cell>
          <cell r="B746" t="str">
            <v>Tunisia</v>
          </cell>
          <cell r="C746" t="str">
            <v>E+</v>
          </cell>
          <cell r="D746" t="str">
            <v>b1</v>
          </cell>
          <cell r="E746" t="str">
            <v>ba3</v>
          </cell>
          <cell r="F746" t="str">
            <v>B1</v>
          </cell>
          <cell r="G746" t="str">
            <v>Foreign Currency Long Term Deposit Rating</v>
          </cell>
          <cell r="H746" t="str">
            <v>Negative(m)</v>
          </cell>
          <cell r="I746">
            <v>2962424.0422563502</v>
          </cell>
          <cell r="J746" t="str">
            <v>2013 YE</v>
          </cell>
          <cell r="K746" t="str">
            <v>U</v>
          </cell>
        </row>
        <row r="747">
          <cell r="A747" t="str">
            <v>Banque de Tunisie</v>
          </cell>
          <cell r="B747" t="str">
            <v>Tunisia</v>
          </cell>
          <cell r="C747" t="str">
            <v>E+</v>
          </cell>
          <cell r="D747" t="str">
            <v>b1</v>
          </cell>
          <cell r="E747" t="str">
            <v>b1</v>
          </cell>
          <cell r="F747" t="str">
            <v>B1</v>
          </cell>
          <cell r="G747" t="str">
            <v>Foreign Currency Long Term Deposit Rating</v>
          </cell>
          <cell r="H747" t="str">
            <v>Negative(m)</v>
          </cell>
          <cell r="I747">
            <v>2329872.1327503501</v>
          </cell>
          <cell r="J747" t="str">
            <v>2013 YE</v>
          </cell>
          <cell r="K747" t="str">
            <v>U</v>
          </cell>
        </row>
        <row r="748">
          <cell r="A748" t="str">
            <v>Banque Internationale Arabe de Tunisie</v>
          </cell>
          <cell r="B748" t="str">
            <v>Tunisia</v>
          </cell>
          <cell r="C748" t="str">
            <v>E+</v>
          </cell>
          <cell r="D748" t="str">
            <v>b2</v>
          </cell>
          <cell r="E748" t="str">
            <v>b2</v>
          </cell>
          <cell r="F748" t="str">
            <v>B1</v>
          </cell>
          <cell r="G748" t="str">
            <v>Foreign Currency Long Term Deposit Rating</v>
          </cell>
          <cell r="H748" t="str">
            <v>Negative(m)</v>
          </cell>
          <cell r="I748">
            <v>5323864.7069734503</v>
          </cell>
          <cell r="J748" t="str">
            <v>2013 YE</v>
          </cell>
          <cell r="K748" t="str">
            <v>U</v>
          </cell>
        </row>
        <row r="749">
          <cell r="A749" t="str">
            <v>Societe Tunisienne de Banque</v>
          </cell>
          <cell r="B749" t="str">
            <v>Tunisia</v>
          </cell>
          <cell r="C749" t="str">
            <v>E</v>
          </cell>
          <cell r="D749" t="str">
            <v>caa3</v>
          </cell>
          <cell r="E749" t="str">
            <v>caa3</v>
          </cell>
          <cell r="F749" t="str">
            <v>B1</v>
          </cell>
          <cell r="G749" t="str">
            <v>Foreign Currency Long Term Deposit Rating</v>
          </cell>
          <cell r="H749" t="str">
            <v>Negative</v>
          </cell>
          <cell r="I749">
            <v>4301647.7077260399</v>
          </cell>
          <cell r="J749" t="str">
            <v>2013 H1</v>
          </cell>
          <cell r="K749" t="str">
            <v>U</v>
          </cell>
        </row>
        <row r="750">
          <cell r="A750" t="str">
            <v>Akbank TAS</v>
          </cell>
          <cell r="B750" t="str">
            <v>Turkey</v>
          </cell>
          <cell r="C750" t="str">
            <v>D+</v>
          </cell>
          <cell r="D750" t="str">
            <v>ba1</v>
          </cell>
          <cell r="E750" t="str">
            <v>ba1</v>
          </cell>
          <cell r="F750" t="str">
            <v>Baa3</v>
          </cell>
          <cell r="G750" t="str">
            <v>Foreign Currency Long Term Deposit Rating</v>
          </cell>
          <cell r="H750" t="str">
            <v>Negative(m)</v>
          </cell>
          <cell r="I750">
            <v>90379041.163081706</v>
          </cell>
          <cell r="J750" t="str">
            <v>2013 YE</v>
          </cell>
          <cell r="K750" t="str">
            <v>C</v>
          </cell>
        </row>
        <row r="751">
          <cell r="A751" t="str">
            <v>Asya Katilim Bankasi A.S.</v>
          </cell>
          <cell r="B751" t="str">
            <v>Turkey</v>
          </cell>
          <cell r="C751" t="str">
            <v>D-</v>
          </cell>
          <cell r="D751" t="str">
            <v>ba3</v>
          </cell>
          <cell r="E751" t="str">
            <v>ba3</v>
          </cell>
          <cell r="F751" t="str">
            <v>Ba2</v>
          </cell>
          <cell r="G751" t="str">
            <v>Foreign Currency Long Term Deposit Rating</v>
          </cell>
          <cell r="H751" t="str">
            <v>Negative(m)</v>
          </cell>
          <cell r="I751">
            <v>12987489.0754562</v>
          </cell>
          <cell r="J751" t="str">
            <v>2013 YE</v>
          </cell>
          <cell r="K751" t="str">
            <v>C</v>
          </cell>
        </row>
        <row r="752">
          <cell r="A752" t="str">
            <v>Burgan Bank A.S.</v>
          </cell>
          <cell r="B752" t="str">
            <v>Turkey</v>
          </cell>
          <cell r="C752" t="str">
            <v>E+</v>
          </cell>
          <cell r="D752" t="str">
            <v>b2</v>
          </cell>
          <cell r="E752" t="str">
            <v>ba2</v>
          </cell>
          <cell r="F752" t="str">
            <v>Ba2</v>
          </cell>
          <cell r="G752" t="str">
            <v>Foreign Currency Long Term Deposit Rating</v>
          </cell>
          <cell r="H752" t="str">
            <v>Stable</v>
          </cell>
          <cell r="I752">
            <v>3399747.29948057</v>
          </cell>
          <cell r="J752" t="str">
            <v>2013 YE</v>
          </cell>
          <cell r="K752" t="str">
            <v>C</v>
          </cell>
        </row>
        <row r="753">
          <cell r="A753" t="str">
            <v>Denizbank A.S.</v>
          </cell>
          <cell r="B753" t="str">
            <v>Turkey</v>
          </cell>
          <cell r="C753" t="str">
            <v>D-</v>
          </cell>
          <cell r="D753" t="str">
            <v>ba3</v>
          </cell>
          <cell r="E753" t="str">
            <v>ba1</v>
          </cell>
          <cell r="F753" t="str">
            <v>Ba1</v>
          </cell>
          <cell r="G753" t="str">
            <v>Foreign Currency Long Term Deposit Rating</v>
          </cell>
          <cell r="H753" t="str">
            <v>Stable</v>
          </cell>
          <cell r="I753">
            <v>37080657.572949901</v>
          </cell>
          <cell r="J753" t="str">
            <v>2013 YE</v>
          </cell>
          <cell r="K753" t="str">
            <v>C</v>
          </cell>
        </row>
        <row r="754">
          <cell r="A754" t="str">
            <v>Finansbank AS</v>
          </cell>
          <cell r="B754" t="str">
            <v>Turkey</v>
          </cell>
          <cell r="C754" t="str">
            <v>E+</v>
          </cell>
          <cell r="D754" t="str">
            <v>b1</v>
          </cell>
          <cell r="E754" t="str">
            <v>b1</v>
          </cell>
          <cell r="F754" t="str">
            <v>Ba2</v>
          </cell>
          <cell r="G754" t="str">
            <v>Foreign Currency Long Term Deposit Rating</v>
          </cell>
          <cell r="H754" t="str">
            <v>Stable</v>
          </cell>
          <cell r="I754">
            <v>31607383.140826602</v>
          </cell>
          <cell r="J754" t="str">
            <v>2013 YE</v>
          </cell>
          <cell r="K754" t="str">
            <v>C</v>
          </cell>
        </row>
        <row r="755">
          <cell r="A755" t="str">
            <v>HSBC Bank A.S. (Turkey)</v>
          </cell>
          <cell r="B755" t="str">
            <v>Turkey</v>
          </cell>
          <cell r="C755" t="str">
            <v>D-</v>
          </cell>
          <cell r="D755" t="str">
            <v>ba3</v>
          </cell>
          <cell r="E755" t="str">
            <v>baa2</v>
          </cell>
          <cell r="F755" t="str">
            <v>Baa3</v>
          </cell>
          <cell r="G755" t="str">
            <v>Foreign Currency Long Term Deposit Rating</v>
          </cell>
          <cell r="H755" t="str">
            <v>Negative</v>
          </cell>
          <cell r="I755">
            <v>16876282.225758899</v>
          </cell>
          <cell r="J755" t="str">
            <v>2013 YE</v>
          </cell>
          <cell r="K755" t="str">
            <v>C</v>
          </cell>
        </row>
        <row r="756">
          <cell r="A756" t="str">
            <v>ING Bank A.S. (Turkey)</v>
          </cell>
          <cell r="B756" t="str">
            <v>Turkey</v>
          </cell>
          <cell r="C756" t="str">
            <v>D-</v>
          </cell>
          <cell r="D756" t="str">
            <v>ba3</v>
          </cell>
          <cell r="E756" t="str">
            <v>baa3</v>
          </cell>
          <cell r="F756" t="str">
            <v>Baa3</v>
          </cell>
          <cell r="G756" t="str">
            <v>Foreign Currency Long Term Deposit Rating</v>
          </cell>
          <cell r="H756" t="str">
            <v>Negative(m)</v>
          </cell>
          <cell r="I756">
            <v>16615138.1691602</v>
          </cell>
          <cell r="J756" t="str">
            <v>2013 YE</v>
          </cell>
          <cell r="K756" t="str">
            <v>C</v>
          </cell>
        </row>
        <row r="757">
          <cell r="A757" t="str">
            <v>Sekerbank T.A.S.</v>
          </cell>
          <cell r="B757" t="str">
            <v>Turkey</v>
          </cell>
          <cell r="C757" t="str">
            <v>D-</v>
          </cell>
          <cell r="D757" t="str">
            <v>ba3</v>
          </cell>
          <cell r="E757" t="str">
            <v>ba3</v>
          </cell>
          <cell r="F757" t="str">
            <v>Ba2</v>
          </cell>
          <cell r="G757" t="str">
            <v>Foreign Currency Long Term Deposit Rating</v>
          </cell>
          <cell r="H757" t="str">
            <v>Negative</v>
          </cell>
          <cell r="I757">
            <v>9022160.2017921098</v>
          </cell>
          <cell r="J757" t="str">
            <v>2013 YE</v>
          </cell>
          <cell r="K757" t="str">
            <v>C</v>
          </cell>
        </row>
        <row r="758">
          <cell r="A758" t="str">
            <v>T.C. Ziraat Bankasi</v>
          </cell>
          <cell r="B758" t="str">
            <v>Turkey</v>
          </cell>
          <cell r="C758" t="str">
            <v>D+</v>
          </cell>
          <cell r="D758" t="str">
            <v>ba1</v>
          </cell>
          <cell r="E758" t="str">
            <v>ba1</v>
          </cell>
          <cell r="F758" t="str">
            <v>Baa3</v>
          </cell>
          <cell r="G758" t="str">
            <v>Foreign Currency Long Term Deposit Rating</v>
          </cell>
          <cell r="H758" t="str">
            <v>Negative</v>
          </cell>
          <cell r="I758">
            <v>96592951.395013496</v>
          </cell>
          <cell r="J758" t="str">
            <v>2013 YE</v>
          </cell>
          <cell r="K758" t="str">
            <v>U</v>
          </cell>
        </row>
        <row r="759">
          <cell r="A759" t="str">
            <v>Turk Ekonomi Bankasi AS</v>
          </cell>
          <cell r="B759" t="str">
            <v>Turkey</v>
          </cell>
          <cell r="C759" t="str">
            <v>D</v>
          </cell>
          <cell r="D759" t="str">
            <v>ba2</v>
          </cell>
          <cell r="E759" t="str">
            <v>baa3</v>
          </cell>
          <cell r="F759" t="str">
            <v>Baa3</v>
          </cell>
          <cell r="G759" t="str">
            <v>Foreign Currency Long Term Deposit Rating</v>
          </cell>
          <cell r="H759" t="str">
            <v>Negative(m)</v>
          </cell>
          <cell r="I759">
            <v>25975809.428556301</v>
          </cell>
          <cell r="J759" t="str">
            <v>2013 YE</v>
          </cell>
          <cell r="K759" t="str">
            <v>C</v>
          </cell>
        </row>
        <row r="760">
          <cell r="A760" t="str">
            <v>Turkiye Garanti Bankasi AS</v>
          </cell>
          <cell r="B760" t="str">
            <v>Turkey</v>
          </cell>
          <cell r="C760" t="str">
            <v>D+</v>
          </cell>
          <cell r="D760" t="str">
            <v>ba1</v>
          </cell>
          <cell r="E760" t="str">
            <v>ba1</v>
          </cell>
          <cell r="F760" t="str">
            <v>Baa3</v>
          </cell>
          <cell r="G760" t="str">
            <v>Foreign Currency Long Term Deposit Rating</v>
          </cell>
          <cell r="H760" t="str">
            <v>Negative(m)</v>
          </cell>
          <cell r="I760">
            <v>101343159.02913301</v>
          </cell>
          <cell r="J760" t="str">
            <v>2013 YE</v>
          </cell>
          <cell r="K760" t="str">
            <v>C</v>
          </cell>
        </row>
        <row r="761">
          <cell r="A761" t="str">
            <v>Turkiye Halk Bankasi A.S.</v>
          </cell>
          <cell r="B761" t="str">
            <v>Turkey</v>
          </cell>
          <cell r="C761" t="str">
            <v>D+</v>
          </cell>
          <cell r="D761" t="str">
            <v>ba1</v>
          </cell>
          <cell r="E761" t="str">
            <v>ba1</v>
          </cell>
          <cell r="F761" t="str">
            <v>Baa3</v>
          </cell>
          <cell r="G761" t="str">
            <v>Foreign Currency Long Term Deposit Rating</v>
          </cell>
          <cell r="H761" t="str">
            <v>Negative(m)</v>
          </cell>
          <cell r="I761">
            <v>65767017.179839298</v>
          </cell>
          <cell r="J761" t="str">
            <v>2013 YE</v>
          </cell>
          <cell r="K761" t="str">
            <v>C</v>
          </cell>
        </row>
        <row r="762">
          <cell r="A762" t="str">
            <v>Turkiye Is Bankasi AS</v>
          </cell>
          <cell r="B762" t="str">
            <v>Turkey</v>
          </cell>
          <cell r="C762" t="str">
            <v>D+</v>
          </cell>
          <cell r="D762" t="str">
            <v>ba1</v>
          </cell>
          <cell r="E762" t="str">
            <v>ba1</v>
          </cell>
          <cell r="F762" t="str">
            <v>Baa3</v>
          </cell>
          <cell r="G762" t="str">
            <v>Foreign Currency Long Term Deposit Rating</v>
          </cell>
          <cell r="H762" t="str">
            <v>Negative(m)</v>
          </cell>
          <cell r="I762">
            <v>112459456.556931</v>
          </cell>
          <cell r="J762" t="str">
            <v>2013 YE</v>
          </cell>
          <cell r="K762" t="str">
            <v>C</v>
          </cell>
        </row>
        <row r="763">
          <cell r="A763" t="str">
            <v>Turkiye Sinai Kalkinma Bankasi A.S.</v>
          </cell>
          <cell r="B763" t="str">
            <v>Turkey</v>
          </cell>
          <cell r="C763" t="str">
            <v>D+</v>
          </cell>
          <cell r="D763" t="str">
            <v>ba1</v>
          </cell>
          <cell r="E763" t="str">
            <v>ba1</v>
          </cell>
          <cell r="F763" t="str">
            <v>Baa3</v>
          </cell>
          <cell r="G763" t="str">
            <v>Foreign Currency Long Term Issuer Rating</v>
          </cell>
          <cell r="H763" t="str">
            <v>Negative(m)</v>
          </cell>
          <cell r="I763">
            <v>6255162.2686481597</v>
          </cell>
          <cell r="J763" t="str">
            <v>2013 YE</v>
          </cell>
          <cell r="K763" t="str">
            <v>C</v>
          </cell>
        </row>
        <row r="764">
          <cell r="A764" t="str">
            <v>Turkiye Vakiflar Bankasi TAO</v>
          </cell>
          <cell r="B764" t="str">
            <v>Turkey</v>
          </cell>
          <cell r="C764" t="str">
            <v>D+</v>
          </cell>
          <cell r="D764" t="str">
            <v>ba1</v>
          </cell>
          <cell r="E764" t="str">
            <v>ba1</v>
          </cell>
          <cell r="F764" t="str">
            <v>Baa3</v>
          </cell>
          <cell r="G764" t="str">
            <v>Foreign Currency Long Term Deposit Rating</v>
          </cell>
          <cell r="H764" t="str">
            <v>Negative</v>
          </cell>
          <cell r="I764">
            <v>64839113.0514213</v>
          </cell>
          <cell r="J764" t="str">
            <v>2013 YE</v>
          </cell>
          <cell r="K764" t="str">
            <v>C</v>
          </cell>
        </row>
        <row r="765">
          <cell r="A765" t="str">
            <v>Yapi ve Kredi Bankasi AS</v>
          </cell>
          <cell r="B765" t="str">
            <v>Turkey</v>
          </cell>
          <cell r="C765" t="str">
            <v>D+</v>
          </cell>
          <cell r="D765" t="str">
            <v>ba1</v>
          </cell>
          <cell r="E765" t="str">
            <v>ba1</v>
          </cell>
          <cell r="F765" t="str">
            <v>Baa3</v>
          </cell>
          <cell r="G765" t="str">
            <v>Foreign Currency Long Term Deposit Rating</v>
          </cell>
          <cell r="H765" t="str">
            <v>Negative</v>
          </cell>
          <cell r="I765">
            <v>74384076.1441679</v>
          </cell>
          <cell r="J765" t="str">
            <v>2013 YE</v>
          </cell>
          <cell r="K765" t="str">
            <v>C</v>
          </cell>
        </row>
        <row r="766">
          <cell r="A766" t="str">
            <v>Bank Finance and Credit JSC</v>
          </cell>
          <cell r="B766" t="str">
            <v>Ukraine</v>
          </cell>
          <cell r="C766" t="str">
            <v>E</v>
          </cell>
          <cell r="D766" t="str">
            <v>caa3</v>
          </cell>
          <cell r="E766" t="str">
            <v>caa3</v>
          </cell>
          <cell r="F766" t="str">
            <v>Ca</v>
          </cell>
          <cell r="G766" t="str">
            <v>Foreign Currency Long Term Deposit Rating</v>
          </cell>
          <cell r="H766" t="str">
            <v>Negative</v>
          </cell>
          <cell r="I766">
            <v>2655533.8599327998</v>
          </cell>
          <cell r="J766" t="str">
            <v>2012 YE</v>
          </cell>
          <cell r="K766" t="str">
            <v>C</v>
          </cell>
        </row>
        <row r="767">
          <cell r="A767" t="str">
            <v>First Ukrainian International Bank, PJSC</v>
          </cell>
          <cell r="B767" t="str">
            <v>Ukraine</v>
          </cell>
          <cell r="C767" t="str">
            <v>E</v>
          </cell>
          <cell r="D767" t="str">
            <v>caa3</v>
          </cell>
          <cell r="E767" t="str">
            <v>caa3</v>
          </cell>
          <cell r="F767" t="str">
            <v>Ca</v>
          </cell>
          <cell r="G767" t="str">
            <v>Foreign Currency Long Term Deposit Rating</v>
          </cell>
          <cell r="H767" t="str">
            <v>Negative</v>
          </cell>
          <cell r="I767">
            <v>3870843.8267518799</v>
          </cell>
          <cell r="J767" t="str">
            <v>2013 YE</v>
          </cell>
          <cell r="K767" t="str">
            <v>U</v>
          </cell>
        </row>
        <row r="768">
          <cell r="A768" t="str">
            <v>OTP Bank (Ukraine)</v>
          </cell>
          <cell r="B768" t="str">
            <v>Ukraine</v>
          </cell>
          <cell r="C768" t="str">
            <v>E</v>
          </cell>
          <cell r="D768" t="str">
            <v>caa3</v>
          </cell>
          <cell r="E768" t="str">
            <v>caa1</v>
          </cell>
          <cell r="F768" t="str">
            <v>Ca</v>
          </cell>
          <cell r="G768" t="str">
            <v>Foreign Currency Long Term Deposit Rating</v>
          </cell>
          <cell r="H768" t="str">
            <v>Negative</v>
          </cell>
          <cell r="I768">
            <v>2677263.6731627998</v>
          </cell>
          <cell r="J768" t="str">
            <v>2012 YE</v>
          </cell>
          <cell r="K768" t="str">
            <v>C</v>
          </cell>
        </row>
        <row r="769">
          <cell r="A769" t="str">
            <v>Pivdennyi Bank, JSCB</v>
          </cell>
          <cell r="B769" t="str">
            <v>Ukraine</v>
          </cell>
          <cell r="C769" t="str">
            <v>E</v>
          </cell>
          <cell r="D769" t="str">
            <v>caa3</v>
          </cell>
          <cell r="E769" t="str">
            <v>caa3</v>
          </cell>
          <cell r="F769" t="str">
            <v>Ca</v>
          </cell>
          <cell r="G769" t="str">
            <v>Foreign Currency Long Term Deposit Rating</v>
          </cell>
          <cell r="H769" t="str">
            <v>Negative</v>
          </cell>
          <cell r="I769">
            <v>1661182.77259264</v>
          </cell>
          <cell r="J769" t="str">
            <v>2013 H1</v>
          </cell>
          <cell r="K769" t="str">
            <v>C</v>
          </cell>
        </row>
        <row r="770">
          <cell r="A770" t="str">
            <v>Privatbank</v>
          </cell>
          <cell r="B770" t="str">
            <v>Ukraine</v>
          </cell>
          <cell r="C770" t="str">
            <v>E</v>
          </cell>
          <cell r="D770" t="str">
            <v>caa3</v>
          </cell>
          <cell r="E770" t="str">
            <v>caa3</v>
          </cell>
          <cell r="F770" t="str">
            <v>Ca</v>
          </cell>
          <cell r="G770" t="str">
            <v>Foreign Currency Long Term Deposit Rating</v>
          </cell>
          <cell r="H770" t="str">
            <v>Negative</v>
          </cell>
          <cell r="I770">
            <v>22628410.445440002</v>
          </cell>
          <cell r="J770" t="str">
            <v>2013 H1</v>
          </cell>
          <cell r="K770" t="str">
            <v>C</v>
          </cell>
        </row>
        <row r="771">
          <cell r="A771" t="str">
            <v>Prominvestbank</v>
          </cell>
          <cell r="B771" t="str">
            <v>Ukraine</v>
          </cell>
          <cell r="C771" t="str">
            <v>E</v>
          </cell>
          <cell r="D771" t="str">
            <v>caa3</v>
          </cell>
          <cell r="E771" t="str">
            <v>caa2</v>
          </cell>
          <cell r="F771" t="str">
            <v>Ca</v>
          </cell>
          <cell r="G771" t="str">
            <v>Foreign Currency Long Term Deposit Rating</v>
          </cell>
          <cell r="H771" t="str">
            <v>Negative</v>
          </cell>
          <cell r="I771">
            <v>4742991.0852643996</v>
          </cell>
          <cell r="J771" t="str">
            <v>2012 YE</v>
          </cell>
          <cell r="K771" t="str">
            <v>C</v>
          </cell>
        </row>
        <row r="772">
          <cell r="A772" t="str">
            <v>Raiffeisen Bank Aval</v>
          </cell>
          <cell r="B772" t="str">
            <v>Ukraine</v>
          </cell>
          <cell r="C772" t="str">
            <v>E</v>
          </cell>
          <cell r="D772" t="str">
            <v>caa3</v>
          </cell>
          <cell r="E772" t="str">
            <v>caa2</v>
          </cell>
          <cell r="F772" t="str">
            <v>Ca</v>
          </cell>
          <cell r="G772" t="str">
            <v>Foreign Currency Long Term Deposit Rating</v>
          </cell>
          <cell r="H772" t="str">
            <v>Negative</v>
          </cell>
          <cell r="I772">
            <v>5714246.68923268</v>
          </cell>
          <cell r="J772" t="str">
            <v>2013 YE</v>
          </cell>
          <cell r="K772" t="str">
            <v>C</v>
          </cell>
        </row>
        <row r="773">
          <cell r="A773" t="str">
            <v>Savings Bank of Ukraine</v>
          </cell>
          <cell r="B773" t="str">
            <v>Ukraine</v>
          </cell>
          <cell r="C773" t="str">
            <v>E</v>
          </cell>
          <cell r="D773" t="str">
            <v>caa3</v>
          </cell>
          <cell r="E773" t="str">
            <v>caa3</v>
          </cell>
          <cell r="F773" t="str">
            <v>Ca</v>
          </cell>
          <cell r="G773" t="str">
            <v>Foreign Currency Long Term Deposit Rating</v>
          </cell>
          <cell r="H773" t="str">
            <v>Negative</v>
          </cell>
          <cell r="I773">
            <v>12342135.7079832</v>
          </cell>
          <cell r="J773" t="str">
            <v>2013 YE</v>
          </cell>
          <cell r="K773" t="str">
            <v>C</v>
          </cell>
        </row>
        <row r="774">
          <cell r="A774" t="str">
            <v>Subsidiary Bank Sberbank of Russia</v>
          </cell>
          <cell r="B774" t="str">
            <v>Ukraine</v>
          </cell>
          <cell r="C774" t="str">
            <v>E</v>
          </cell>
          <cell r="D774" t="str">
            <v>caa3</v>
          </cell>
          <cell r="E774" t="str">
            <v>caa1</v>
          </cell>
          <cell r="F774" t="str">
            <v>Ca</v>
          </cell>
          <cell r="G774" t="str">
            <v>Foreign Currency Long Term Deposit Rating</v>
          </cell>
          <cell r="H774" t="str">
            <v>Negative</v>
          </cell>
          <cell r="I774">
            <v>4250851.4620467396</v>
          </cell>
          <cell r="J774" t="str">
            <v>2013 YE</v>
          </cell>
          <cell r="K774" t="str">
            <v>C</v>
          </cell>
        </row>
        <row r="775">
          <cell r="A775" t="str">
            <v>Ukreximbank</v>
          </cell>
          <cell r="B775" t="str">
            <v>Ukraine</v>
          </cell>
          <cell r="C775" t="str">
            <v>E</v>
          </cell>
          <cell r="D775" t="str">
            <v>caa3</v>
          </cell>
          <cell r="E775" t="str">
            <v>caa3</v>
          </cell>
          <cell r="F775" t="str">
            <v>Ca</v>
          </cell>
          <cell r="G775" t="str">
            <v>Foreign Currency Long Term Deposit Rating</v>
          </cell>
          <cell r="H775" t="str">
            <v>Negative</v>
          </cell>
          <cell r="I775">
            <v>11319753.211520201</v>
          </cell>
          <cell r="J775" t="str">
            <v>2013 YE</v>
          </cell>
          <cell r="K775" t="str">
            <v>C</v>
          </cell>
        </row>
        <row r="776">
          <cell r="A776" t="str">
            <v>VAB Bank</v>
          </cell>
          <cell r="B776" t="str">
            <v>Ukraine</v>
          </cell>
          <cell r="C776" t="str">
            <v>E</v>
          </cell>
          <cell r="D776" t="str">
            <v>caa3</v>
          </cell>
          <cell r="E776" t="str">
            <v>caa3</v>
          </cell>
          <cell r="F776" t="str">
            <v>Ca</v>
          </cell>
          <cell r="G776" t="str">
            <v>Foreign Currency Long Term Deposit Rating</v>
          </cell>
          <cell r="H776" t="str">
            <v>Negative</v>
          </cell>
          <cell r="I776">
            <v>1610607</v>
          </cell>
          <cell r="J776" t="str">
            <v>2012 YE</v>
          </cell>
          <cell r="K776" t="str">
            <v>C</v>
          </cell>
        </row>
        <row r="777">
          <cell r="A777" t="str">
            <v>Abu Dhabi Commercial Bank</v>
          </cell>
          <cell r="B777" t="str">
            <v>United Arab Emirates</v>
          </cell>
          <cell r="C777" t="str">
            <v>D+</v>
          </cell>
          <cell r="D777" t="str">
            <v>ba1</v>
          </cell>
          <cell r="E777" t="str">
            <v>ba1</v>
          </cell>
          <cell r="F777" t="str">
            <v>A1</v>
          </cell>
          <cell r="G777" t="str">
            <v>Foreign Currency Long Term Deposit Rating</v>
          </cell>
          <cell r="H777" t="str">
            <v>Stable</v>
          </cell>
          <cell r="I777">
            <v>49861839.255177401</v>
          </cell>
          <cell r="J777" t="str">
            <v>2013 YE</v>
          </cell>
          <cell r="K777" t="str">
            <v>C</v>
          </cell>
        </row>
        <row r="778">
          <cell r="A778" t="str">
            <v>Abu Dhabi Islamic Bank</v>
          </cell>
          <cell r="B778" t="str">
            <v>United Arab Emirates</v>
          </cell>
          <cell r="C778" t="str">
            <v>D</v>
          </cell>
          <cell r="D778" t="str">
            <v>ba2</v>
          </cell>
          <cell r="E778" t="str">
            <v>ba2</v>
          </cell>
          <cell r="F778" t="str">
            <v>A2</v>
          </cell>
          <cell r="G778" t="str">
            <v>Foreign Currency Long Term Issuer Rating</v>
          </cell>
          <cell r="H778" t="str">
            <v>Stable</v>
          </cell>
          <cell r="I778">
            <v>28086165.468506899</v>
          </cell>
          <cell r="J778" t="str">
            <v>2013 YE</v>
          </cell>
          <cell r="K778" t="str">
            <v>C</v>
          </cell>
        </row>
        <row r="779">
          <cell r="A779" t="str">
            <v>Al Hilal Bank PJSC</v>
          </cell>
          <cell r="B779" t="str">
            <v>United Arab Emirates</v>
          </cell>
          <cell r="C779" t="str">
            <v>D</v>
          </cell>
          <cell r="D779" t="str">
            <v>ba2</v>
          </cell>
          <cell r="E779" t="str">
            <v>ba2</v>
          </cell>
          <cell r="F779" t="str">
            <v>A1</v>
          </cell>
          <cell r="G779" t="str">
            <v>Foreign Currency Long Term Issuer Rating</v>
          </cell>
          <cell r="H779" t="str">
            <v>Stable</v>
          </cell>
          <cell r="I779">
            <v>10537779.720157599</v>
          </cell>
          <cell r="J779" t="str">
            <v>2013 YE</v>
          </cell>
          <cell r="K779" t="str">
            <v>C</v>
          </cell>
        </row>
        <row r="780">
          <cell r="A780" t="str">
            <v>Commercial Bank of Dubai PSC</v>
          </cell>
          <cell r="B780" t="str">
            <v>United Arab Emirates</v>
          </cell>
          <cell r="C780" t="str">
            <v>D+</v>
          </cell>
          <cell r="D780" t="str">
            <v>ba1</v>
          </cell>
          <cell r="E780" t="str">
            <v>ba1</v>
          </cell>
          <cell r="F780" t="str">
            <v>Baa1</v>
          </cell>
          <cell r="G780" t="str">
            <v>Foreign Currency Long Term Deposit Rating</v>
          </cell>
          <cell r="H780" t="str">
            <v>Stable</v>
          </cell>
          <cell r="I780">
            <v>12108954.777848899</v>
          </cell>
          <cell r="J780" t="str">
            <v>2013 YE</v>
          </cell>
          <cell r="K780" t="str">
            <v>C</v>
          </cell>
        </row>
        <row r="781">
          <cell r="A781" t="str">
            <v>Dubai Islamic Bank PJSC</v>
          </cell>
          <cell r="B781" t="str">
            <v>United Arab Emirates</v>
          </cell>
          <cell r="C781" t="str">
            <v>D-</v>
          </cell>
          <cell r="D781" t="str">
            <v>ba3</v>
          </cell>
          <cell r="E781" t="str">
            <v>ba3</v>
          </cell>
          <cell r="F781" t="str">
            <v>Baa1</v>
          </cell>
          <cell r="G781" t="str">
            <v>Foreign Currency Long Term Issuer Rating</v>
          </cell>
          <cell r="H781" t="str">
            <v>Stable</v>
          </cell>
          <cell r="I781">
            <v>30843991.6975554</v>
          </cell>
          <cell r="J781" t="str">
            <v>2013 YE</v>
          </cell>
          <cell r="K781" t="str">
            <v>C</v>
          </cell>
        </row>
        <row r="782">
          <cell r="A782" t="str">
            <v>Emirates NBD PJSC</v>
          </cell>
          <cell r="B782" t="str">
            <v>United Arab Emirates</v>
          </cell>
          <cell r="C782" t="str">
            <v>D</v>
          </cell>
          <cell r="D782" t="str">
            <v>ba2</v>
          </cell>
          <cell r="E782" t="str">
            <v>ba2</v>
          </cell>
          <cell r="F782" t="str">
            <v>Baa1</v>
          </cell>
          <cell r="G782" t="str">
            <v>Foreign Currency Long Term Deposit Rating</v>
          </cell>
          <cell r="H782" t="str">
            <v>Stable</v>
          </cell>
          <cell r="I782">
            <v>93128579.968287796</v>
          </cell>
          <cell r="J782" t="str">
            <v>2013 YE</v>
          </cell>
          <cell r="K782" t="str">
            <v>C</v>
          </cell>
        </row>
        <row r="783">
          <cell r="A783" t="str">
            <v>First Gulf Bank</v>
          </cell>
          <cell r="B783" t="str">
            <v>United Arab Emirates</v>
          </cell>
          <cell r="C783" t="str">
            <v>C-</v>
          </cell>
          <cell r="D783" t="str">
            <v>baa2</v>
          </cell>
          <cell r="E783" t="str">
            <v>baa2</v>
          </cell>
          <cell r="F783" t="str">
            <v>A2</v>
          </cell>
          <cell r="G783" t="str">
            <v>Foreign Currency Long Term Deposit Rating</v>
          </cell>
          <cell r="H783" t="str">
            <v>Stable</v>
          </cell>
          <cell r="I783">
            <v>53098929.909413703</v>
          </cell>
          <cell r="J783" t="str">
            <v>2013 YE</v>
          </cell>
          <cell r="K783" t="str">
            <v>C</v>
          </cell>
        </row>
        <row r="784">
          <cell r="A784" t="str">
            <v>MashreqBank psc</v>
          </cell>
          <cell r="B784" t="str">
            <v>United Arab Emirates</v>
          </cell>
          <cell r="C784" t="str">
            <v>D+</v>
          </cell>
          <cell r="D784" t="str">
            <v>ba1</v>
          </cell>
          <cell r="E784" t="str">
            <v>ba1</v>
          </cell>
          <cell r="F784" t="str">
            <v>Baa2</v>
          </cell>
          <cell r="G784" t="str">
            <v>Foreign Currency Long Term Deposit Rating</v>
          </cell>
          <cell r="H784" t="str">
            <v>Stable</v>
          </cell>
          <cell r="I784">
            <v>24409178.8174471</v>
          </cell>
          <cell r="J784" t="str">
            <v>2013 YE</v>
          </cell>
          <cell r="K784" t="str">
            <v>C</v>
          </cell>
        </row>
        <row r="785">
          <cell r="A785" t="str">
            <v>National Bank of Abu Dhabi</v>
          </cell>
          <cell r="B785" t="str">
            <v>United Arab Emirates</v>
          </cell>
          <cell r="C785" t="str">
            <v>C</v>
          </cell>
          <cell r="D785" t="str">
            <v>a3</v>
          </cell>
          <cell r="E785" t="str">
            <v>a3</v>
          </cell>
          <cell r="F785" t="str">
            <v>Aa3</v>
          </cell>
          <cell r="G785" t="str">
            <v>Foreign Currency Long Term Deposit Rating</v>
          </cell>
          <cell r="H785" t="str">
            <v>Stable</v>
          </cell>
          <cell r="I785">
            <v>88500314.528208598</v>
          </cell>
          <cell r="J785" t="str">
            <v>2013 YE</v>
          </cell>
          <cell r="K785" t="str">
            <v>C</v>
          </cell>
        </row>
        <row r="786">
          <cell r="A786" t="str">
            <v>National Bank of Fujairah</v>
          </cell>
          <cell r="B786" t="str">
            <v>United Arab Emirates</v>
          </cell>
          <cell r="C786" t="str">
            <v>D+</v>
          </cell>
          <cell r="D786" t="str">
            <v>ba1</v>
          </cell>
          <cell r="E786" t="str">
            <v>ba1</v>
          </cell>
          <cell r="F786" t="str">
            <v>Baa1</v>
          </cell>
          <cell r="G786" t="str">
            <v>Foreign Currency Long Term Deposit Rating</v>
          </cell>
          <cell r="H786" t="str">
            <v>Stable</v>
          </cell>
          <cell r="I786">
            <v>5841382.7800969901</v>
          </cell>
          <cell r="J786" t="str">
            <v>2013 YE</v>
          </cell>
          <cell r="K786" t="str">
            <v>C</v>
          </cell>
        </row>
        <row r="787">
          <cell r="A787" t="str">
            <v>National Bank of Ras-Al-Khaimah</v>
          </cell>
          <cell r="B787" t="str">
            <v>United Arab Emirates</v>
          </cell>
          <cell r="C787" t="str">
            <v>D+</v>
          </cell>
          <cell r="D787" t="str">
            <v>baa3</v>
          </cell>
          <cell r="E787" t="str">
            <v>baa3</v>
          </cell>
          <cell r="F787" t="str">
            <v>Baa1</v>
          </cell>
          <cell r="G787" t="str">
            <v>Foreign Currency Long Term Deposit Rating</v>
          </cell>
          <cell r="H787" t="str">
            <v>Stable</v>
          </cell>
          <cell r="I787">
            <v>8202224.0489006899</v>
          </cell>
          <cell r="J787" t="str">
            <v>2013 YE</v>
          </cell>
          <cell r="K787" t="str">
            <v>C</v>
          </cell>
        </row>
        <row r="788">
          <cell r="A788" t="str">
            <v>Union National Bank PJSC</v>
          </cell>
          <cell r="B788" t="str">
            <v>United Arab Emirates</v>
          </cell>
          <cell r="C788" t="str">
            <v>D+</v>
          </cell>
          <cell r="D788" t="str">
            <v>baa3</v>
          </cell>
          <cell r="E788" t="str">
            <v>baa3</v>
          </cell>
          <cell r="F788" t="str">
            <v>A1</v>
          </cell>
          <cell r="G788" t="str">
            <v>Foreign Currency Long Term Deposit Rating</v>
          </cell>
          <cell r="H788" t="str">
            <v>Stable</v>
          </cell>
          <cell r="I788">
            <v>23835029.349651601</v>
          </cell>
          <cell r="J788" t="str">
            <v>2013 YE</v>
          </cell>
          <cell r="K788" t="str">
            <v>C</v>
          </cell>
        </row>
        <row r="789">
          <cell r="A789" t="str">
            <v>United Arab Bank PJSC</v>
          </cell>
          <cell r="B789" t="str">
            <v>United Arab Emirates</v>
          </cell>
          <cell r="C789" t="str">
            <v>D+</v>
          </cell>
          <cell r="D789" t="str">
            <v>baa3</v>
          </cell>
          <cell r="E789" t="str">
            <v>baa2</v>
          </cell>
          <cell r="F789" t="str">
            <v>Baa1</v>
          </cell>
          <cell r="G789" t="str">
            <v>Foreign Currency Long Term Deposit Rating</v>
          </cell>
          <cell r="H789" t="str">
            <v>Stable</v>
          </cell>
          <cell r="I789">
            <v>5867072.13478956</v>
          </cell>
          <cell r="J789" t="str">
            <v>2013 YE</v>
          </cell>
          <cell r="K789" t="str">
            <v>C</v>
          </cell>
        </row>
        <row r="790">
          <cell r="A790" t="str">
            <v>Bank of Ireland (UK) Plc</v>
          </cell>
          <cell r="B790" t="str">
            <v>United Kingdom</v>
          </cell>
          <cell r="C790" t="str">
            <v>E+</v>
          </cell>
          <cell r="D790" t="str">
            <v>b1</v>
          </cell>
          <cell r="E790" t="str">
            <v>b1</v>
          </cell>
          <cell r="F790" t="str">
            <v>B1</v>
          </cell>
          <cell r="G790" t="str">
            <v>Foreign Currency Long Term Deposit Rating</v>
          </cell>
          <cell r="H790" t="str">
            <v>Stable</v>
          </cell>
          <cell r="I790">
            <v>43260728.317100003</v>
          </cell>
          <cell r="J790" t="str">
            <v>2012 YE</v>
          </cell>
          <cell r="K790" t="str">
            <v>U</v>
          </cell>
        </row>
        <row r="791">
          <cell r="A791" t="str">
            <v>Bank of Scotland plc</v>
          </cell>
          <cell r="B791" t="str">
            <v>United Kingdom</v>
          </cell>
          <cell r="C791" t="str">
            <v>C-</v>
          </cell>
          <cell r="D791" t="str">
            <v>baa2</v>
          </cell>
          <cell r="E791" t="str">
            <v>baa1</v>
          </cell>
          <cell r="F791" t="str">
            <v>A1</v>
          </cell>
          <cell r="G791" t="str">
            <v>Foreign Currency Long Term Deposit Rating</v>
          </cell>
          <cell r="H791" t="str">
            <v>Negative(m)</v>
          </cell>
          <cell r="I791">
            <v>941437962.48995996</v>
          </cell>
          <cell r="J791" t="str">
            <v>2013 YE</v>
          </cell>
          <cell r="K791" t="str">
            <v>C</v>
          </cell>
        </row>
        <row r="792">
          <cell r="A792" t="str">
            <v>Barclays Bank PLC</v>
          </cell>
          <cell r="B792" t="str">
            <v>United Kingdom</v>
          </cell>
          <cell r="C792" t="str">
            <v>C-</v>
          </cell>
          <cell r="D792" t="str">
            <v>baa2</v>
          </cell>
          <cell r="E792" t="str">
            <v>baa2</v>
          </cell>
          <cell r="F792" t="str">
            <v>A2</v>
          </cell>
          <cell r="G792" t="str">
            <v>Foreign Currency Long Term Deposit Rating</v>
          </cell>
          <cell r="H792" t="str">
            <v>Negative(m)</v>
          </cell>
          <cell r="I792">
            <v>1616776251.9126301</v>
          </cell>
          <cell r="J792" t="str">
            <v>2013 YE</v>
          </cell>
          <cell r="K792" t="str">
            <v>C</v>
          </cell>
        </row>
        <row r="793">
          <cell r="A793" t="str">
            <v>Close Brothers Ltd.</v>
          </cell>
          <cell r="B793" t="str">
            <v>United Kingdom</v>
          </cell>
          <cell r="C793" t="str">
            <v>C</v>
          </cell>
          <cell r="D793" t="str">
            <v>a3</v>
          </cell>
          <cell r="E793" t="str">
            <v>a3</v>
          </cell>
          <cell r="F793" t="str">
            <v>A3</v>
          </cell>
          <cell r="G793" t="str">
            <v>Foreign Currency Long Term Deposit Rating</v>
          </cell>
          <cell r="H793" t="str">
            <v>Stable</v>
          </cell>
          <cell r="I793">
            <v>9120540.9177599996</v>
          </cell>
          <cell r="J793" t="str">
            <v>2013 YE</v>
          </cell>
          <cell r="K793" t="str">
            <v>C</v>
          </cell>
        </row>
        <row r="794">
          <cell r="A794" t="str">
            <v>Clydesdale Bank plc</v>
          </cell>
          <cell r="B794" t="str">
            <v>United Kingdom</v>
          </cell>
          <cell r="C794" t="str">
            <v>D+</v>
          </cell>
          <cell r="D794" t="str">
            <v>ba1</v>
          </cell>
          <cell r="E794" t="str">
            <v>baa2</v>
          </cell>
          <cell r="F794" t="str">
            <v>Baa2</v>
          </cell>
          <cell r="G794" t="str">
            <v>Foreign Currency Long Term Deposit Rating</v>
          </cell>
          <cell r="H794" t="str">
            <v>Stable</v>
          </cell>
          <cell r="I794">
            <v>61264024.70696</v>
          </cell>
          <cell r="J794" t="str">
            <v>2014 H1</v>
          </cell>
          <cell r="K794" t="str">
            <v>C</v>
          </cell>
        </row>
        <row r="795">
          <cell r="A795" t="str">
            <v>Co-Operative Bank Plc</v>
          </cell>
          <cell r="B795" t="str">
            <v>United Kingdom</v>
          </cell>
          <cell r="C795" t="str">
            <v>E</v>
          </cell>
          <cell r="D795" t="str">
            <v>ca</v>
          </cell>
          <cell r="E795" t="str">
            <v>ca</v>
          </cell>
          <cell r="F795" t="str">
            <v>Caa2</v>
          </cell>
          <cell r="G795" t="str">
            <v>Foreign Currency Long Term Deposit Rating</v>
          </cell>
          <cell r="H795" t="str">
            <v>Negative(m)</v>
          </cell>
          <cell r="I795">
            <v>71875217.208663002</v>
          </cell>
          <cell r="J795" t="str">
            <v>2013 YE</v>
          </cell>
          <cell r="K795" t="str">
            <v>C</v>
          </cell>
        </row>
        <row r="796">
          <cell r="A796" t="str">
            <v>Coventry Building Society</v>
          </cell>
          <cell r="B796" t="str">
            <v>United Kingdom</v>
          </cell>
          <cell r="C796" t="str">
            <v>C</v>
          </cell>
          <cell r="D796" t="str">
            <v>a3</v>
          </cell>
          <cell r="E796" t="str">
            <v>a3</v>
          </cell>
          <cell r="F796" t="str">
            <v>A3</v>
          </cell>
          <cell r="G796" t="str">
            <v>Foreign Currency Long Term Deposit Rating</v>
          </cell>
          <cell r="H796" t="str">
            <v>Stable</v>
          </cell>
          <cell r="I796">
            <v>46794805.854938999</v>
          </cell>
          <cell r="J796" t="str">
            <v>2013 YE</v>
          </cell>
          <cell r="K796" t="str">
            <v>C</v>
          </cell>
        </row>
        <row r="797">
          <cell r="A797" t="str">
            <v>Goldman Sachs International Bank</v>
          </cell>
          <cell r="B797" t="str">
            <v>United Kingdom</v>
          </cell>
          <cell r="C797" t="str">
            <v>D+</v>
          </cell>
          <cell r="D797" t="str">
            <v>baa3</v>
          </cell>
          <cell r="E797" t="str">
            <v>baa1</v>
          </cell>
          <cell r="F797" t="str">
            <v>A2</v>
          </cell>
          <cell r="G797" t="str">
            <v>Foreign Currency Long Term Deposit Rating</v>
          </cell>
          <cell r="H797" t="str">
            <v>Stable</v>
          </cell>
          <cell r="I797">
            <v>47627495</v>
          </cell>
          <cell r="J797" t="str">
            <v>2013 YE</v>
          </cell>
          <cell r="K797" t="str">
            <v>U</v>
          </cell>
        </row>
        <row r="798">
          <cell r="A798" t="str">
            <v>HSBC Bank plc</v>
          </cell>
          <cell r="B798" t="str">
            <v>United Kingdom</v>
          </cell>
          <cell r="C798" t="str">
            <v>C</v>
          </cell>
          <cell r="D798" t="str">
            <v>a3</v>
          </cell>
          <cell r="E798" t="str">
            <v>a1</v>
          </cell>
          <cell r="F798" t="str">
            <v>Aa3</v>
          </cell>
          <cell r="G798" t="str">
            <v>Foreign Currency Long Term Deposit Rating</v>
          </cell>
          <cell r="H798" t="str">
            <v>Negative(m)</v>
          </cell>
          <cell r="I798">
            <v>1132401408.3692999</v>
          </cell>
          <cell r="J798" t="str">
            <v>2013 YE</v>
          </cell>
          <cell r="K798" t="str">
            <v>C</v>
          </cell>
        </row>
        <row r="799">
          <cell r="A799" t="str">
            <v>ICICI Bank UK Plc.</v>
          </cell>
          <cell r="B799" t="str">
            <v>United Kingdom</v>
          </cell>
          <cell r="C799" t="str">
            <v>D</v>
          </cell>
          <cell r="D799" t="str">
            <v>ba2</v>
          </cell>
          <cell r="E799" t="str">
            <v>baa3</v>
          </cell>
          <cell r="F799" t="str">
            <v>Baa3</v>
          </cell>
          <cell r="G799" t="str">
            <v>Foreign Currency Long Term Deposit Rating</v>
          </cell>
          <cell r="H799" t="str">
            <v>Stable</v>
          </cell>
          <cell r="I799">
            <v>3587306</v>
          </cell>
          <cell r="J799" t="str">
            <v>2012 YE</v>
          </cell>
          <cell r="K799" t="str">
            <v>C</v>
          </cell>
        </row>
        <row r="800">
          <cell r="A800" t="str">
            <v>Investec Bank Plc</v>
          </cell>
          <cell r="B800" t="str">
            <v>United Kingdom</v>
          </cell>
          <cell r="C800" t="str">
            <v>D+</v>
          </cell>
          <cell r="D800" t="str">
            <v>baa3</v>
          </cell>
          <cell r="E800" t="str">
            <v>baa3</v>
          </cell>
          <cell r="F800" t="str">
            <v>Baa3</v>
          </cell>
          <cell r="G800" t="str">
            <v>Foreign Currency Long Term Deposit Rating</v>
          </cell>
          <cell r="H800" t="str">
            <v>Stable</v>
          </cell>
          <cell r="I800">
            <v>33003407.167739999</v>
          </cell>
          <cell r="J800" t="str">
            <v>2013 H1</v>
          </cell>
          <cell r="K800" t="str">
            <v>C</v>
          </cell>
        </row>
        <row r="801">
          <cell r="A801" t="str">
            <v>Leeds Building Society</v>
          </cell>
          <cell r="B801" t="str">
            <v>United Kingdom</v>
          </cell>
          <cell r="C801" t="str">
            <v>C</v>
          </cell>
          <cell r="D801" t="str">
            <v>a3</v>
          </cell>
          <cell r="E801" t="str">
            <v>a3</v>
          </cell>
          <cell r="F801" t="str">
            <v>A3</v>
          </cell>
          <cell r="G801" t="str">
            <v>Foreign Currency Long Term Deposit Rating</v>
          </cell>
          <cell r="H801" t="str">
            <v>Stable</v>
          </cell>
          <cell r="I801">
            <v>18540503.788986001</v>
          </cell>
          <cell r="J801" t="str">
            <v>2013 YE</v>
          </cell>
          <cell r="K801" t="str">
            <v>C</v>
          </cell>
        </row>
        <row r="802">
          <cell r="A802" t="str">
            <v>Lloyds Bank Plc</v>
          </cell>
          <cell r="B802" t="str">
            <v>United Kingdom</v>
          </cell>
          <cell r="C802" t="str">
            <v>C-</v>
          </cell>
          <cell r="D802" t="str">
            <v>baa1</v>
          </cell>
          <cell r="E802" t="str">
            <v>baa1</v>
          </cell>
          <cell r="F802" t="str">
            <v>A1</v>
          </cell>
          <cell r="G802" t="str">
            <v>Foreign Currency Long Term Deposit Rating</v>
          </cell>
          <cell r="H802" t="str">
            <v>Negative(m)</v>
          </cell>
          <cell r="I802">
            <v>1390160156.9327099</v>
          </cell>
          <cell r="J802" t="str">
            <v>2013 YE</v>
          </cell>
          <cell r="K802" t="str">
            <v>C</v>
          </cell>
        </row>
        <row r="803">
          <cell r="A803" t="str">
            <v>National Westminster Bank PLC</v>
          </cell>
          <cell r="B803" t="str">
            <v>United Kingdom</v>
          </cell>
          <cell r="C803" t="str">
            <v>D+</v>
          </cell>
          <cell r="D803" t="str">
            <v>ba1</v>
          </cell>
          <cell r="E803" t="str">
            <v>ba1</v>
          </cell>
          <cell r="F803" t="str">
            <v>Baa1</v>
          </cell>
          <cell r="G803" t="str">
            <v>Foreign Currency Long Term Deposit Rating</v>
          </cell>
          <cell r="H803" t="str">
            <v>Negative</v>
          </cell>
          <cell r="I803">
            <v>585421599.51180005</v>
          </cell>
          <cell r="J803" t="str">
            <v>2013 YE</v>
          </cell>
          <cell r="K803" t="str">
            <v>C</v>
          </cell>
        </row>
        <row r="804">
          <cell r="A804" t="str">
            <v>Nationwide Building Society</v>
          </cell>
          <cell r="B804" t="str">
            <v>United Kingdom</v>
          </cell>
          <cell r="C804" t="str">
            <v>C</v>
          </cell>
          <cell r="D804" t="str">
            <v>a3</v>
          </cell>
          <cell r="E804" t="str">
            <v>a3</v>
          </cell>
          <cell r="F804" t="str">
            <v>A2</v>
          </cell>
          <cell r="G804" t="str">
            <v>Foreign Currency Long Term Deposit Rating</v>
          </cell>
          <cell r="H804" t="str">
            <v>Negative(m)</v>
          </cell>
          <cell r="I804">
            <v>313083188.32404</v>
          </cell>
          <cell r="J804" t="str">
            <v>2013 H1</v>
          </cell>
          <cell r="K804" t="str">
            <v>C</v>
          </cell>
        </row>
        <row r="805">
          <cell r="A805" t="str">
            <v>Nottingham Building Society</v>
          </cell>
          <cell r="B805" t="str">
            <v>United Kingdom</v>
          </cell>
          <cell r="C805" t="str">
            <v>C-</v>
          </cell>
          <cell r="D805" t="str">
            <v>baa2</v>
          </cell>
          <cell r="E805" t="str">
            <v>baa2</v>
          </cell>
          <cell r="F805" t="str">
            <v>Baa2</v>
          </cell>
          <cell r="G805" t="str">
            <v>Foreign Currency Long Term Deposit Rating</v>
          </cell>
          <cell r="H805" t="str">
            <v>Stable</v>
          </cell>
          <cell r="I805">
            <v>4995114.0212970003</v>
          </cell>
          <cell r="J805" t="str">
            <v>2013 YE</v>
          </cell>
          <cell r="K805" t="str">
            <v>C</v>
          </cell>
        </row>
        <row r="806">
          <cell r="A806" t="str">
            <v>Principality Building Society</v>
          </cell>
          <cell r="B806" t="str">
            <v>United Kingdom</v>
          </cell>
          <cell r="C806" t="str">
            <v>D+</v>
          </cell>
          <cell r="D806" t="str">
            <v>ba1</v>
          </cell>
          <cell r="E806" t="str">
            <v>ba1</v>
          </cell>
          <cell r="F806" t="str">
            <v>Ba1</v>
          </cell>
          <cell r="G806" t="str">
            <v>Foreign Currency Long Term Deposit Rating</v>
          </cell>
          <cell r="H806" t="str">
            <v>Stable</v>
          </cell>
          <cell r="I806">
            <v>11690047.506123001</v>
          </cell>
          <cell r="J806" t="str">
            <v>2013 YE</v>
          </cell>
          <cell r="K806" t="str">
            <v>C</v>
          </cell>
        </row>
        <row r="807">
          <cell r="A807" t="str">
            <v>Royal Bank of Scotland plc</v>
          </cell>
          <cell r="B807" t="str">
            <v>United Kingdom</v>
          </cell>
          <cell r="C807" t="str">
            <v>D+</v>
          </cell>
          <cell r="D807" t="str">
            <v>ba1</v>
          </cell>
          <cell r="E807" t="str">
            <v>ba1</v>
          </cell>
          <cell r="F807" t="str">
            <v>Baa1</v>
          </cell>
          <cell r="G807" t="str">
            <v>Foreign Currency Long Term Deposit Rating</v>
          </cell>
          <cell r="H807" t="str">
            <v>Negative</v>
          </cell>
          <cell r="I807">
            <v>1195738440.5283301</v>
          </cell>
          <cell r="J807" t="str">
            <v>2013 YE</v>
          </cell>
          <cell r="K807" t="str">
            <v>C</v>
          </cell>
        </row>
        <row r="808">
          <cell r="A808" t="str">
            <v>Santander UK PLC</v>
          </cell>
          <cell r="B808" t="str">
            <v>United Kingdom</v>
          </cell>
          <cell r="C808" t="str">
            <v>C-</v>
          </cell>
          <cell r="D808" t="str">
            <v>baa1</v>
          </cell>
          <cell r="E808" t="str">
            <v>baa1</v>
          </cell>
          <cell r="F808" t="str">
            <v>A2</v>
          </cell>
          <cell r="G808" t="str">
            <v>Foreign Currency Long Term Deposit Rating</v>
          </cell>
          <cell r="H808" t="str">
            <v>Negative(m)</v>
          </cell>
          <cell r="I808">
            <v>416221407.79865998</v>
          </cell>
          <cell r="J808" t="str">
            <v>2013 YE</v>
          </cell>
          <cell r="K808" t="str">
            <v>C</v>
          </cell>
        </row>
        <row r="809">
          <cell r="A809" t="str">
            <v>Skipton Building Society</v>
          </cell>
          <cell r="B809" t="str">
            <v>United Kingdom</v>
          </cell>
          <cell r="C809" t="str">
            <v>D+</v>
          </cell>
          <cell r="D809" t="str">
            <v>ba1</v>
          </cell>
          <cell r="E809" t="str">
            <v>ba1</v>
          </cell>
          <cell r="F809" t="str">
            <v>Ba1</v>
          </cell>
          <cell r="G809" t="str">
            <v>Foreign Currency Long Term Deposit Rating</v>
          </cell>
          <cell r="H809" t="str">
            <v>Stable</v>
          </cell>
          <cell r="I809">
            <v>23993739.279261</v>
          </cell>
          <cell r="J809" t="str">
            <v>2013 YE</v>
          </cell>
          <cell r="K809" t="str">
            <v>C</v>
          </cell>
        </row>
        <row r="810">
          <cell r="A810" t="str">
            <v>Ulster Bank Limited</v>
          </cell>
          <cell r="B810" t="str">
            <v>United Kingdom</v>
          </cell>
          <cell r="C810" t="str">
            <v>E+</v>
          </cell>
          <cell r="D810" t="str">
            <v>b3</v>
          </cell>
          <cell r="E810" t="str">
            <v>baa3</v>
          </cell>
          <cell r="F810" t="str">
            <v>Baa3</v>
          </cell>
          <cell r="G810" t="str">
            <v>Foreign Currency Long Term Deposit Rating</v>
          </cell>
          <cell r="H810" t="str">
            <v>Negative(m)</v>
          </cell>
          <cell r="I810">
            <v>66551832.48906</v>
          </cell>
          <cell r="J810" t="str">
            <v>2013 YE</v>
          </cell>
          <cell r="K810" t="str">
            <v>C</v>
          </cell>
        </row>
        <row r="811">
          <cell r="A811" t="str">
            <v>VTB Capital plc</v>
          </cell>
          <cell r="B811" t="str">
            <v>United Kingdom</v>
          </cell>
          <cell r="C811" t="str">
            <v>D-</v>
          </cell>
          <cell r="D811" t="str">
            <v>ba3</v>
          </cell>
          <cell r="E811" t="str">
            <v>baa3</v>
          </cell>
          <cell r="F811" t="str">
            <v>Baa3</v>
          </cell>
          <cell r="G811" t="str">
            <v>Foreign Currency Long Term Deposit Rating</v>
          </cell>
          <cell r="H811" t="str">
            <v>Rating(s) Under Review</v>
          </cell>
          <cell r="I811">
            <v>8107611</v>
          </cell>
          <cell r="J811" t="str">
            <v>2013 YE</v>
          </cell>
          <cell r="K811" t="str">
            <v>C</v>
          </cell>
        </row>
        <row r="812">
          <cell r="A812" t="str">
            <v>West Bromwich Building Society</v>
          </cell>
          <cell r="B812" t="str">
            <v>United Kingdom</v>
          </cell>
          <cell r="C812" t="str">
            <v>E+</v>
          </cell>
          <cell r="D812" t="str">
            <v>b2</v>
          </cell>
          <cell r="E812" t="str">
            <v>b2</v>
          </cell>
          <cell r="F812" t="str">
            <v>B2</v>
          </cell>
          <cell r="G812" t="str">
            <v>Foreign Currency Long Term Deposit Rating</v>
          </cell>
          <cell r="H812" t="str">
            <v>Stable</v>
          </cell>
          <cell r="I812">
            <v>9643568.5063499995</v>
          </cell>
          <cell r="J812" t="str">
            <v>2013 H1</v>
          </cell>
          <cell r="K812" t="str">
            <v>C</v>
          </cell>
        </row>
        <row r="813">
          <cell r="A813" t="str">
            <v>Yorkshire Building Society</v>
          </cell>
          <cell r="B813" t="str">
            <v>United Kingdom</v>
          </cell>
          <cell r="C813" t="str">
            <v>C-</v>
          </cell>
          <cell r="D813" t="str">
            <v>baa1</v>
          </cell>
          <cell r="E813" t="str">
            <v>baa1</v>
          </cell>
          <cell r="F813" t="str">
            <v>Baa1</v>
          </cell>
          <cell r="G813" t="str">
            <v>Foreign Currency Long Term Deposit Rating</v>
          </cell>
          <cell r="H813" t="str">
            <v>Stable</v>
          </cell>
          <cell r="I813">
            <v>57063782.426922001</v>
          </cell>
          <cell r="J813" t="str">
            <v>2013 YE</v>
          </cell>
          <cell r="K813" t="str">
            <v>C</v>
          </cell>
        </row>
        <row r="814">
          <cell r="A814" t="str">
            <v>Amarillo National Bank</v>
          </cell>
          <cell r="B814" t="str">
            <v>United States</v>
          </cell>
          <cell r="C814" t="str">
            <v>C</v>
          </cell>
          <cell r="D814" t="str">
            <v>a3</v>
          </cell>
          <cell r="E814" t="str">
            <v>a3</v>
          </cell>
          <cell r="F814" t="str">
            <v>A3</v>
          </cell>
          <cell r="G814" t="str">
            <v>Local Currency Long Term Deposit Rating</v>
          </cell>
          <cell r="H814" t="str">
            <v>Stable</v>
          </cell>
          <cell r="I814">
            <v>3773640</v>
          </cell>
          <cell r="J814" t="str">
            <v>2013 YE</v>
          </cell>
          <cell r="K814" t="str">
            <v>C</v>
          </cell>
        </row>
        <row r="815">
          <cell r="A815" t="str">
            <v>Amegy Bank National Association</v>
          </cell>
          <cell r="B815" t="str">
            <v>United States</v>
          </cell>
          <cell r="C815" t="str">
            <v>D+</v>
          </cell>
          <cell r="D815" t="str">
            <v>baa3</v>
          </cell>
          <cell r="E815" t="str">
            <v>baa3</v>
          </cell>
          <cell r="F815" t="str">
            <v>Baa3</v>
          </cell>
          <cell r="G815" t="str">
            <v>Local Currency Long Term Deposit Rating</v>
          </cell>
          <cell r="H815" t="str">
            <v>Stable</v>
          </cell>
          <cell r="I815">
            <v>13620071</v>
          </cell>
          <cell r="J815" t="str">
            <v>2013 YE</v>
          </cell>
          <cell r="K815" t="str">
            <v>C</v>
          </cell>
        </row>
        <row r="816">
          <cell r="A816" t="str">
            <v>American Express Bank, FSB</v>
          </cell>
          <cell r="B816" t="str">
            <v>United States</v>
          </cell>
          <cell r="C816" t="str">
            <v>C+</v>
          </cell>
          <cell r="D816" t="str">
            <v>a2</v>
          </cell>
          <cell r="E816" t="str">
            <v>a2</v>
          </cell>
          <cell r="F816" t="str">
            <v>A2</v>
          </cell>
          <cell r="G816" t="str">
            <v>Local Currency Long Term Deposit Rating</v>
          </cell>
          <cell r="H816" t="str">
            <v>Stable</v>
          </cell>
          <cell r="I816">
            <v>38516497</v>
          </cell>
          <cell r="J816" t="str">
            <v>2013 YE</v>
          </cell>
          <cell r="K816" t="str">
            <v>C</v>
          </cell>
        </row>
        <row r="817">
          <cell r="A817" t="str">
            <v>American Express Centurion Bank</v>
          </cell>
          <cell r="B817" t="str">
            <v>United States</v>
          </cell>
          <cell r="C817" t="str">
            <v>C+</v>
          </cell>
          <cell r="D817" t="str">
            <v>a2</v>
          </cell>
          <cell r="E817" t="str">
            <v>a2</v>
          </cell>
          <cell r="F817" t="str">
            <v>A2</v>
          </cell>
          <cell r="G817" t="str">
            <v>Local Currency Long Term Deposit Rating</v>
          </cell>
          <cell r="H817" t="str">
            <v>Stable</v>
          </cell>
          <cell r="I817">
            <v>32308666</v>
          </cell>
          <cell r="J817" t="str">
            <v>2013 YE</v>
          </cell>
          <cell r="K817" t="str">
            <v>C</v>
          </cell>
        </row>
        <row r="818">
          <cell r="A818" t="str">
            <v>American Savings Bank, FSB</v>
          </cell>
          <cell r="B818" t="str">
            <v>United States</v>
          </cell>
          <cell r="C818" t="str">
            <v>C</v>
          </cell>
          <cell r="D818" t="str">
            <v>a3</v>
          </cell>
          <cell r="E818" t="str">
            <v>a3</v>
          </cell>
          <cell r="F818" t="str">
            <v>A3</v>
          </cell>
          <cell r="G818" t="str">
            <v>Local Currency Long Term Deposit Rating</v>
          </cell>
          <cell r="H818" t="str">
            <v>Stable</v>
          </cell>
          <cell r="I818">
            <v>5243824</v>
          </cell>
          <cell r="J818" t="str">
            <v>2013 YE</v>
          </cell>
          <cell r="K818" t="str">
            <v>C</v>
          </cell>
        </row>
        <row r="819">
          <cell r="A819" t="str">
            <v>Associated Bank, N.A.</v>
          </cell>
          <cell r="B819" t="str">
            <v>United States</v>
          </cell>
          <cell r="C819" t="str">
            <v>C</v>
          </cell>
          <cell r="D819" t="str">
            <v>a3</v>
          </cell>
          <cell r="E819" t="str">
            <v>a3</v>
          </cell>
          <cell r="F819" t="str">
            <v>A3</v>
          </cell>
          <cell r="G819" t="str">
            <v>Local Currency Long Term Deposit Rating</v>
          </cell>
          <cell r="H819" t="str">
            <v>Stable</v>
          </cell>
          <cell r="I819">
            <v>23932159</v>
          </cell>
          <cell r="J819" t="str">
            <v>2013 YE</v>
          </cell>
          <cell r="K819" t="str">
            <v>C</v>
          </cell>
        </row>
        <row r="820">
          <cell r="A820" t="str">
            <v>Astoria Bank</v>
          </cell>
          <cell r="B820" t="str">
            <v>United States</v>
          </cell>
          <cell r="C820" t="str">
            <v>C-</v>
          </cell>
          <cell r="D820" t="str">
            <v>baa1</v>
          </cell>
          <cell r="E820" t="str">
            <v>baa1</v>
          </cell>
          <cell r="F820" t="str">
            <v>Baa1</v>
          </cell>
          <cell r="G820" t="str">
            <v>Local Currency Long Term Deposit Rating</v>
          </cell>
          <cell r="H820" t="str">
            <v>Stable</v>
          </cell>
          <cell r="I820">
            <v>15732210</v>
          </cell>
          <cell r="J820" t="str">
            <v>2013 YE</v>
          </cell>
          <cell r="K820" t="str">
            <v>C</v>
          </cell>
        </row>
        <row r="821">
          <cell r="A821" t="str">
            <v>Banco Popular de Puerto Rico</v>
          </cell>
          <cell r="B821" t="str">
            <v>United States</v>
          </cell>
          <cell r="C821" t="str">
            <v>D-</v>
          </cell>
          <cell r="D821" t="str">
            <v>ba3</v>
          </cell>
          <cell r="E821" t="str">
            <v>ba3</v>
          </cell>
          <cell r="F821" t="str">
            <v>Ba3</v>
          </cell>
          <cell r="G821" t="str">
            <v>Local Currency Long Term Deposit Rating</v>
          </cell>
          <cell r="H821" t="str">
            <v>Negative</v>
          </cell>
          <cell r="I821">
            <v>26563000</v>
          </cell>
          <cell r="J821" t="str">
            <v>2013 YE</v>
          </cell>
          <cell r="K821" t="str">
            <v>C</v>
          </cell>
        </row>
        <row r="822">
          <cell r="A822" t="str">
            <v>Banco Santander Puerto Rico</v>
          </cell>
          <cell r="B822" t="str">
            <v>United States</v>
          </cell>
          <cell r="C822" t="str">
            <v>D</v>
          </cell>
          <cell r="D822" t="str">
            <v>ba2</v>
          </cell>
          <cell r="E822" t="str">
            <v>baa1</v>
          </cell>
          <cell r="F822" t="str">
            <v>Baa1</v>
          </cell>
          <cell r="G822" t="str">
            <v>Local Currency Long Term Deposit Rating</v>
          </cell>
          <cell r="H822" t="str">
            <v>Stable</v>
          </cell>
          <cell r="I822">
            <v>6664323</v>
          </cell>
          <cell r="J822" t="str">
            <v>2013 YE</v>
          </cell>
          <cell r="K822" t="str">
            <v>C</v>
          </cell>
        </row>
        <row r="823">
          <cell r="A823" t="str">
            <v>Bank of America, N.A.</v>
          </cell>
          <cell r="B823" t="str">
            <v>United States</v>
          </cell>
          <cell r="C823" t="str">
            <v>C-</v>
          </cell>
          <cell r="D823" t="str">
            <v>baa2</v>
          </cell>
          <cell r="E823" t="str">
            <v>baa2</v>
          </cell>
          <cell r="F823" t="str">
            <v>A2</v>
          </cell>
          <cell r="G823" t="str">
            <v>Local Currency Long Term Deposit Rating</v>
          </cell>
          <cell r="H823" t="str">
            <v>Stable</v>
          </cell>
          <cell r="I823">
            <v>1433716000</v>
          </cell>
          <cell r="J823" t="str">
            <v>2013 YE</v>
          </cell>
          <cell r="K823" t="str">
            <v>C</v>
          </cell>
        </row>
        <row r="824">
          <cell r="A824" t="str">
            <v>Bank of Hawaii</v>
          </cell>
          <cell r="B824" t="str">
            <v>United States</v>
          </cell>
          <cell r="C824" t="str">
            <v>B</v>
          </cell>
          <cell r="D824" t="str">
            <v>aa3</v>
          </cell>
          <cell r="E824" t="str">
            <v>aa3</v>
          </cell>
          <cell r="F824" t="str">
            <v>Aa3</v>
          </cell>
          <cell r="G824" t="str">
            <v>Local Currency Long Term Deposit Rating</v>
          </cell>
          <cell r="H824" t="str">
            <v>Stable</v>
          </cell>
          <cell r="I824">
            <v>14105528</v>
          </cell>
          <cell r="J824" t="str">
            <v>2013 YE</v>
          </cell>
          <cell r="K824" t="str">
            <v>C</v>
          </cell>
        </row>
        <row r="825">
          <cell r="A825" t="str">
            <v>Bank of New York Mellon (The)</v>
          </cell>
          <cell r="B825" t="str">
            <v>United States</v>
          </cell>
          <cell r="C825" t="str">
            <v>B-</v>
          </cell>
          <cell r="D825" t="str">
            <v>a1</v>
          </cell>
          <cell r="E825" t="str">
            <v>a1</v>
          </cell>
          <cell r="F825" t="str">
            <v>Aa2</v>
          </cell>
          <cell r="G825" t="str">
            <v>Local Currency Long Term Deposit Rating</v>
          </cell>
          <cell r="H825" t="str">
            <v>Stable</v>
          </cell>
          <cell r="I825">
            <v>296626000</v>
          </cell>
          <cell r="J825" t="str">
            <v>2013 YE</v>
          </cell>
          <cell r="K825" t="str">
            <v>C</v>
          </cell>
        </row>
        <row r="826">
          <cell r="A826" t="str">
            <v>Bank of the West</v>
          </cell>
          <cell r="B826" t="str">
            <v>United States</v>
          </cell>
          <cell r="C826" t="str">
            <v>C+</v>
          </cell>
          <cell r="D826" t="str">
            <v>a2</v>
          </cell>
          <cell r="E826" t="str">
            <v>a2</v>
          </cell>
          <cell r="F826" t="str">
            <v>A2</v>
          </cell>
          <cell r="G826" t="str">
            <v>Local Currency Long Term Deposit Rating</v>
          </cell>
          <cell r="H826" t="str">
            <v>Stable</v>
          </cell>
          <cell r="I826">
            <v>66467781</v>
          </cell>
          <cell r="J826" t="str">
            <v>2013 YE</v>
          </cell>
          <cell r="K826" t="str">
            <v>C</v>
          </cell>
        </row>
        <row r="827">
          <cell r="A827" t="str">
            <v>BankUnited, National Association</v>
          </cell>
          <cell r="B827" t="str">
            <v>United States</v>
          </cell>
          <cell r="C827" t="str">
            <v>D+</v>
          </cell>
          <cell r="D827" t="str">
            <v>baa3</v>
          </cell>
          <cell r="E827" t="str">
            <v>baa3</v>
          </cell>
          <cell r="F827" t="str">
            <v>Baa3</v>
          </cell>
          <cell r="G827" t="str">
            <v>Local Currency Long Term Deposit Rating</v>
          </cell>
          <cell r="H827" t="str">
            <v>Stable</v>
          </cell>
          <cell r="I827">
            <v>14874509</v>
          </cell>
          <cell r="J827" t="str">
            <v>2013 YE</v>
          </cell>
          <cell r="K827" t="str">
            <v>C</v>
          </cell>
        </row>
        <row r="828">
          <cell r="A828" t="str">
            <v>BMO Harris Bank National Association</v>
          </cell>
          <cell r="B828" t="str">
            <v>United States</v>
          </cell>
          <cell r="C828" t="str">
            <v>C</v>
          </cell>
          <cell r="D828" t="str">
            <v>a3</v>
          </cell>
          <cell r="E828" t="str">
            <v>a2</v>
          </cell>
          <cell r="F828" t="str">
            <v>A2</v>
          </cell>
          <cell r="G828" t="str">
            <v>Local Currency Long Term Deposit Rating</v>
          </cell>
          <cell r="H828" t="str">
            <v>Stable</v>
          </cell>
          <cell r="I828">
            <v>91286152</v>
          </cell>
          <cell r="J828" t="str">
            <v>2013 YE</v>
          </cell>
          <cell r="K828" t="str">
            <v>C</v>
          </cell>
        </row>
        <row r="829">
          <cell r="A829" t="str">
            <v>BMW Bank of North America</v>
          </cell>
          <cell r="B829" t="str">
            <v>United States</v>
          </cell>
          <cell r="C829" t="str">
            <v>C-</v>
          </cell>
          <cell r="D829" t="str">
            <v>baa2</v>
          </cell>
          <cell r="E829" t="str">
            <v>a2</v>
          </cell>
          <cell r="F829" t="str">
            <v>A2</v>
          </cell>
          <cell r="G829" t="str">
            <v>Local Currency Long Term Deposit Rating</v>
          </cell>
          <cell r="H829" t="str">
            <v>Stable</v>
          </cell>
          <cell r="I829">
            <v>9932699</v>
          </cell>
          <cell r="J829" t="str">
            <v>2013 YE</v>
          </cell>
          <cell r="K829" t="str">
            <v>C</v>
          </cell>
        </row>
        <row r="830">
          <cell r="A830" t="str">
            <v>BNY Mellon National Association</v>
          </cell>
          <cell r="B830" t="str">
            <v>United States</v>
          </cell>
          <cell r="C830" t="str">
            <v>B-</v>
          </cell>
          <cell r="D830" t="str">
            <v>a1</v>
          </cell>
          <cell r="E830" t="str">
            <v>a1</v>
          </cell>
          <cell r="F830" t="str">
            <v>Aa2</v>
          </cell>
          <cell r="G830" t="str">
            <v>Local Currency Long Term Deposit Rating</v>
          </cell>
          <cell r="H830" t="str">
            <v>Stable</v>
          </cell>
          <cell r="I830">
            <v>17765526</v>
          </cell>
          <cell r="J830" t="str">
            <v>2013 YE</v>
          </cell>
          <cell r="K830" t="str">
            <v>C</v>
          </cell>
        </row>
        <row r="831">
          <cell r="A831" t="str">
            <v>BNY Mellon Trust of Delaware</v>
          </cell>
          <cell r="B831" t="str">
            <v>United States</v>
          </cell>
          <cell r="C831" t="str">
            <v>B-</v>
          </cell>
          <cell r="D831" t="str">
            <v>a1</v>
          </cell>
          <cell r="E831" t="str">
            <v>a1</v>
          </cell>
          <cell r="F831" t="str">
            <v>Aa2</v>
          </cell>
          <cell r="G831" t="str">
            <v>Local Currency Long Term Deposit Rating</v>
          </cell>
          <cell r="H831" t="str">
            <v>Stable</v>
          </cell>
          <cell r="I831">
            <v>138803</v>
          </cell>
          <cell r="J831" t="str">
            <v>2013 YE</v>
          </cell>
          <cell r="K831" t="str">
            <v>C</v>
          </cell>
        </row>
        <row r="832">
          <cell r="A832" t="str">
            <v>BOKF, NA</v>
          </cell>
          <cell r="B832" t="str">
            <v>United States</v>
          </cell>
          <cell r="C832" t="str">
            <v>B-</v>
          </cell>
          <cell r="D832" t="str">
            <v>a1</v>
          </cell>
          <cell r="E832" t="str">
            <v>a1</v>
          </cell>
          <cell r="F832" t="str">
            <v>A1</v>
          </cell>
          <cell r="G832" t="str">
            <v>Local Currency Long Term Deposit Rating</v>
          </cell>
          <cell r="H832" t="str">
            <v>Stable</v>
          </cell>
          <cell r="I832">
            <v>26795278</v>
          </cell>
          <cell r="J832" t="str">
            <v>2013 YE</v>
          </cell>
          <cell r="K832" t="str">
            <v>C</v>
          </cell>
        </row>
        <row r="833">
          <cell r="A833" t="str">
            <v>Branch Banking and Trust Company</v>
          </cell>
          <cell r="B833" t="str">
            <v>United States</v>
          </cell>
          <cell r="C833" t="str">
            <v>B-</v>
          </cell>
          <cell r="D833" t="str">
            <v>a1</v>
          </cell>
          <cell r="E833" t="str">
            <v>a1</v>
          </cell>
          <cell r="F833" t="str">
            <v>A1</v>
          </cell>
          <cell r="G833" t="str">
            <v>Local Currency Long Term Deposit Rating</v>
          </cell>
          <cell r="H833" t="str">
            <v>Stable</v>
          </cell>
          <cell r="I833">
            <v>179126294</v>
          </cell>
          <cell r="J833" t="str">
            <v>2013 YE</v>
          </cell>
          <cell r="K833" t="str">
            <v>C</v>
          </cell>
        </row>
        <row r="834">
          <cell r="A834" t="str">
            <v>California Bank &amp; Trust</v>
          </cell>
          <cell r="B834" t="str">
            <v>United States</v>
          </cell>
          <cell r="C834" t="str">
            <v>D+</v>
          </cell>
          <cell r="D834" t="str">
            <v>baa3</v>
          </cell>
          <cell r="E834" t="str">
            <v>baa3</v>
          </cell>
          <cell r="F834" t="str">
            <v>Baa3</v>
          </cell>
          <cell r="G834" t="str">
            <v>Local Currency Long Term Deposit Rating</v>
          </cell>
          <cell r="H834" t="str">
            <v>Stable</v>
          </cell>
          <cell r="I834">
            <v>10923000</v>
          </cell>
          <cell r="J834" t="str">
            <v>2013 YE</v>
          </cell>
          <cell r="K834" t="str">
            <v>C</v>
          </cell>
        </row>
        <row r="835">
          <cell r="A835" t="str">
            <v>Capital One Bank (USA), N.A.</v>
          </cell>
          <cell r="B835" t="str">
            <v>United States</v>
          </cell>
          <cell r="C835" t="str">
            <v>C</v>
          </cell>
          <cell r="D835" t="str">
            <v>a3</v>
          </cell>
          <cell r="E835" t="str">
            <v>a3</v>
          </cell>
          <cell r="F835" t="str">
            <v>A3</v>
          </cell>
          <cell r="G835" t="str">
            <v>Local Currency Long Term Deposit Rating</v>
          </cell>
          <cell r="H835" t="str">
            <v>Stable</v>
          </cell>
          <cell r="I835">
            <v>81905574</v>
          </cell>
          <cell r="J835" t="str">
            <v>2013 YE</v>
          </cell>
          <cell r="K835" t="str">
            <v>C</v>
          </cell>
        </row>
        <row r="836">
          <cell r="A836" t="str">
            <v>Capital One, N.A.</v>
          </cell>
          <cell r="B836" t="str">
            <v>United States</v>
          </cell>
          <cell r="C836" t="str">
            <v>C</v>
          </cell>
          <cell r="D836" t="str">
            <v>a3</v>
          </cell>
          <cell r="E836" t="str">
            <v>a3</v>
          </cell>
          <cell r="F836" t="str">
            <v>A3</v>
          </cell>
          <cell r="G836" t="str">
            <v>Local Currency Long Term Deposit Rating</v>
          </cell>
          <cell r="H836" t="str">
            <v>Stable</v>
          </cell>
          <cell r="I836">
            <v>238482903</v>
          </cell>
          <cell r="J836" t="str">
            <v>2013 YE</v>
          </cell>
          <cell r="K836" t="str">
            <v>C</v>
          </cell>
        </row>
        <row r="837">
          <cell r="A837" t="str">
            <v>Chase Bank USA, National Association</v>
          </cell>
          <cell r="B837" t="str">
            <v>United States</v>
          </cell>
          <cell r="C837" t="str">
            <v>C-</v>
          </cell>
          <cell r="D837" t="str">
            <v>baa1</v>
          </cell>
          <cell r="E837" t="str">
            <v>a3</v>
          </cell>
          <cell r="F837" t="str">
            <v>Aa3</v>
          </cell>
          <cell r="G837" t="str">
            <v>Foreign Currency Long Term Senior Unsecured Rating</v>
          </cell>
          <cell r="H837" t="str">
            <v>Stable</v>
          </cell>
          <cell r="I837">
            <v>123041284</v>
          </cell>
          <cell r="J837" t="str">
            <v>2013 YE</v>
          </cell>
          <cell r="K837" t="str">
            <v>C</v>
          </cell>
        </row>
        <row r="838">
          <cell r="A838" t="str">
            <v>Citibank, N.A.</v>
          </cell>
          <cell r="B838" t="str">
            <v>United States</v>
          </cell>
          <cell r="C838" t="str">
            <v>C-</v>
          </cell>
          <cell r="D838" t="str">
            <v>baa2</v>
          </cell>
          <cell r="E838" t="str">
            <v>baa2</v>
          </cell>
          <cell r="F838" t="str">
            <v>A2</v>
          </cell>
          <cell r="G838" t="str">
            <v>Local Currency Long Term Deposit Rating</v>
          </cell>
          <cell r="H838" t="str">
            <v>Stable</v>
          </cell>
          <cell r="I838">
            <v>1346747000</v>
          </cell>
          <cell r="J838" t="str">
            <v>2013 YE</v>
          </cell>
          <cell r="K838" t="str">
            <v>C</v>
          </cell>
        </row>
        <row r="839">
          <cell r="A839" t="str">
            <v>Citizens Bank of Pennsylvania</v>
          </cell>
          <cell r="B839" t="str">
            <v>United States</v>
          </cell>
          <cell r="C839" t="str">
            <v>C</v>
          </cell>
          <cell r="D839" t="str">
            <v>a3</v>
          </cell>
          <cell r="E839" t="str">
            <v>a3</v>
          </cell>
          <cell r="F839" t="str">
            <v>A3</v>
          </cell>
          <cell r="G839" t="str">
            <v>Local Currency Long Term Deposit Rating</v>
          </cell>
          <cell r="H839" t="str">
            <v>Negative</v>
          </cell>
          <cell r="I839">
            <v>29098779</v>
          </cell>
          <cell r="J839" t="str">
            <v>2013 YE</v>
          </cell>
          <cell r="K839" t="str">
            <v>C</v>
          </cell>
        </row>
        <row r="840">
          <cell r="A840" t="str">
            <v>Citizens Bank, N.A.</v>
          </cell>
          <cell r="B840" t="str">
            <v>United States</v>
          </cell>
          <cell r="C840" t="str">
            <v>C</v>
          </cell>
          <cell r="D840" t="str">
            <v>a3</v>
          </cell>
          <cell r="E840" t="str">
            <v>a3</v>
          </cell>
          <cell r="F840" t="str">
            <v>A3</v>
          </cell>
          <cell r="G840" t="str">
            <v>Local Currency Long Term Deposit Rating</v>
          </cell>
          <cell r="H840" t="str">
            <v>Negative</v>
          </cell>
          <cell r="I840">
            <v>94716980</v>
          </cell>
          <cell r="J840" t="str">
            <v>2013 YE</v>
          </cell>
          <cell r="K840" t="str">
            <v>C</v>
          </cell>
        </row>
        <row r="841">
          <cell r="A841" t="str">
            <v>City National Bank</v>
          </cell>
          <cell r="B841" t="str">
            <v>United States</v>
          </cell>
          <cell r="C841" t="str">
            <v>C+</v>
          </cell>
          <cell r="D841" t="str">
            <v>a2</v>
          </cell>
          <cell r="E841" t="str">
            <v>a2</v>
          </cell>
          <cell r="F841" t="str">
            <v>A2</v>
          </cell>
          <cell r="G841" t="str">
            <v>Local Currency Long Term Deposit Rating</v>
          </cell>
          <cell r="H841" t="str">
            <v>Stable</v>
          </cell>
          <cell r="I841">
            <v>29373389</v>
          </cell>
          <cell r="J841" t="str">
            <v>2013 YE</v>
          </cell>
          <cell r="K841" t="str">
            <v>C</v>
          </cell>
        </row>
        <row r="842">
          <cell r="A842" t="str">
            <v>Comerica Bank</v>
          </cell>
          <cell r="B842" t="str">
            <v>United States</v>
          </cell>
          <cell r="C842" t="str">
            <v>C+</v>
          </cell>
          <cell r="D842" t="str">
            <v>a2</v>
          </cell>
          <cell r="E842" t="str">
            <v>a2</v>
          </cell>
          <cell r="F842" t="str">
            <v>A2</v>
          </cell>
          <cell r="G842" t="str">
            <v>Local Currency Long Term Deposit Rating</v>
          </cell>
          <cell r="H842" t="str">
            <v>Stable</v>
          </cell>
          <cell r="I842">
            <v>65201888</v>
          </cell>
          <cell r="J842" t="str">
            <v>2013 YE</v>
          </cell>
          <cell r="K842" t="str">
            <v>C</v>
          </cell>
        </row>
        <row r="843">
          <cell r="A843" t="str">
            <v>Commerce Bank</v>
          </cell>
          <cell r="B843" t="str">
            <v>United States</v>
          </cell>
          <cell r="C843" t="str">
            <v>B</v>
          </cell>
          <cell r="D843" t="str">
            <v>aa3</v>
          </cell>
          <cell r="E843" t="str">
            <v>aa3</v>
          </cell>
          <cell r="F843" t="str">
            <v>Aa3</v>
          </cell>
          <cell r="G843" t="str">
            <v>Local Currency Long Term Deposit Rating</v>
          </cell>
          <cell r="H843" t="str">
            <v>Stable</v>
          </cell>
          <cell r="I843">
            <v>22943132</v>
          </cell>
          <cell r="J843" t="str">
            <v>2013 YE</v>
          </cell>
          <cell r="K843" t="str">
            <v>C</v>
          </cell>
        </row>
        <row r="844">
          <cell r="A844" t="str">
            <v>Compass Bank</v>
          </cell>
          <cell r="B844" t="str">
            <v>United States</v>
          </cell>
          <cell r="C844" t="str">
            <v>C-</v>
          </cell>
          <cell r="D844" t="str">
            <v>baa2</v>
          </cell>
          <cell r="E844" t="str">
            <v>baa2</v>
          </cell>
          <cell r="F844" t="str">
            <v>Baa2</v>
          </cell>
          <cell r="G844" t="str">
            <v>Local Currency Long Term Deposit Rating</v>
          </cell>
          <cell r="H844" t="str">
            <v>Stable</v>
          </cell>
          <cell r="I844">
            <v>71737435</v>
          </cell>
          <cell r="J844" t="str">
            <v>2013 YE</v>
          </cell>
          <cell r="K844" t="str">
            <v>C</v>
          </cell>
        </row>
        <row r="845">
          <cell r="A845" t="str">
            <v>Deutsche Bank Trust Company Americas</v>
          </cell>
          <cell r="B845" t="str">
            <v>United States</v>
          </cell>
          <cell r="C845" t="str">
            <v>C+</v>
          </cell>
          <cell r="D845" t="str">
            <v>a2</v>
          </cell>
          <cell r="E845" t="str">
            <v>a2</v>
          </cell>
          <cell r="F845" t="str">
            <v>A2</v>
          </cell>
          <cell r="G845" t="str">
            <v>Local Currency Long Term Deposit Rating</v>
          </cell>
          <cell r="H845" t="str">
            <v>Rating(s) Under Review</v>
          </cell>
          <cell r="I845">
            <v>55759000</v>
          </cell>
          <cell r="J845" t="str">
            <v>2013 YE</v>
          </cell>
          <cell r="K845" t="str">
            <v>C</v>
          </cell>
        </row>
        <row r="846">
          <cell r="A846" t="str">
            <v>Deutsche Bank Trust Company Delaware</v>
          </cell>
          <cell r="B846" t="str">
            <v>United States</v>
          </cell>
          <cell r="C846" t="str">
            <v>C+</v>
          </cell>
          <cell r="D846" t="str">
            <v>a2</v>
          </cell>
          <cell r="E846" t="str">
            <v>a2</v>
          </cell>
          <cell r="F846" t="str">
            <v>A2</v>
          </cell>
          <cell r="G846" t="str">
            <v>Local Currency Long Term Deposit Rating</v>
          </cell>
          <cell r="H846" t="str">
            <v>Rating(s) Under Review</v>
          </cell>
          <cell r="I846">
            <v>448087</v>
          </cell>
          <cell r="J846" t="str">
            <v>2013 YE</v>
          </cell>
          <cell r="K846" t="str">
            <v>C</v>
          </cell>
        </row>
        <row r="847">
          <cell r="A847" t="str">
            <v>Discover Bank</v>
          </cell>
          <cell r="B847" t="str">
            <v>United States</v>
          </cell>
          <cell r="C847" t="str">
            <v>D+</v>
          </cell>
          <cell r="D847" t="str">
            <v>baa3</v>
          </cell>
          <cell r="E847" t="str">
            <v>baa3</v>
          </cell>
          <cell r="F847" t="str">
            <v>Baa3</v>
          </cell>
          <cell r="G847" t="str">
            <v>Local Currency Long Term Deposit Rating</v>
          </cell>
          <cell r="H847" t="str">
            <v>Stable</v>
          </cell>
          <cell r="I847">
            <v>77904358</v>
          </cell>
          <cell r="J847" t="str">
            <v>2013 YE</v>
          </cell>
          <cell r="K847" t="str">
            <v>C</v>
          </cell>
        </row>
        <row r="848">
          <cell r="A848" t="str">
            <v>E*TRADE Bank</v>
          </cell>
          <cell r="B848" t="str">
            <v>United States</v>
          </cell>
          <cell r="C848" t="str">
            <v>D</v>
          </cell>
          <cell r="D848" t="str">
            <v>ba2</v>
          </cell>
          <cell r="E848" t="str">
            <v>ba2</v>
          </cell>
          <cell r="F848" t="str">
            <v>Ba2</v>
          </cell>
          <cell r="G848" t="str">
            <v>Local Currency Long Term Deposit Rating</v>
          </cell>
          <cell r="H848" t="str">
            <v>Positive</v>
          </cell>
          <cell r="I848">
            <v>45084873</v>
          </cell>
          <cell r="J848" t="str">
            <v>2013 YE</v>
          </cell>
          <cell r="K848" t="str">
            <v>C</v>
          </cell>
        </row>
        <row r="849">
          <cell r="A849" t="str">
            <v>FIA Card Services, National Association</v>
          </cell>
          <cell r="B849" t="str">
            <v>United States</v>
          </cell>
          <cell r="C849" t="str">
            <v>D+</v>
          </cell>
          <cell r="D849" t="str">
            <v>ba1</v>
          </cell>
          <cell r="E849" t="str">
            <v>baa2</v>
          </cell>
          <cell r="F849" t="str">
            <v>A2</v>
          </cell>
          <cell r="G849" t="str">
            <v>Local Currency Long Term Deposit Rating</v>
          </cell>
          <cell r="H849" t="str">
            <v>Stable</v>
          </cell>
          <cell r="I849">
            <v>158290000</v>
          </cell>
          <cell r="J849" t="str">
            <v>2013 YE</v>
          </cell>
          <cell r="K849" t="str">
            <v>C</v>
          </cell>
        </row>
        <row r="850">
          <cell r="A850" t="str">
            <v>Fifth Third Bank, Ohio</v>
          </cell>
          <cell r="B850" t="str">
            <v>United States</v>
          </cell>
          <cell r="C850" t="str">
            <v>C</v>
          </cell>
          <cell r="D850" t="str">
            <v>a3</v>
          </cell>
          <cell r="E850" t="str">
            <v>a3</v>
          </cell>
          <cell r="F850" t="str">
            <v>A3</v>
          </cell>
          <cell r="G850" t="str">
            <v>Local Currency Long Term Deposit Rating</v>
          </cell>
          <cell r="H850" t="str">
            <v>Stable</v>
          </cell>
          <cell r="I850">
            <v>128185903</v>
          </cell>
          <cell r="J850" t="str">
            <v>2013 YE</v>
          </cell>
          <cell r="K850" t="str">
            <v>C</v>
          </cell>
        </row>
        <row r="851">
          <cell r="A851" t="str">
            <v>First Hawaiian Bank</v>
          </cell>
          <cell r="B851" t="str">
            <v>United States</v>
          </cell>
          <cell r="C851" t="str">
            <v>C+</v>
          </cell>
          <cell r="D851" t="str">
            <v>a2</v>
          </cell>
          <cell r="E851" t="str">
            <v>a2</v>
          </cell>
          <cell r="F851" t="str">
            <v>A2</v>
          </cell>
          <cell r="G851" t="str">
            <v>Local Currency Long Term Deposit Rating</v>
          </cell>
          <cell r="H851" t="str">
            <v>Stable</v>
          </cell>
          <cell r="I851">
            <v>17104282</v>
          </cell>
          <cell r="J851" t="str">
            <v>2013 YE</v>
          </cell>
          <cell r="K851" t="str">
            <v>C</v>
          </cell>
        </row>
        <row r="852">
          <cell r="A852" t="str">
            <v>First Midwest Bank</v>
          </cell>
          <cell r="B852" t="str">
            <v>United States</v>
          </cell>
          <cell r="C852" t="str">
            <v>C-</v>
          </cell>
          <cell r="D852" t="str">
            <v>baa1</v>
          </cell>
          <cell r="E852" t="str">
            <v>baa1</v>
          </cell>
          <cell r="F852" t="str">
            <v>Baa1</v>
          </cell>
          <cell r="G852" t="str">
            <v>Local Currency Long Term Deposit Rating</v>
          </cell>
          <cell r="H852" t="str">
            <v>Stable</v>
          </cell>
          <cell r="I852">
            <v>8122963</v>
          </cell>
          <cell r="J852" t="str">
            <v>2013 YE</v>
          </cell>
          <cell r="K852" t="str">
            <v>C</v>
          </cell>
        </row>
        <row r="853">
          <cell r="A853" t="str">
            <v>First National Bank of Omaha</v>
          </cell>
          <cell r="B853" t="str">
            <v>United States</v>
          </cell>
          <cell r="C853" t="str">
            <v>C-</v>
          </cell>
          <cell r="D853" t="str">
            <v>baa1</v>
          </cell>
          <cell r="E853" t="str">
            <v>baa1</v>
          </cell>
          <cell r="F853" t="str">
            <v>Baa1</v>
          </cell>
          <cell r="G853" t="str">
            <v>Local Currency Long Term Deposit Rating</v>
          </cell>
          <cell r="H853" t="str">
            <v>Stable</v>
          </cell>
          <cell r="I853">
            <v>14540393</v>
          </cell>
          <cell r="J853" t="str">
            <v>2013 YE</v>
          </cell>
          <cell r="K853" t="str">
            <v>C</v>
          </cell>
        </row>
        <row r="854">
          <cell r="A854" t="str">
            <v>First National Bank of Pennsylvania</v>
          </cell>
          <cell r="B854" t="str">
            <v>United States</v>
          </cell>
          <cell r="C854" t="str">
            <v>C-</v>
          </cell>
          <cell r="D854" t="str">
            <v>baa2</v>
          </cell>
          <cell r="E854" t="str">
            <v>baa2</v>
          </cell>
          <cell r="F854" t="str">
            <v>Baa2</v>
          </cell>
          <cell r="G854" t="str">
            <v>Local Currency Long Term Deposit Rating</v>
          </cell>
          <cell r="H854" t="str">
            <v>Stable</v>
          </cell>
          <cell r="I854">
            <v>13380372</v>
          </cell>
          <cell r="J854" t="str">
            <v>2013 YE</v>
          </cell>
          <cell r="K854" t="str">
            <v>C</v>
          </cell>
        </row>
        <row r="855">
          <cell r="A855" t="str">
            <v>First Niagara Bank, N.A.</v>
          </cell>
          <cell r="B855" t="str">
            <v>United States</v>
          </cell>
          <cell r="C855" t="str">
            <v>D+</v>
          </cell>
          <cell r="D855" t="str">
            <v>baa3</v>
          </cell>
          <cell r="E855" t="str">
            <v>baa3</v>
          </cell>
          <cell r="F855" t="str">
            <v>Baa3</v>
          </cell>
          <cell r="G855" t="str">
            <v>Local Currency Long Term Deposit Rating</v>
          </cell>
          <cell r="H855" t="str">
            <v>Stable</v>
          </cell>
          <cell r="I855">
            <v>37576781</v>
          </cell>
          <cell r="J855" t="str">
            <v>2013 YE</v>
          </cell>
          <cell r="K855" t="str">
            <v>C</v>
          </cell>
        </row>
        <row r="856">
          <cell r="A856" t="str">
            <v>First Republic Bank</v>
          </cell>
          <cell r="B856" t="str">
            <v>United States</v>
          </cell>
          <cell r="C856" t="str">
            <v>C</v>
          </cell>
          <cell r="D856" t="str">
            <v>a3</v>
          </cell>
          <cell r="E856" t="str">
            <v>a3</v>
          </cell>
          <cell r="F856" t="str">
            <v>A3</v>
          </cell>
          <cell r="G856" t="str">
            <v>Local Currency Long Term Deposit Rating</v>
          </cell>
          <cell r="H856" t="str">
            <v>Negative</v>
          </cell>
          <cell r="I856">
            <v>42112763</v>
          </cell>
          <cell r="J856" t="str">
            <v>2013 YE</v>
          </cell>
          <cell r="K856" t="str">
            <v>C</v>
          </cell>
        </row>
        <row r="857">
          <cell r="A857" t="str">
            <v>First Tennessee Bank, National Association</v>
          </cell>
          <cell r="B857" t="str">
            <v>United States</v>
          </cell>
          <cell r="C857" t="str">
            <v>C-</v>
          </cell>
          <cell r="D857" t="str">
            <v>baa2</v>
          </cell>
          <cell r="E857" t="str">
            <v>baa2</v>
          </cell>
          <cell r="F857" t="str">
            <v>Baa2</v>
          </cell>
          <cell r="G857" t="str">
            <v>Local Currency Long Term Deposit Rating</v>
          </cell>
          <cell r="H857" t="str">
            <v>Stable</v>
          </cell>
          <cell r="I857">
            <v>23559261</v>
          </cell>
          <cell r="J857" t="str">
            <v>2013 YE</v>
          </cell>
          <cell r="K857" t="str">
            <v>C</v>
          </cell>
        </row>
        <row r="858">
          <cell r="A858" t="str">
            <v>FirstBank Puerto Rico</v>
          </cell>
          <cell r="B858" t="str">
            <v>United States</v>
          </cell>
          <cell r="C858" t="str">
            <v>E+</v>
          </cell>
          <cell r="D858" t="str">
            <v>b2</v>
          </cell>
          <cell r="E858" t="str">
            <v>b2</v>
          </cell>
          <cell r="F858" t="str">
            <v>B2</v>
          </cell>
          <cell r="G858" t="str">
            <v>Local Currency Long Term Deposit Rating</v>
          </cell>
          <cell r="H858" t="str">
            <v>Negative</v>
          </cell>
          <cell r="I858">
            <v>12636531</v>
          </cell>
          <cell r="J858" t="str">
            <v>2013 YE</v>
          </cell>
          <cell r="K858" t="str">
            <v>C</v>
          </cell>
        </row>
        <row r="859">
          <cell r="A859" t="str">
            <v>First-Citizens Bank &amp; Trust Company</v>
          </cell>
          <cell r="B859" t="str">
            <v>United States</v>
          </cell>
          <cell r="C859" t="str">
            <v>C</v>
          </cell>
          <cell r="D859" t="str">
            <v>a3</v>
          </cell>
          <cell r="E859" t="str">
            <v>a3</v>
          </cell>
          <cell r="F859" t="str">
            <v>A3</v>
          </cell>
          <cell r="G859" t="str">
            <v>Local Currency Long Term Deposit Rating</v>
          </cell>
          <cell r="H859" t="str">
            <v>Stable</v>
          </cell>
          <cell r="I859">
            <v>20857559</v>
          </cell>
          <cell r="J859" t="str">
            <v>2013 YE</v>
          </cell>
          <cell r="K859" t="str">
            <v>C</v>
          </cell>
        </row>
        <row r="860">
          <cell r="A860" t="str">
            <v>FirstMerit Bank, N.A.</v>
          </cell>
          <cell r="B860" t="str">
            <v>United States</v>
          </cell>
          <cell r="C860" t="str">
            <v>C+</v>
          </cell>
          <cell r="D860" t="str">
            <v>a2</v>
          </cell>
          <cell r="E860" t="str">
            <v>a2</v>
          </cell>
          <cell r="F860" t="str">
            <v>A2</v>
          </cell>
          <cell r="G860" t="str">
            <v>Local Currency Long Term Deposit Rating</v>
          </cell>
          <cell r="H860" t="str">
            <v>Stable</v>
          </cell>
          <cell r="I860">
            <v>23864142</v>
          </cell>
          <cell r="J860" t="str">
            <v>2013 YE</v>
          </cell>
          <cell r="K860" t="str">
            <v>C</v>
          </cell>
        </row>
        <row r="861">
          <cell r="A861" t="str">
            <v>Frost Bank</v>
          </cell>
          <cell r="B861" t="str">
            <v>United States</v>
          </cell>
          <cell r="C861" t="str">
            <v>B</v>
          </cell>
          <cell r="D861" t="str">
            <v>aa3</v>
          </cell>
          <cell r="E861" t="str">
            <v>aa3</v>
          </cell>
          <cell r="F861" t="str">
            <v>Aa3</v>
          </cell>
          <cell r="G861" t="str">
            <v>Local Currency Long Term Deposit Rating</v>
          </cell>
          <cell r="H861" t="str">
            <v>Stable</v>
          </cell>
          <cell r="I861">
            <v>24372376</v>
          </cell>
          <cell r="J861" t="str">
            <v>2013 YE</v>
          </cell>
          <cell r="K861" t="str">
            <v>C</v>
          </cell>
        </row>
        <row r="862">
          <cell r="A862" t="str">
            <v>Fulton Bank</v>
          </cell>
          <cell r="B862" t="str">
            <v>United States</v>
          </cell>
          <cell r="C862" t="str">
            <v>C</v>
          </cell>
          <cell r="D862" t="str">
            <v>a3</v>
          </cell>
          <cell r="E862" t="str">
            <v>a3</v>
          </cell>
          <cell r="F862" t="str">
            <v>A3</v>
          </cell>
          <cell r="G862" t="str">
            <v>Local Currency Long Term Deposit Rating</v>
          </cell>
          <cell r="H862" t="str">
            <v>Stable</v>
          </cell>
          <cell r="I862">
            <v>9567951</v>
          </cell>
          <cell r="J862" t="str">
            <v>2013 YE</v>
          </cell>
          <cell r="K862" t="str">
            <v>C</v>
          </cell>
        </row>
        <row r="863">
          <cell r="A863" t="str">
            <v>Goldman Sachs Bank USA</v>
          </cell>
          <cell r="B863" t="str">
            <v>United States</v>
          </cell>
          <cell r="C863" t="str">
            <v>C-</v>
          </cell>
          <cell r="D863" t="str">
            <v>baa1</v>
          </cell>
          <cell r="E863" t="str">
            <v>baa1</v>
          </cell>
          <cell r="F863" t="str">
            <v>A2</v>
          </cell>
          <cell r="G863" t="str">
            <v>Local Currency Long Term Deposit Rating</v>
          </cell>
          <cell r="H863" t="str">
            <v>Stable</v>
          </cell>
          <cell r="I863">
            <v>105616000</v>
          </cell>
          <cell r="J863" t="str">
            <v>2013 YE</v>
          </cell>
          <cell r="K863" t="str">
            <v>C</v>
          </cell>
        </row>
        <row r="864">
          <cell r="A864" t="str">
            <v>HSBC Bank USA, N.A.</v>
          </cell>
          <cell r="B864" t="str">
            <v>United States</v>
          </cell>
          <cell r="C864" t="str">
            <v>C-</v>
          </cell>
          <cell r="D864" t="str">
            <v>baa1</v>
          </cell>
          <cell r="E864" t="str">
            <v>a1</v>
          </cell>
          <cell r="F864" t="str">
            <v>A1</v>
          </cell>
          <cell r="G864" t="str">
            <v>Local Currency Long Term Deposit Rating</v>
          </cell>
          <cell r="H864" t="str">
            <v>Stable(m)</v>
          </cell>
          <cell r="I864">
            <v>179771772</v>
          </cell>
          <cell r="J864" t="str">
            <v>2013 YE</v>
          </cell>
          <cell r="K864" t="str">
            <v>C</v>
          </cell>
        </row>
        <row r="865">
          <cell r="A865" t="str">
            <v>Huntington National Bank</v>
          </cell>
          <cell r="B865" t="str">
            <v>United States</v>
          </cell>
          <cell r="C865" t="str">
            <v>C</v>
          </cell>
          <cell r="D865" t="str">
            <v>a3</v>
          </cell>
          <cell r="E865" t="str">
            <v>a3</v>
          </cell>
          <cell r="F865" t="str">
            <v>A3</v>
          </cell>
          <cell r="G865" t="str">
            <v>Local Currency Long Term Deposit Rating</v>
          </cell>
          <cell r="H865" t="str">
            <v>Stable</v>
          </cell>
          <cell r="I865">
            <v>59304805</v>
          </cell>
          <cell r="J865" t="str">
            <v>2013 YE</v>
          </cell>
          <cell r="K865" t="str">
            <v>C</v>
          </cell>
        </row>
        <row r="866">
          <cell r="A866" t="str">
            <v>INTRUST Bank, N.A.</v>
          </cell>
          <cell r="B866" t="str">
            <v>United States</v>
          </cell>
          <cell r="C866" t="str">
            <v>C-</v>
          </cell>
          <cell r="D866" t="str">
            <v>baa1</v>
          </cell>
          <cell r="E866" t="str">
            <v>baa1</v>
          </cell>
          <cell r="F866" t="str">
            <v>Baa1</v>
          </cell>
          <cell r="G866" t="str">
            <v>Local Currency Long Term Deposit Rating</v>
          </cell>
          <cell r="H866" t="str">
            <v>Stable</v>
          </cell>
          <cell r="I866">
            <v>4364875</v>
          </cell>
          <cell r="J866" t="str">
            <v>2013 YE</v>
          </cell>
          <cell r="K866" t="str">
            <v>C</v>
          </cell>
        </row>
        <row r="867">
          <cell r="A867" t="str">
            <v>JPMorgan Chase Bank, NA</v>
          </cell>
          <cell r="B867" t="str">
            <v>United States</v>
          </cell>
          <cell r="C867" t="str">
            <v>C</v>
          </cell>
          <cell r="D867" t="str">
            <v>a3</v>
          </cell>
          <cell r="E867" t="str">
            <v>a3</v>
          </cell>
          <cell r="F867" t="str">
            <v>Aa3</v>
          </cell>
          <cell r="G867" t="str">
            <v>Foreign Currency Long Term Senior Unsecured Rating</v>
          </cell>
          <cell r="H867" t="str">
            <v>Stable</v>
          </cell>
          <cell r="I867">
            <v>1945467000</v>
          </cell>
          <cell r="J867" t="str">
            <v>2013 YE</v>
          </cell>
          <cell r="K867" t="str">
            <v>C</v>
          </cell>
        </row>
        <row r="868">
          <cell r="A868" t="str">
            <v>KeyBank National Association</v>
          </cell>
          <cell r="B868" t="str">
            <v>United States</v>
          </cell>
          <cell r="C868" t="str">
            <v>C</v>
          </cell>
          <cell r="D868" t="str">
            <v>a3</v>
          </cell>
          <cell r="E868" t="str">
            <v>a3</v>
          </cell>
          <cell r="F868" t="str">
            <v>A3</v>
          </cell>
          <cell r="G868" t="str">
            <v>Local Currency Long Term Deposit Rating</v>
          </cell>
          <cell r="H868" t="str">
            <v>Stable</v>
          </cell>
          <cell r="I868">
            <v>90439767</v>
          </cell>
          <cell r="J868" t="str">
            <v>2013 YE</v>
          </cell>
          <cell r="K868" t="str">
            <v>C</v>
          </cell>
        </row>
        <row r="869">
          <cell r="A869" t="str">
            <v>Manufacturers and Traders Trust Company</v>
          </cell>
          <cell r="B869" t="str">
            <v>United States</v>
          </cell>
          <cell r="C869" t="str">
            <v>C+</v>
          </cell>
          <cell r="D869" t="str">
            <v>a2</v>
          </cell>
          <cell r="E869" t="str">
            <v>a2</v>
          </cell>
          <cell r="F869" t="str">
            <v>A2</v>
          </cell>
          <cell r="G869" t="str">
            <v>Local Currency Long Term Deposit Rating</v>
          </cell>
          <cell r="H869" t="str">
            <v>Negative</v>
          </cell>
          <cell r="I869">
            <v>84346633</v>
          </cell>
          <cell r="J869" t="str">
            <v>2013 YE</v>
          </cell>
          <cell r="K869" t="str">
            <v>C</v>
          </cell>
        </row>
        <row r="870">
          <cell r="A870" t="str">
            <v>Morgan Stanley Bank, N.A.</v>
          </cell>
          <cell r="B870" t="str">
            <v>United States</v>
          </cell>
          <cell r="C870" t="str">
            <v>D+</v>
          </cell>
          <cell r="D870" t="str">
            <v>baa3</v>
          </cell>
          <cell r="E870" t="str">
            <v>baa2</v>
          </cell>
          <cell r="F870" t="str">
            <v>A3</v>
          </cell>
          <cell r="G870" t="str">
            <v>Local Currency Long Term Deposit Rating</v>
          </cell>
          <cell r="H870" t="str">
            <v>Stable</v>
          </cell>
          <cell r="I870">
            <v>102602000</v>
          </cell>
          <cell r="J870" t="str">
            <v>2013 YE</v>
          </cell>
          <cell r="K870" t="str">
            <v>C</v>
          </cell>
        </row>
        <row r="871">
          <cell r="A871" t="str">
            <v>Nevada State Bank</v>
          </cell>
          <cell r="B871" t="str">
            <v>United States</v>
          </cell>
          <cell r="C871" t="str">
            <v>D+</v>
          </cell>
          <cell r="D871" t="str">
            <v>baa3</v>
          </cell>
          <cell r="E871" t="str">
            <v>baa3</v>
          </cell>
          <cell r="F871" t="str">
            <v>Baa3</v>
          </cell>
          <cell r="G871" t="str">
            <v>Local Currency Long Term Deposit Rating</v>
          </cell>
          <cell r="H871" t="str">
            <v>Stable</v>
          </cell>
          <cell r="I871">
            <v>3979992</v>
          </cell>
          <cell r="J871" t="str">
            <v>2013 YE</v>
          </cell>
          <cell r="K871" t="str">
            <v>C</v>
          </cell>
        </row>
        <row r="872">
          <cell r="A872" t="str">
            <v>New York Community Bank</v>
          </cell>
          <cell r="B872" t="str">
            <v>United States</v>
          </cell>
          <cell r="C872" t="str">
            <v>C</v>
          </cell>
          <cell r="D872" t="str">
            <v>a3</v>
          </cell>
          <cell r="E872" t="str">
            <v>a3</v>
          </cell>
          <cell r="F872" t="str">
            <v>A3</v>
          </cell>
          <cell r="G872" t="str">
            <v>Local Currency Long Term Deposit Rating</v>
          </cell>
          <cell r="H872" t="str">
            <v>Stable</v>
          </cell>
          <cell r="I872">
            <v>43047727</v>
          </cell>
          <cell r="J872" t="str">
            <v>2013 YE</v>
          </cell>
          <cell r="K872" t="str">
            <v>C</v>
          </cell>
        </row>
        <row r="873">
          <cell r="A873" t="str">
            <v>Northern Trust Company</v>
          </cell>
          <cell r="B873" t="str">
            <v>United States</v>
          </cell>
          <cell r="C873" t="str">
            <v>B-</v>
          </cell>
          <cell r="D873" t="str">
            <v>a1</v>
          </cell>
          <cell r="E873" t="str">
            <v>a1</v>
          </cell>
          <cell r="F873" t="str">
            <v>A1</v>
          </cell>
          <cell r="G873" t="str">
            <v>Local Currency Long Term Deposit Rating</v>
          </cell>
          <cell r="H873" t="str">
            <v>Stable</v>
          </cell>
          <cell r="I873">
            <v>102658650</v>
          </cell>
          <cell r="J873" t="str">
            <v>2013 YE</v>
          </cell>
          <cell r="K873" t="str">
            <v>C</v>
          </cell>
        </row>
        <row r="874">
          <cell r="A874" t="str">
            <v>Old National Bank</v>
          </cell>
          <cell r="B874" t="str">
            <v>United States</v>
          </cell>
          <cell r="C874" t="str">
            <v>C+</v>
          </cell>
          <cell r="D874" t="str">
            <v>a2</v>
          </cell>
          <cell r="E874" t="str">
            <v>a2</v>
          </cell>
          <cell r="F874" t="str">
            <v>A2</v>
          </cell>
          <cell r="G874" t="str">
            <v>Local Currency Long Term Deposit Rating</v>
          </cell>
          <cell r="H874" t="str">
            <v>Stable</v>
          </cell>
          <cell r="I874">
            <v>9426510</v>
          </cell>
          <cell r="J874" t="str">
            <v>2013 YE</v>
          </cell>
          <cell r="K874" t="str">
            <v>C</v>
          </cell>
        </row>
        <row r="875">
          <cell r="A875" t="str">
            <v>People's United Bank</v>
          </cell>
          <cell r="B875" t="str">
            <v>United States</v>
          </cell>
          <cell r="C875" t="str">
            <v>C+</v>
          </cell>
          <cell r="D875" t="str">
            <v>a2</v>
          </cell>
          <cell r="E875" t="str">
            <v>a2</v>
          </cell>
          <cell r="F875" t="str">
            <v>A2</v>
          </cell>
          <cell r="G875" t="str">
            <v>Local Currency Long Term Deposit Rating</v>
          </cell>
          <cell r="H875" t="str">
            <v>Rating(s) Under Review</v>
          </cell>
          <cell r="I875">
            <v>32966792</v>
          </cell>
          <cell r="J875" t="str">
            <v>2013 YE</v>
          </cell>
          <cell r="K875" t="str">
            <v>C</v>
          </cell>
        </row>
        <row r="876">
          <cell r="A876" t="str">
            <v>PNC Bank, N.A.</v>
          </cell>
          <cell r="B876" t="str">
            <v>United States</v>
          </cell>
          <cell r="C876" t="str">
            <v>C+</v>
          </cell>
          <cell r="D876" t="str">
            <v>a2</v>
          </cell>
          <cell r="E876" t="str">
            <v>a2</v>
          </cell>
          <cell r="F876" t="str">
            <v>A2</v>
          </cell>
          <cell r="G876" t="str">
            <v>Local Currency Long Term Deposit Rating</v>
          </cell>
          <cell r="H876" t="str">
            <v>Stable</v>
          </cell>
          <cell r="I876">
            <v>309999678</v>
          </cell>
          <cell r="J876" t="str">
            <v>2013 YE</v>
          </cell>
          <cell r="K876" t="str">
            <v>C</v>
          </cell>
        </row>
        <row r="877">
          <cell r="A877" t="str">
            <v>Regions Bank</v>
          </cell>
          <cell r="B877" t="str">
            <v>United States</v>
          </cell>
          <cell r="C877" t="str">
            <v>D+</v>
          </cell>
          <cell r="D877" t="str">
            <v>baa3</v>
          </cell>
          <cell r="E877" t="str">
            <v>baa3</v>
          </cell>
          <cell r="F877" t="str">
            <v>Baa3</v>
          </cell>
          <cell r="G877" t="str">
            <v>Local Currency Long Term Deposit Rating</v>
          </cell>
          <cell r="H877" t="str">
            <v>Stable</v>
          </cell>
          <cell r="I877">
            <v>116608550</v>
          </cell>
          <cell r="J877" t="str">
            <v>2013 YE</v>
          </cell>
          <cell r="K877" t="str">
            <v>C</v>
          </cell>
        </row>
        <row r="878">
          <cell r="A878" t="str">
            <v>Santander Bank, N.A.</v>
          </cell>
          <cell r="B878" t="str">
            <v>United States</v>
          </cell>
          <cell r="C878" t="str">
            <v>C-</v>
          </cell>
          <cell r="D878" t="str">
            <v>baa1</v>
          </cell>
          <cell r="E878" t="str">
            <v>baa1</v>
          </cell>
          <cell r="F878" t="str">
            <v>Baa1</v>
          </cell>
          <cell r="G878" t="str">
            <v>Local Currency Long Term Deposit Rating</v>
          </cell>
          <cell r="H878" t="str">
            <v>Stable</v>
          </cell>
          <cell r="I878">
            <v>74264382</v>
          </cell>
          <cell r="J878" t="str">
            <v>2013 YE</v>
          </cell>
          <cell r="K878" t="str">
            <v>C</v>
          </cell>
        </row>
        <row r="879">
          <cell r="A879" t="str">
            <v>Silicon Valley Bank</v>
          </cell>
          <cell r="B879" t="str">
            <v>United States</v>
          </cell>
          <cell r="C879" t="str">
            <v>C+</v>
          </cell>
          <cell r="D879" t="str">
            <v>a2</v>
          </cell>
          <cell r="E879" t="str">
            <v>a2</v>
          </cell>
          <cell r="F879" t="str">
            <v>A2</v>
          </cell>
          <cell r="G879" t="str">
            <v>Local Currency Long Term Deposit Rating</v>
          </cell>
          <cell r="H879" t="str">
            <v>Negative</v>
          </cell>
          <cell r="I879">
            <v>24874213</v>
          </cell>
          <cell r="J879" t="str">
            <v>2013 YE</v>
          </cell>
          <cell r="K879" t="str">
            <v>C</v>
          </cell>
        </row>
        <row r="880">
          <cell r="A880" t="str">
            <v>State Street Bank and Trust Company</v>
          </cell>
          <cell r="B880" t="str">
            <v>United States</v>
          </cell>
          <cell r="C880" t="str">
            <v>B-</v>
          </cell>
          <cell r="D880" t="str">
            <v>a1</v>
          </cell>
          <cell r="E880" t="str">
            <v>a1</v>
          </cell>
          <cell r="F880" t="str">
            <v>Aa3</v>
          </cell>
          <cell r="G880" t="str">
            <v>Local Currency Long Term Deposit Rating</v>
          </cell>
          <cell r="H880" t="str">
            <v>Stable</v>
          </cell>
          <cell r="I880">
            <v>239051106</v>
          </cell>
          <cell r="J880" t="str">
            <v>2013 YE</v>
          </cell>
          <cell r="K880" t="str">
            <v>C</v>
          </cell>
        </row>
        <row r="881">
          <cell r="A881" t="str">
            <v>SunTrust Bank</v>
          </cell>
          <cell r="B881" t="str">
            <v>United States</v>
          </cell>
          <cell r="C881" t="str">
            <v>C</v>
          </cell>
          <cell r="D881" t="str">
            <v>a3</v>
          </cell>
          <cell r="E881" t="str">
            <v>a3</v>
          </cell>
          <cell r="F881" t="str">
            <v>A3</v>
          </cell>
          <cell r="G881" t="str">
            <v>Local Currency Long Term Deposit Rating</v>
          </cell>
          <cell r="H881" t="str">
            <v>Stable</v>
          </cell>
          <cell r="I881">
            <v>171261678</v>
          </cell>
          <cell r="J881" t="str">
            <v>2013 YE</v>
          </cell>
          <cell r="K881" t="str">
            <v>C</v>
          </cell>
        </row>
        <row r="882">
          <cell r="A882" t="str">
            <v>Susquehanna Bank</v>
          </cell>
          <cell r="B882" t="str">
            <v>United States</v>
          </cell>
          <cell r="C882" t="str">
            <v>C-</v>
          </cell>
          <cell r="D882" t="str">
            <v>baa2</v>
          </cell>
          <cell r="E882" t="str">
            <v>baa2</v>
          </cell>
          <cell r="F882" t="str">
            <v>Baa2</v>
          </cell>
          <cell r="G882" t="str">
            <v>Local Currency Long Term Deposit Rating</v>
          </cell>
          <cell r="H882" t="str">
            <v>Rating(s) Under Review</v>
          </cell>
          <cell r="I882">
            <v>18381407</v>
          </cell>
          <cell r="J882" t="str">
            <v>2013 YE</v>
          </cell>
          <cell r="K882" t="str">
            <v>C</v>
          </cell>
        </row>
        <row r="883">
          <cell r="A883" t="str">
            <v>Synovus Bank</v>
          </cell>
          <cell r="B883" t="str">
            <v>United States</v>
          </cell>
          <cell r="C883" t="str">
            <v>D</v>
          </cell>
          <cell r="D883" t="str">
            <v>ba2</v>
          </cell>
          <cell r="E883" t="str">
            <v>ba2</v>
          </cell>
          <cell r="F883" t="str">
            <v>Ba2</v>
          </cell>
          <cell r="G883" t="str">
            <v>Local Currency Long Term Deposit Rating</v>
          </cell>
          <cell r="H883" t="str">
            <v>Positive</v>
          </cell>
          <cell r="I883">
            <v>25878030</v>
          </cell>
          <cell r="J883" t="str">
            <v>2013 YE</v>
          </cell>
          <cell r="K883" t="str">
            <v>C</v>
          </cell>
        </row>
        <row r="884">
          <cell r="A884" t="str">
            <v>TCF National Bank</v>
          </cell>
          <cell r="B884" t="str">
            <v>United States</v>
          </cell>
          <cell r="C884" t="str">
            <v>C-</v>
          </cell>
          <cell r="D884" t="str">
            <v>baa1</v>
          </cell>
          <cell r="E884" t="str">
            <v>baa1</v>
          </cell>
          <cell r="F884" t="str">
            <v>Baa1</v>
          </cell>
          <cell r="G884" t="str">
            <v>Local Currency Long Term Deposit Rating</v>
          </cell>
          <cell r="H884" t="str">
            <v>Stable</v>
          </cell>
          <cell r="I884">
            <v>18396839</v>
          </cell>
          <cell r="J884" t="str">
            <v>2013 YE</v>
          </cell>
          <cell r="K884" t="str">
            <v>C</v>
          </cell>
        </row>
        <row r="885">
          <cell r="A885" t="str">
            <v>TD Bank, N.A.</v>
          </cell>
          <cell r="B885" t="str">
            <v>United States</v>
          </cell>
          <cell r="C885" t="str">
            <v>C+</v>
          </cell>
          <cell r="D885" t="str">
            <v>a2</v>
          </cell>
          <cell r="E885" t="str">
            <v>aa3</v>
          </cell>
          <cell r="F885" t="str">
            <v>Aa3</v>
          </cell>
          <cell r="G885" t="str">
            <v>Local Currency Long Term Deposit Rating</v>
          </cell>
          <cell r="H885" t="str">
            <v>Stable</v>
          </cell>
          <cell r="I885">
            <v>217626166</v>
          </cell>
          <cell r="J885" t="str">
            <v>2013 YE</v>
          </cell>
          <cell r="K885" t="str">
            <v>C</v>
          </cell>
        </row>
        <row r="886">
          <cell r="A886" t="str">
            <v>Texas Capital Bank, National Association</v>
          </cell>
          <cell r="B886" t="str">
            <v>United States</v>
          </cell>
          <cell r="C886" t="str">
            <v>C-</v>
          </cell>
          <cell r="D886" t="str">
            <v>baa2</v>
          </cell>
          <cell r="E886" t="str">
            <v>baa2</v>
          </cell>
          <cell r="F886" t="str">
            <v>Baa2</v>
          </cell>
          <cell r="G886" t="str">
            <v>Local Currency Long Term Deposit Rating</v>
          </cell>
          <cell r="H886" t="str">
            <v>Stable</v>
          </cell>
          <cell r="I886">
            <v>11707332</v>
          </cell>
          <cell r="J886" t="str">
            <v>2013 YE</v>
          </cell>
          <cell r="K886" t="str">
            <v>C</v>
          </cell>
        </row>
        <row r="887">
          <cell r="A887" t="str">
            <v>Trustmark National Bank</v>
          </cell>
          <cell r="B887" t="str">
            <v>United States</v>
          </cell>
          <cell r="C887" t="str">
            <v>C</v>
          </cell>
          <cell r="D887" t="str">
            <v>a3</v>
          </cell>
          <cell r="E887" t="str">
            <v>a3</v>
          </cell>
          <cell r="F887" t="str">
            <v>A3</v>
          </cell>
          <cell r="G887" t="str">
            <v>Local Currency Long Term Deposit Rating</v>
          </cell>
          <cell r="H887" t="str">
            <v>Negative</v>
          </cell>
          <cell r="I887">
            <v>11681215</v>
          </cell>
          <cell r="J887" t="str">
            <v>2013 YE</v>
          </cell>
          <cell r="K887" t="str">
            <v>C</v>
          </cell>
        </row>
        <row r="888">
          <cell r="A888" t="str">
            <v>U.S. Bank National Association</v>
          </cell>
          <cell r="B888" t="str">
            <v>United States</v>
          </cell>
          <cell r="C888" t="str">
            <v>B</v>
          </cell>
          <cell r="D888" t="str">
            <v>aa3</v>
          </cell>
          <cell r="E888" t="str">
            <v>aa3</v>
          </cell>
          <cell r="F888" t="str">
            <v>Aa3</v>
          </cell>
          <cell r="G888" t="str">
            <v>Local Currency Long Term Deposit Rating</v>
          </cell>
          <cell r="H888" t="str">
            <v>Stable</v>
          </cell>
          <cell r="I888">
            <v>360478278</v>
          </cell>
          <cell r="J888" t="str">
            <v>2013 YE</v>
          </cell>
          <cell r="K888" t="str">
            <v>C</v>
          </cell>
        </row>
        <row r="889">
          <cell r="A889" t="str">
            <v>Union Bank, N.A.</v>
          </cell>
          <cell r="B889" t="str">
            <v>United States</v>
          </cell>
          <cell r="C889" t="str">
            <v>C+</v>
          </cell>
          <cell r="D889" t="str">
            <v>a2</v>
          </cell>
          <cell r="E889" t="str">
            <v>a2</v>
          </cell>
          <cell r="F889" t="str">
            <v>A2</v>
          </cell>
          <cell r="G889" t="str">
            <v>Local Currency Long Term Deposit Rating</v>
          </cell>
          <cell r="H889" t="str">
            <v>Negative</v>
          </cell>
          <cell r="I889">
            <v>105286470</v>
          </cell>
          <cell r="J889" t="str">
            <v>2013 YE</v>
          </cell>
          <cell r="K889" t="str">
            <v>C</v>
          </cell>
        </row>
        <row r="890">
          <cell r="A890" t="str">
            <v>United Bank</v>
          </cell>
          <cell r="B890" t="str">
            <v>United States</v>
          </cell>
          <cell r="C890" t="str">
            <v>C</v>
          </cell>
          <cell r="D890" t="str">
            <v>a3</v>
          </cell>
          <cell r="E890" t="str">
            <v>a3</v>
          </cell>
          <cell r="F890" t="str">
            <v>A3</v>
          </cell>
          <cell r="G890" t="str">
            <v>Local Currency Long Term Deposit Rating</v>
          </cell>
          <cell r="H890" t="str">
            <v>Stable</v>
          </cell>
          <cell r="I890">
            <v>3659845</v>
          </cell>
          <cell r="J890" t="str">
            <v>2013 YE</v>
          </cell>
          <cell r="K890" t="str">
            <v>C</v>
          </cell>
        </row>
        <row r="891">
          <cell r="A891" t="str">
            <v>United Bank, Inc.</v>
          </cell>
          <cell r="B891" t="str">
            <v>United States</v>
          </cell>
          <cell r="C891" t="str">
            <v>C</v>
          </cell>
          <cell r="D891" t="str">
            <v>a3</v>
          </cell>
          <cell r="E891" t="str">
            <v>a3</v>
          </cell>
          <cell r="F891" t="str">
            <v>A3</v>
          </cell>
          <cell r="G891" t="str">
            <v>Local Currency Long Term Deposit Rating</v>
          </cell>
          <cell r="H891" t="str">
            <v>Stable</v>
          </cell>
          <cell r="I891">
            <v>5081543</v>
          </cell>
          <cell r="J891" t="str">
            <v>2013 YE</v>
          </cell>
          <cell r="K891" t="str">
            <v>C</v>
          </cell>
        </row>
        <row r="892">
          <cell r="A892" t="str">
            <v>Webster Bank N.A.</v>
          </cell>
          <cell r="B892" t="str">
            <v>United States</v>
          </cell>
          <cell r="C892" t="str">
            <v>C</v>
          </cell>
          <cell r="D892" t="str">
            <v>a3</v>
          </cell>
          <cell r="E892" t="str">
            <v>a3</v>
          </cell>
          <cell r="F892" t="str">
            <v>A3</v>
          </cell>
          <cell r="G892" t="str">
            <v>Local Currency Long Term Deposit Rating</v>
          </cell>
          <cell r="H892" t="str">
            <v>Stable</v>
          </cell>
          <cell r="I892">
            <v>20830913</v>
          </cell>
          <cell r="J892" t="str">
            <v>2013 YE</v>
          </cell>
          <cell r="K892" t="str">
            <v>C</v>
          </cell>
        </row>
        <row r="893">
          <cell r="A893" t="str">
            <v>Wells Fargo Bank Northwest, N.A.</v>
          </cell>
          <cell r="B893" t="str">
            <v>United States</v>
          </cell>
          <cell r="C893" t="str">
            <v>C+</v>
          </cell>
          <cell r="D893" t="str">
            <v>a2</v>
          </cell>
          <cell r="E893" t="str">
            <v>a2</v>
          </cell>
          <cell r="F893" t="str">
            <v>Aa3</v>
          </cell>
          <cell r="G893" t="str">
            <v>Local Currency Long Term Deposit Rating</v>
          </cell>
          <cell r="H893" t="str">
            <v>Stable</v>
          </cell>
          <cell r="I893">
            <v>13024000</v>
          </cell>
          <cell r="J893" t="str">
            <v>2013 YE</v>
          </cell>
          <cell r="K893" t="str">
            <v>C</v>
          </cell>
        </row>
        <row r="894">
          <cell r="A894" t="str">
            <v>Wells Fargo Bank, N.A.</v>
          </cell>
          <cell r="B894" t="str">
            <v>United States</v>
          </cell>
          <cell r="C894" t="str">
            <v>C+</v>
          </cell>
          <cell r="D894" t="str">
            <v>a2</v>
          </cell>
          <cell r="E894" t="str">
            <v>a2</v>
          </cell>
          <cell r="F894" t="str">
            <v>Aa3</v>
          </cell>
          <cell r="G894" t="str">
            <v>Local Currency Long Term Deposit Rating</v>
          </cell>
          <cell r="H894" t="str">
            <v>Stable</v>
          </cell>
          <cell r="I894">
            <v>1373600000</v>
          </cell>
          <cell r="J894" t="str">
            <v>2013 YE</v>
          </cell>
          <cell r="K894" t="str">
            <v>C</v>
          </cell>
        </row>
        <row r="895">
          <cell r="A895" t="str">
            <v>Whitney Bank</v>
          </cell>
          <cell r="B895" t="str">
            <v>United States</v>
          </cell>
          <cell r="C895" t="str">
            <v>C</v>
          </cell>
          <cell r="D895" t="str">
            <v>a3</v>
          </cell>
          <cell r="E895" t="str">
            <v>a3</v>
          </cell>
          <cell r="F895" t="str">
            <v>A3</v>
          </cell>
          <cell r="G895" t="str">
            <v>Local Currency Long Term Deposit Rating</v>
          </cell>
          <cell r="H895" t="str">
            <v>Stable</v>
          </cell>
          <cell r="I895">
            <v>6615096</v>
          </cell>
          <cell r="J895" t="str">
            <v>2013 YE</v>
          </cell>
          <cell r="K895" t="str">
            <v>C</v>
          </cell>
        </row>
        <row r="896">
          <cell r="A896" t="str">
            <v>Whitney Bank (old)</v>
          </cell>
          <cell r="B896" t="str">
            <v>United States</v>
          </cell>
          <cell r="C896" t="str">
            <v>C</v>
          </cell>
          <cell r="D896" t="str">
            <v>a3</v>
          </cell>
          <cell r="E896" t="str">
            <v>a3</v>
          </cell>
          <cell r="F896" t="str">
            <v>A3</v>
          </cell>
          <cell r="G896" t="str">
            <v>Local Currency Long Term Deposit Rating</v>
          </cell>
          <cell r="H896" t="str">
            <v>Stable</v>
          </cell>
          <cell r="I896">
            <v>13016484</v>
          </cell>
          <cell r="J896" t="str">
            <v>2013 YE</v>
          </cell>
          <cell r="K896" t="str">
            <v>C</v>
          </cell>
        </row>
        <row r="897">
          <cell r="A897" t="str">
            <v>Zions First National Bank</v>
          </cell>
          <cell r="B897" t="str">
            <v>United States</v>
          </cell>
          <cell r="C897" t="str">
            <v>D+</v>
          </cell>
          <cell r="D897" t="str">
            <v>baa3</v>
          </cell>
          <cell r="E897" t="str">
            <v>baa3</v>
          </cell>
          <cell r="F897" t="str">
            <v>Baa3</v>
          </cell>
          <cell r="G897" t="str">
            <v>Local Currency Long Term Deposit Rating</v>
          </cell>
          <cell r="H897" t="str">
            <v>Stable</v>
          </cell>
          <cell r="I897">
            <v>18590433</v>
          </cell>
          <cell r="J897" t="str">
            <v>2013 YE</v>
          </cell>
          <cell r="K897" t="str">
            <v>C</v>
          </cell>
        </row>
        <row r="898">
          <cell r="A898" t="str">
            <v>Banco Bandes Uruguay S.A.</v>
          </cell>
          <cell r="B898" t="str">
            <v>Uruguay</v>
          </cell>
          <cell r="C898" t="str">
            <v>E+</v>
          </cell>
          <cell r="D898" t="str">
            <v>b3</v>
          </cell>
          <cell r="E898" t="str">
            <v>b3</v>
          </cell>
          <cell r="F898" t="str">
            <v>B3</v>
          </cell>
          <cell r="G898" t="str">
            <v>Foreign Currency Long Term Deposit Rating</v>
          </cell>
          <cell r="H898" t="str">
            <v>Stable</v>
          </cell>
          <cell r="I898">
            <v>434912.34515245003</v>
          </cell>
          <cell r="J898" t="str">
            <v>2013 YE</v>
          </cell>
          <cell r="K898" t="str">
            <v>C</v>
          </cell>
        </row>
        <row r="899">
          <cell r="A899" t="str">
            <v>Banco de la Republica Oriental del Uruguay</v>
          </cell>
          <cell r="B899" t="str">
            <v>Uruguay</v>
          </cell>
          <cell r="C899" t="str">
            <v>D+</v>
          </cell>
          <cell r="D899" t="str">
            <v>baa3</v>
          </cell>
          <cell r="E899" t="str">
            <v>baa3</v>
          </cell>
          <cell r="F899" t="str">
            <v>Baa2</v>
          </cell>
          <cell r="G899" t="str">
            <v>Foreign Currency Long Term Deposit Rating</v>
          </cell>
          <cell r="H899" t="str">
            <v>Stable</v>
          </cell>
          <cell r="I899">
            <v>14225266.5006021</v>
          </cell>
          <cell r="J899" t="str">
            <v>2013 YE</v>
          </cell>
          <cell r="K899" t="str">
            <v>C</v>
          </cell>
        </row>
        <row r="900">
          <cell r="A900" t="str">
            <v>Banco Hipotecario del Uruguay</v>
          </cell>
          <cell r="B900" t="str">
            <v>Uruguay</v>
          </cell>
          <cell r="C900" t="str">
            <v>E+</v>
          </cell>
          <cell r="D900" t="str">
            <v>b3</v>
          </cell>
          <cell r="E900" t="str">
            <v>b3</v>
          </cell>
          <cell r="F900" t="str">
            <v>Baa2</v>
          </cell>
          <cell r="G900" t="str">
            <v>Foreign Currency Long Term Deposit Rating</v>
          </cell>
          <cell r="H900" t="str">
            <v>Stable</v>
          </cell>
          <cell r="I900">
            <v>1589210.72267727</v>
          </cell>
          <cell r="J900" t="str">
            <v>2013 YE</v>
          </cell>
          <cell r="K900" t="str">
            <v>C</v>
          </cell>
        </row>
        <row r="901">
          <cell r="A901" t="str">
            <v>Banco Itau Uruguay S.A.</v>
          </cell>
          <cell r="B901" t="str">
            <v>Uruguay</v>
          </cell>
          <cell r="C901" t="str">
            <v>D</v>
          </cell>
          <cell r="D901" t="str">
            <v>ba2</v>
          </cell>
          <cell r="E901" t="str">
            <v>baa2</v>
          </cell>
          <cell r="F901" t="str">
            <v>Baa2</v>
          </cell>
          <cell r="G901" t="str">
            <v>Foreign Currency Long Term Deposit Rating</v>
          </cell>
          <cell r="H901" t="str">
            <v>Stable</v>
          </cell>
          <cell r="I901">
            <v>3849535.0104383701</v>
          </cell>
          <cell r="J901" t="str">
            <v>2013 YE</v>
          </cell>
          <cell r="K901" t="str">
            <v>C</v>
          </cell>
        </row>
        <row r="902">
          <cell r="A902" t="str">
            <v>Banco Santander, S.A. (Uruguay)</v>
          </cell>
          <cell r="B902" t="str">
            <v>Uruguay</v>
          </cell>
          <cell r="C902" t="str">
            <v>D+</v>
          </cell>
          <cell r="D902" t="str">
            <v>ba1</v>
          </cell>
          <cell r="E902" t="str">
            <v>baa3</v>
          </cell>
          <cell r="F902" t="str">
            <v>Baa3</v>
          </cell>
          <cell r="G902" t="str">
            <v>Foreign Currency Long Term Deposit Rating</v>
          </cell>
          <cell r="H902" t="str">
            <v>Stable</v>
          </cell>
          <cell r="I902">
            <v>5261645.72514614</v>
          </cell>
          <cell r="J902" t="str">
            <v>2013 YE</v>
          </cell>
          <cell r="K902" t="str">
            <v>C</v>
          </cell>
        </row>
        <row r="903">
          <cell r="A903" t="str">
            <v>Banque Heritage (Uruguay) S.A.</v>
          </cell>
          <cell r="B903" t="str">
            <v>Uruguay</v>
          </cell>
          <cell r="C903" t="str">
            <v>E+</v>
          </cell>
          <cell r="D903" t="str">
            <v>b3</v>
          </cell>
          <cell r="E903" t="str">
            <v>b3</v>
          </cell>
          <cell r="F903" t="str">
            <v>B3</v>
          </cell>
          <cell r="G903" t="str">
            <v>Foreign Currency Long Term Deposit Rating</v>
          </cell>
          <cell r="H903" t="str">
            <v>Stable</v>
          </cell>
          <cell r="I903">
            <v>560165.65311443002</v>
          </cell>
          <cell r="J903" t="str">
            <v>2013 YE</v>
          </cell>
          <cell r="K903" t="str">
            <v>C</v>
          </cell>
        </row>
        <row r="904">
          <cell r="A904" t="str">
            <v>Agrobank</v>
          </cell>
          <cell r="B904" t="str">
            <v>Uzbekistan</v>
          </cell>
          <cell r="C904" t="str">
            <v>E</v>
          </cell>
          <cell r="D904" t="str">
            <v>ca</v>
          </cell>
          <cell r="E904" t="str">
            <v>ca</v>
          </cell>
          <cell r="F904" t="str">
            <v>Caa1</v>
          </cell>
          <cell r="G904" t="str">
            <v>Foreign Currency Long Term Deposit Rating</v>
          </cell>
          <cell r="H904" t="str">
            <v>Stable</v>
          </cell>
          <cell r="I904">
            <v>838534.91622980998</v>
          </cell>
          <cell r="J904" t="str">
            <v>2012 YE</v>
          </cell>
          <cell r="K904" t="str">
            <v>C</v>
          </cell>
        </row>
        <row r="905">
          <cell r="A905" t="str">
            <v>Alokabank Joint-Stock Commercial Bank</v>
          </cell>
          <cell r="B905" t="str">
            <v>Uzbekistan</v>
          </cell>
          <cell r="C905" t="str">
            <v>E+</v>
          </cell>
          <cell r="D905" t="str">
            <v>b2</v>
          </cell>
          <cell r="E905" t="str">
            <v>b2</v>
          </cell>
          <cell r="F905" t="str">
            <v>B2</v>
          </cell>
          <cell r="G905" t="str">
            <v>Foreign Currency Long Term Deposit Rating</v>
          </cell>
          <cell r="H905" t="str">
            <v>Stable</v>
          </cell>
          <cell r="I905">
            <v>313655.78489120002</v>
          </cell>
          <cell r="J905" t="str">
            <v>2013 YE</v>
          </cell>
          <cell r="K905" t="str">
            <v>C</v>
          </cell>
        </row>
        <row r="906">
          <cell r="A906" t="str">
            <v>Asaka Bank</v>
          </cell>
          <cell r="B906" t="str">
            <v>Uzbekistan</v>
          </cell>
          <cell r="C906" t="str">
            <v>E+</v>
          </cell>
          <cell r="D906" t="str">
            <v>b2</v>
          </cell>
          <cell r="E906" t="str">
            <v>b2</v>
          </cell>
          <cell r="F906" t="str">
            <v>B2</v>
          </cell>
          <cell r="G906" t="str">
            <v>Foreign Currency Long Term Deposit Rating</v>
          </cell>
          <cell r="H906" t="str">
            <v>Stable</v>
          </cell>
          <cell r="I906">
            <v>2062827.3552000001</v>
          </cell>
          <cell r="J906" t="str">
            <v>2013 YE</v>
          </cell>
          <cell r="K906" t="str">
            <v>C</v>
          </cell>
        </row>
        <row r="907">
          <cell r="A907" t="str">
            <v>Asia Alliance Bank</v>
          </cell>
          <cell r="B907" t="str">
            <v>Uzbekistan</v>
          </cell>
          <cell r="C907" t="str">
            <v>E+</v>
          </cell>
          <cell r="D907" t="str">
            <v>b3</v>
          </cell>
          <cell r="E907" t="str">
            <v>b3</v>
          </cell>
          <cell r="F907" t="str">
            <v>B3</v>
          </cell>
          <cell r="G907" t="str">
            <v>Foreign Currency Long Term Deposit Rating</v>
          </cell>
          <cell r="H907" t="str">
            <v>Stable</v>
          </cell>
          <cell r="I907">
            <v>505542.63131279999</v>
          </cell>
          <cell r="J907" t="str">
            <v>2013 YE</v>
          </cell>
          <cell r="K907" t="str">
            <v>C</v>
          </cell>
        </row>
        <row r="908">
          <cell r="A908" t="str">
            <v>Hamkorbank</v>
          </cell>
          <cell r="B908" t="str">
            <v>Uzbekistan</v>
          </cell>
          <cell r="C908" t="str">
            <v>E+</v>
          </cell>
          <cell r="D908" t="str">
            <v>b1</v>
          </cell>
          <cell r="E908" t="str">
            <v>b1</v>
          </cell>
          <cell r="F908" t="str">
            <v>B2</v>
          </cell>
          <cell r="G908" t="str">
            <v>Foreign Currency Long Term Deposit Rating</v>
          </cell>
          <cell r="H908" t="str">
            <v>Stable</v>
          </cell>
          <cell r="I908">
            <v>364589.98054085998</v>
          </cell>
          <cell r="J908" t="str">
            <v>2012 YE</v>
          </cell>
          <cell r="K908" t="str">
            <v>C</v>
          </cell>
        </row>
        <row r="909">
          <cell r="A909" t="str">
            <v>InFinBank</v>
          </cell>
          <cell r="B909" t="str">
            <v>Uzbekistan</v>
          </cell>
          <cell r="C909" t="str">
            <v>E+</v>
          </cell>
          <cell r="D909" t="str">
            <v>b3</v>
          </cell>
          <cell r="E909" t="str">
            <v>b3</v>
          </cell>
          <cell r="F909" t="str">
            <v>B3</v>
          </cell>
          <cell r="G909" t="str">
            <v>Foreign Currency Long Term Deposit Rating</v>
          </cell>
          <cell r="H909" t="str">
            <v>Stable</v>
          </cell>
          <cell r="I909">
            <v>223406.31976400001</v>
          </cell>
          <cell r="J909" t="str">
            <v>2013 YE</v>
          </cell>
          <cell r="K909" t="str">
            <v>C</v>
          </cell>
        </row>
        <row r="910">
          <cell r="A910" t="str">
            <v>Ipak Yuli Bank</v>
          </cell>
          <cell r="B910" t="str">
            <v>Uzbekistan</v>
          </cell>
          <cell r="C910" t="str">
            <v>E+</v>
          </cell>
          <cell r="D910" t="str">
            <v>b2</v>
          </cell>
          <cell r="E910" t="str">
            <v>b2</v>
          </cell>
          <cell r="F910" t="str">
            <v>B2</v>
          </cell>
          <cell r="G910" t="str">
            <v>Foreign Currency Long Term Deposit Rating</v>
          </cell>
          <cell r="H910" t="str">
            <v>Stable</v>
          </cell>
          <cell r="I910">
            <v>460693.82398629998</v>
          </cell>
          <cell r="J910" t="str">
            <v>2013 YE</v>
          </cell>
          <cell r="K910" t="str">
            <v>C</v>
          </cell>
        </row>
        <row r="911">
          <cell r="A911" t="str">
            <v>Ipoteka Bank</v>
          </cell>
          <cell r="B911" t="str">
            <v>Uzbekistan</v>
          </cell>
          <cell r="C911" t="str">
            <v>E+</v>
          </cell>
          <cell r="D911" t="str">
            <v>b2</v>
          </cell>
          <cell r="E911" t="str">
            <v>b2</v>
          </cell>
          <cell r="F911" t="str">
            <v>B2</v>
          </cell>
          <cell r="G911" t="str">
            <v>Foreign Currency Long Term Deposit Rating</v>
          </cell>
          <cell r="H911" t="str">
            <v>Stable</v>
          </cell>
          <cell r="I911">
            <v>1331382.9257274</v>
          </cell>
          <cell r="J911" t="str">
            <v>2013 YE</v>
          </cell>
          <cell r="K911" t="str">
            <v>C</v>
          </cell>
        </row>
        <row r="912">
          <cell r="A912" t="str">
            <v>National Bank of Uzbekistan</v>
          </cell>
          <cell r="B912" t="str">
            <v>Uzbekistan</v>
          </cell>
          <cell r="C912" t="str">
            <v>E+</v>
          </cell>
          <cell r="D912" t="str">
            <v>b2</v>
          </cell>
          <cell r="E912" t="str">
            <v>b2</v>
          </cell>
          <cell r="F912" t="str">
            <v>B2</v>
          </cell>
          <cell r="G912" t="str">
            <v>Foreign Currency Long Term Deposit Rating</v>
          </cell>
          <cell r="H912" t="str">
            <v>Stable</v>
          </cell>
          <cell r="I912">
            <v>5125078.8594000004</v>
          </cell>
          <cell r="J912" t="str">
            <v>2013 YE</v>
          </cell>
          <cell r="K912" t="str">
            <v>C</v>
          </cell>
        </row>
        <row r="913">
          <cell r="A913" t="str">
            <v>Qishloq Qurilish Bank</v>
          </cell>
          <cell r="B913" t="str">
            <v>Uzbekistan</v>
          </cell>
          <cell r="C913" t="str">
            <v>E+</v>
          </cell>
          <cell r="D913" t="str">
            <v>b2</v>
          </cell>
          <cell r="E913" t="str">
            <v>b2</v>
          </cell>
          <cell r="F913" t="str">
            <v>B2</v>
          </cell>
          <cell r="G913" t="str">
            <v>Foreign Currency Long Term Deposit Rating</v>
          </cell>
          <cell r="H913" t="str">
            <v>Stable</v>
          </cell>
          <cell r="I913">
            <v>1308559.48339338</v>
          </cell>
          <cell r="J913" t="str">
            <v>2012 YE</v>
          </cell>
          <cell r="K913" t="str">
            <v>C</v>
          </cell>
        </row>
        <row r="914">
          <cell r="A914" t="str">
            <v>Savdogar Bank</v>
          </cell>
          <cell r="B914" t="str">
            <v>Uzbekistan</v>
          </cell>
          <cell r="C914" t="str">
            <v>E+</v>
          </cell>
          <cell r="D914" t="str">
            <v>b2</v>
          </cell>
          <cell r="E914" t="str">
            <v>b2</v>
          </cell>
          <cell r="F914" t="str">
            <v>B2</v>
          </cell>
          <cell r="G914" t="str">
            <v>Foreign Currency Long Term Deposit Rating</v>
          </cell>
          <cell r="H914" t="str">
            <v>Stable</v>
          </cell>
          <cell r="I914">
            <v>170223.71348119999</v>
          </cell>
          <cell r="J914" t="str">
            <v>2013 YE</v>
          </cell>
          <cell r="K914" t="str">
            <v>C</v>
          </cell>
        </row>
        <row r="915">
          <cell r="A915" t="str">
            <v>Uzbek-Turkish Bank</v>
          </cell>
          <cell r="B915" t="str">
            <v>Uzbekistan</v>
          </cell>
          <cell r="C915" t="str">
            <v>E+</v>
          </cell>
          <cell r="D915" t="str">
            <v>b3</v>
          </cell>
          <cell r="E915" t="str">
            <v>b2</v>
          </cell>
          <cell r="F915" t="str">
            <v>B2</v>
          </cell>
          <cell r="G915" t="str">
            <v>Foreign Currency Long Term Deposit Rating</v>
          </cell>
          <cell r="H915" t="str">
            <v>Stable</v>
          </cell>
          <cell r="I915">
            <v>64542.760746330001</v>
          </cell>
          <cell r="J915" t="str">
            <v>2012 YE</v>
          </cell>
          <cell r="K915" t="str">
            <v>C</v>
          </cell>
        </row>
        <row r="916">
          <cell r="A916" t="str">
            <v>Asia Commercial Bank</v>
          </cell>
          <cell r="B916" t="str">
            <v>Vietnam</v>
          </cell>
          <cell r="C916" t="str">
            <v>E</v>
          </cell>
          <cell r="D916" t="str">
            <v>caa1</v>
          </cell>
          <cell r="E916" t="str">
            <v>caa1</v>
          </cell>
          <cell r="F916" t="str">
            <v>B3</v>
          </cell>
          <cell r="G916" t="str">
            <v>Foreign Currency Long Term Deposit Rating</v>
          </cell>
          <cell r="H916" t="str">
            <v>Stable</v>
          </cell>
          <cell r="I916">
            <v>7896792.0785999997</v>
          </cell>
          <cell r="J916" t="str">
            <v>2013 YE</v>
          </cell>
          <cell r="K916" t="str">
            <v>C</v>
          </cell>
        </row>
        <row r="917">
          <cell r="A917" t="str">
            <v>Bank for Investment &amp; Development of Vietnam</v>
          </cell>
          <cell r="B917" t="str">
            <v>Vietnam</v>
          </cell>
          <cell r="C917" t="str">
            <v>E</v>
          </cell>
          <cell r="D917" t="str">
            <v>caa1</v>
          </cell>
          <cell r="E917" t="str">
            <v>caa1</v>
          </cell>
          <cell r="F917" t="str">
            <v>B3</v>
          </cell>
          <cell r="G917" t="str">
            <v>Foreign Currency Long Term Deposit Rating</v>
          </cell>
          <cell r="H917" t="str">
            <v>Stable</v>
          </cell>
          <cell r="I917">
            <v>25993500.334199999</v>
          </cell>
          <cell r="J917" t="str">
            <v>2013 YE</v>
          </cell>
          <cell r="K917" t="str">
            <v>C</v>
          </cell>
        </row>
        <row r="918">
          <cell r="A918" t="str">
            <v>Military Commercial Joint Stock Bank</v>
          </cell>
          <cell r="B918" t="str">
            <v>Vietnam</v>
          </cell>
          <cell r="C918" t="str">
            <v>E</v>
          </cell>
          <cell r="D918" t="str">
            <v>caa1</v>
          </cell>
          <cell r="E918" t="str">
            <v>caa1</v>
          </cell>
          <cell r="F918" t="str">
            <v>B3</v>
          </cell>
          <cell r="G918" t="str">
            <v>Foreign Currency Long Term Deposit Rating</v>
          </cell>
          <cell r="H918" t="str">
            <v>Stable</v>
          </cell>
          <cell r="I918">
            <v>8550062.4151300192</v>
          </cell>
          <cell r="J918" t="str">
            <v>2013 YE</v>
          </cell>
          <cell r="K918" t="str">
            <v>C</v>
          </cell>
        </row>
        <row r="919">
          <cell r="A919" t="str">
            <v>Saigon - Hanoi Commercial Joint Stock Bank</v>
          </cell>
          <cell r="B919" t="str">
            <v>Vietnam</v>
          </cell>
          <cell r="C919" t="str">
            <v>E</v>
          </cell>
          <cell r="D919" t="str">
            <v>caa1</v>
          </cell>
          <cell r="E919" t="str">
            <v>caa1</v>
          </cell>
          <cell r="F919" t="str">
            <v>B3</v>
          </cell>
          <cell r="G919" t="str">
            <v>Foreign Currency Long Term Deposit Rating</v>
          </cell>
          <cell r="H919" t="str">
            <v>Stable</v>
          </cell>
          <cell r="I919">
            <v>6807863.0621999996</v>
          </cell>
          <cell r="J919" t="str">
            <v>2013 YE</v>
          </cell>
          <cell r="K919" t="str">
            <v>C</v>
          </cell>
        </row>
        <row r="920">
          <cell r="A920" t="str">
            <v>Saigon Thuong Tin Commercial Joint-Stock Bank</v>
          </cell>
          <cell r="B920" t="str">
            <v>Vietnam</v>
          </cell>
          <cell r="C920" t="str">
            <v>E</v>
          </cell>
          <cell r="D920" t="str">
            <v>caa1</v>
          </cell>
          <cell r="E920" t="str">
            <v>caa1</v>
          </cell>
          <cell r="F920" t="str">
            <v>B3</v>
          </cell>
          <cell r="G920" t="str">
            <v>Foreign Currency Long Term Deposit Rating</v>
          </cell>
          <cell r="H920" t="str">
            <v>Stable</v>
          </cell>
          <cell r="I920">
            <v>7605974.8295999998</v>
          </cell>
          <cell r="J920" t="str">
            <v>2013 YE</v>
          </cell>
          <cell r="K920" t="str">
            <v>C</v>
          </cell>
        </row>
        <row r="921">
          <cell r="A921" t="str">
            <v>Vietnam Bank for Industry and Trade</v>
          </cell>
          <cell r="B921" t="str">
            <v>Vietnam</v>
          </cell>
          <cell r="C921" t="str">
            <v>E+</v>
          </cell>
          <cell r="D921" t="str">
            <v>b3</v>
          </cell>
          <cell r="E921" t="str">
            <v>b3</v>
          </cell>
          <cell r="F921" t="str">
            <v>B3</v>
          </cell>
          <cell r="G921" t="str">
            <v>Foreign Currency Long Term Deposit Rating</v>
          </cell>
          <cell r="H921" t="str">
            <v>Stable</v>
          </cell>
          <cell r="I921">
            <v>27319862.918400001</v>
          </cell>
          <cell r="J921" t="str">
            <v>2013 YE</v>
          </cell>
          <cell r="K921" t="str">
            <v>C</v>
          </cell>
        </row>
        <row r="922">
          <cell r="A922" t="str">
            <v>Vietnam International Bank</v>
          </cell>
          <cell r="B922" t="str">
            <v>Vietnam</v>
          </cell>
          <cell r="C922" t="str">
            <v>E</v>
          </cell>
          <cell r="D922" t="str">
            <v>caa1</v>
          </cell>
          <cell r="E922" t="str">
            <v>caa1</v>
          </cell>
          <cell r="F922" t="str">
            <v>B3</v>
          </cell>
          <cell r="G922" t="str">
            <v>Foreign Currency Long Term Deposit Rating</v>
          </cell>
          <cell r="H922" t="str">
            <v>Stable</v>
          </cell>
          <cell r="I922">
            <v>3119823.01988</v>
          </cell>
          <cell r="J922" t="str">
            <v>2012 YE</v>
          </cell>
          <cell r="K922" t="str">
            <v>C</v>
          </cell>
        </row>
        <row r="923">
          <cell r="A923" t="str">
            <v>Vietnam Prosperity Jt. Stk. Commercial Bank</v>
          </cell>
          <cell r="B923" t="str">
            <v>Vietnam</v>
          </cell>
          <cell r="C923" t="str">
            <v>E</v>
          </cell>
          <cell r="D923" t="str">
            <v>caa1</v>
          </cell>
          <cell r="E923" t="str">
            <v>caa1</v>
          </cell>
          <cell r="F923" t="str">
            <v>B3</v>
          </cell>
          <cell r="G923" t="str">
            <v>Foreign Currency Long Term Deposit Rating</v>
          </cell>
          <cell r="H923" t="str">
            <v>Stable</v>
          </cell>
          <cell r="I923">
            <v>5747931.1380000003</v>
          </cell>
          <cell r="J923" t="str">
            <v>2013 YE</v>
          </cell>
          <cell r="K923" t="str">
            <v>C</v>
          </cell>
        </row>
        <row r="924">
          <cell r="A924" t="str">
            <v>Vietnam Technological and Comm'l JSB</v>
          </cell>
          <cell r="B924" t="str">
            <v>Vietnam</v>
          </cell>
          <cell r="C924" t="str">
            <v>E</v>
          </cell>
          <cell r="D924" t="str">
            <v>caa1</v>
          </cell>
          <cell r="E924" t="str">
            <v>caa1</v>
          </cell>
          <cell r="F924" t="str">
            <v>B3</v>
          </cell>
          <cell r="G924" t="str">
            <v>Foreign Currency Long Term Deposit Rating</v>
          </cell>
          <cell r="H924" t="str">
            <v>Stable</v>
          </cell>
          <cell r="I924">
            <v>7531701.8262</v>
          </cell>
          <cell r="J924" t="str">
            <v>2013 YE</v>
          </cell>
          <cell r="K924" t="str">
            <v>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4">
          <cell r="CY54" t="str">
            <v>MCIF ยังไม่เรียบร้อย แต่เป็นกรณีเร่งด่วน</v>
          </cell>
        </row>
        <row r="55">
          <cell r="CY55" t="str">
            <v>ข้อจำกัดของระบบ เช่น วงเงิน Derivative และ Global Limit</v>
          </cell>
        </row>
        <row r="56">
          <cell r="CY56" t="str">
            <v>Team structure ไม่เรียบร้อย เช่นยังติดชื่อคนที่ลาออกไปแล้ว</v>
          </cell>
        </row>
        <row r="57">
          <cell r="CY57" t="str">
            <v>user name &amp; password (ไม่มี หรือ ถูก locked)</v>
          </cell>
        </row>
        <row r="58">
          <cell r="CY58" t="str">
            <v>CMAS Defect-ข้อมูล หรือ workflow ผิดพลาดที่ระบบ CMAS</v>
          </cell>
        </row>
        <row r="59">
          <cell r="CY59" t="str">
            <v>ยังไม่ใช่ลูกค้าใน Segment (ไม่ใช่ AO code ของ MB/CB )</v>
          </cell>
        </row>
        <row r="60">
          <cell r="CY60" t="str">
            <v>ยังไม่ใช่ลูกค้าในความดูแลของตน (ต้อง reassign MCIF ก่อน)</v>
          </cell>
        </row>
        <row r="61">
          <cell r="CY61" t="str">
            <v>ระบบอื่นๆ ขัดข้อง (Vlink,LPM)</v>
          </cell>
        </row>
        <row r="62">
          <cell r="CY62" t="str">
            <v>อื่นๆ กรุณาระบุเพิ่มเติม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emark"/>
      <sheetName val="YCRT"/>
      <sheetName val="ST Rate"/>
      <sheetName val="LT Rate"/>
      <sheetName val="Swap pts"/>
      <sheetName val="Spot"/>
      <sheetName val="forSwapptsChecking"/>
      <sheetName val="NDF Swap P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รายงานผล"/>
      <sheetName val="Table Data"/>
      <sheetName val="Name Data"/>
      <sheetName val="CAP-F Checklist"/>
      <sheetName val="CAP-F เหตุผลคืนเรื่อง"/>
      <sheetName val="เหตุผล"/>
      <sheetName val="Check list"/>
      <sheetName val="P.1"/>
      <sheetName val="P.2"/>
      <sheetName val="P.3"/>
      <sheetName val="P.4"/>
      <sheetName val="P.5"/>
      <sheetName val="MB  หรือ Comment Full 1"/>
      <sheetName val="Comment Short"/>
      <sheetName val="Factsheet OneTime"/>
      <sheetName val="One time"/>
      <sheetName val="สรุปภาพรวมกลุ่ม กรณี 2 หน้า "/>
      <sheetName val="สรุปภาพรวมกลุ่ม (2)"/>
      <sheetName val="หน้าคำอนุมัติ"/>
    </sheetNames>
    <sheetDataSet>
      <sheetData sheetId="0" refreshError="1"/>
      <sheetData sheetId="1">
        <row r="5">
          <cell r="D5" t="str">
            <v>MB</v>
          </cell>
        </row>
        <row r="6">
          <cell r="D6" t="str">
            <v>CB</v>
          </cell>
        </row>
        <row r="7">
          <cell r="D7" t="str">
            <v>SME Lower</v>
          </cell>
        </row>
        <row r="8">
          <cell r="D8" t="str">
            <v>SME Upper</v>
          </cell>
        </row>
        <row r="9">
          <cell r="D9" t="str">
            <v>BP</v>
          </cell>
        </row>
        <row r="10">
          <cell r="D10" t="str">
            <v>FICO</v>
          </cell>
        </row>
        <row r="249">
          <cell r="D249" t="str">
            <v>1 UW</v>
          </cell>
        </row>
        <row r="250">
          <cell r="D250" t="str">
            <v>2 UW(1UW+1UW)</v>
          </cell>
        </row>
        <row r="251">
          <cell r="D251" t="str">
            <v>UW Group2</v>
          </cell>
        </row>
        <row r="252">
          <cell r="D252" t="str">
            <v>UW Group1</v>
          </cell>
        </row>
        <row r="253">
          <cell r="D253" t="str">
            <v>Executive UW Group</v>
          </cell>
        </row>
        <row r="254">
          <cell r="D254" t="str">
            <v>Management Board</v>
          </cell>
        </row>
        <row r="255">
          <cell r="D255" t="str">
            <v>Board of Director</v>
          </cell>
        </row>
        <row r="256">
          <cell r="D256" t="str">
            <v>One time UW</v>
          </cell>
        </row>
        <row r="257">
          <cell r="D257" t="str">
            <v>One time Head UW, Sr.UW</v>
          </cell>
        </row>
        <row r="258">
          <cell r="D258" t="str">
            <v>One time Dept. Head, Head UW, 2 UW</v>
          </cell>
        </row>
        <row r="259">
          <cell r="D259" t="str">
            <v>One time EVP., FSVP., Dept.Head</v>
          </cell>
        </row>
        <row r="260">
          <cell r="D260" t="str">
            <v>One time 1.1 Dept. Head</v>
          </cell>
        </row>
        <row r="261">
          <cell r="D261" t="str">
            <v>One time 1.1 EVP.</v>
          </cell>
        </row>
        <row r="262">
          <cell r="D262" t="str">
            <v xml:space="preserve"> </v>
          </cell>
        </row>
      </sheetData>
      <sheetData sheetId="2">
        <row r="101">
          <cell r="D101" t="str">
            <v>ราษฏร์บูรณะ</v>
          </cell>
        </row>
        <row r="102">
          <cell r="D102" t="str">
            <v>พหลโยธิน</v>
          </cell>
        </row>
        <row r="103">
          <cell r="D103" t="str">
            <v>สีลม</v>
          </cell>
        </row>
        <row r="104">
          <cell r="D104" t="str">
            <v>อ้อมใหญ่</v>
          </cell>
        </row>
        <row r="105">
          <cell r="D105" t="str">
            <v>โรจนะ</v>
          </cell>
        </row>
        <row r="106">
          <cell r="D106" t="str">
            <v>บางนา-ตราด กม.18</v>
          </cell>
        </row>
        <row r="107">
          <cell r="D107" t="str">
            <v>แหลมฉบัง</v>
          </cell>
        </row>
        <row r="108">
          <cell r="D108" t="str">
            <v>นวนคร</v>
          </cell>
        </row>
        <row r="109">
          <cell r="D109" t="str">
            <v>บางปะกง</v>
          </cell>
        </row>
        <row r="110">
          <cell r="D110" t="str">
            <v>เขต 61</v>
          </cell>
        </row>
        <row r="111">
          <cell r="D111" t="str">
            <v>เขต 62</v>
          </cell>
        </row>
        <row r="112">
          <cell r="D112" t="str">
            <v>เขต 63</v>
          </cell>
        </row>
        <row r="113">
          <cell r="D113" t="str">
            <v>เขต 64</v>
          </cell>
        </row>
        <row r="114">
          <cell r="D114" t="str">
            <v>เขต 65</v>
          </cell>
        </row>
        <row r="115">
          <cell r="D115" t="str">
            <v>เขต 66</v>
          </cell>
        </row>
        <row r="116">
          <cell r="D116" t="str">
            <v>เขต 67</v>
          </cell>
        </row>
        <row r="117">
          <cell r="D117" t="str">
            <v>เขต 68</v>
          </cell>
        </row>
        <row r="118">
          <cell r="D118" t="str">
            <v>เขต 69</v>
          </cell>
        </row>
        <row r="119">
          <cell r="D119" t="str">
            <v>เชียงใหม่</v>
          </cell>
        </row>
        <row r="120">
          <cell r="D120" t="str">
            <v>นครราชสีมา</v>
          </cell>
        </row>
        <row r="121">
          <cell r="D121" t="str">
            <v>บางพลี</v>
          </cell>
        </row>
        <row r="122">
          <cell r="D122" t="str">
            <v>เสือป่า</v>
          </cell>
        </row>
        <row r="123">
          <cell r="D123" t="str">
            <v>บางมด</v>
          </cell>
        </row>
        <row r="124">
          <cell r="D124" t="str">
            <v>สมุทรปราการ</v>
          </cell>
        </row>
        <row r="125">
          <cell r="D125" t="str">
            <v>หาดใหญ่</v>
          </cell>
        </row>
        <row r="126">
          <cell r="D126" t="str">
            <v>บางกะปิ</v>
          </cell>
        </row>
        <row r="127">
          <cell r="D127" t="str">
            <v>ดาวคะนอง</v>
          </cell>
        </row>
        <row r="128">
          <cell r="D128" t="str">
            <v>ถนนเศรษฐกิจ1สมุทรสาคร</v>
          </cell>
        </row>
        <row r="129">
          <cell r="D129" t="str">
            <v>นครสวรรค์</v>
          </cell>
        </row>
        <row r="130">
          <cell r="D130" t="str">
            <v>เขต 21 ทีม 1</v>
          </cell>
        </row>
        <row r="131">
          <cell r="D131" t="str">
            <v>เขต 21 ทีม 2</v>
          </cell>
        </row>
        <row r="132">
          <cell r="D132" t="str">
            <v>เขต 21 ทีม 3</v>
          </cell>
        </row>
        <row r="133">
          <cell r="D133" t="str">
            <v>เขต 21 สาขาถนนสุเทพ</v>
          </cell>
        </row>
        <row r="134">
          <cell r="D134" t="str">
            <v>เขต 44 ทีม 1</v>
          </cell>
        </row>
        <row r="135">
          <cell r="D135" t="str">
            <v>เขต 44 ทีม 2</v>
          </cell>
        </row>
        <row r="136">
          <cell r="D136" t="str">
            <v>เขต 44 สาขาฝาง</v>
          </cell>
        </row>
        <row r="137">
          <cell r="D137" t="str">
            <v>เขต 44 สาขาแม่ฮ่องสอน</v>
          </cell>
        </row>
        <row r="138">
          <cell r="D138" t="str">
            <v>ระยอง</v>
          </cell>
        </row>
        <row r="139">
          <cell r="D139" t="str">
            <v>ภูเก็ต</v>
          </cell>
        </row>
        <row r="140">
          <cell r="D140" t="str">
            <v>สุราษฎร์ธานี</v>
          </cell>
        </row>
        <row r="141">
          <cell r="D141" t="str">
            <v>ถนนเพชรเกษม หาดใหญ่</v>
          </cell>
        </row>
        <row r="142">
          <cell r="D142" t="str">
            <v>ตลาดหัวอิฐ นครศรีธรรมราช</v>
          </cell>
        </row>
        <row r="143">
          <cell r="D143" t="str">
            <v>ชุมพร</v>
          </cell>
        </row>
        <row r="144">
          <cell r="D144" t="str">
            <v>ถนนประจักษ์ อุดรธานี</v>
          </cell>
        </row>
        <row r="145">
          <cell r="D145" t="str">
            <v>ถนนพรหมเทพ อุบลราชธานี</v>
          </cell>
        </row>
        <row r="146">
          <cell r="D146" t="str">
            <v>ถนนหน้าเมือง ขอนแก่น</v>
          </cell>
        </row>
        <row r="147">
          <cell r="D147" t="str">
            <v>ร้อยเอ็ด</v>
          </cell>
        </row>
        <row r="148">
          <cell r="D148" t="str">
            <v>นครสวรรค์</v>
          </cell>
        </row>
        <row r="149">
          <cell r="D149" t="str">
            <v>ห้าแยกโคกมะตูม พิษณุโลก</v>
          </cell>
        </row>
        <row r="150">
          <cell r="D150" t="str">
            <v>ถนนท่าแพ เชียงใหม่</v>
          </cell>
        </row>
        <row r="151">
          <cell r="D151" t="str">
            <v>เชียงราย</v>
          </cell>
        </row>
        <row r="152">
          <cell r="D152" t="str">
            <v>ฝ่าย ปผ.</v>
          </cell>
        </row>
        <row r="153">
          <cell r="D153" t="str">
            <v>ถนนเทพารักษ์</v>
          </cell>
        </row>
        <row r="154">
          <cell r="D154" t="str">
            <v>สุขุมวิท 33</v>
          </cell>
        </row>
        <row r="199">
          <cell r="D199" t="str">
            <v xml:space="preserve"> </v>
          </cell>
        </row>
        <row r="202">
          <cell r="D202" t="str">
            <v>พัฒนพงศ์ ตัณฑ์สมบุญ</v>
          </cell>
        </row>
        <row r="203">
          <cell r="D203" t="str">
            <v>วศิน วณิชย์วรนันต์</v>
          </cell>
        </row>
        <row r="204">
          <cell r="D204" t="str">
            <v>วิกรานต์ ปวโรจน์กิจ</v>
          </cell>
        </row>
        <row r="205">
          <cell r="D205" t="str">
            <v>สุรเดช เกียรติธนากร</v>
          </cell>
        </row>
        <row r="206">
          <cell r="D206" t="str">
            <v>ทวิช ธนะชานันท์</v>
          </cell>
        </row>
        <row r="207">
          <cell r="D207" t="str">
            <v>ชนกสุดา ชิตรัตน์</v>
          </cell>
        </row>
        <row r="208">
          <cell r="D208" t="str">
            <v>สำมิตร  สกุลวิระ</v>
          </cell>
        </row>
        <row r="209">
          <cell r="D209" t="str">
            <v>สุมาลี นพรัตน์</v>
          </cell>
        </row>
        <row r="210">
          <cell r="D210" t="str">
            <v>ทวี ธีระสุนทรวงศ์</v>
          </cell>
        </row>
        <row r="211">
          <cell r="D211" t="str">
            <v>สุวัฒน์ เตชะวัฒนวรรณา</v>
          </cell>
        </row>
        <row r="212">
          <cell r="D212" t="str">
            <v>นพเดช กรรณสูต</v>
          </cell>
        </row>
        <row r="213">
          <cell r="D213" t="str">
            <v>ดิถีชัย ลิมโปดม</v>
          </cell>
        </row>
        <row r="214">
          <cell r="D214" t="str">
            <v>วรวิทย์ พงษ์จำรัส</v>
          </cell>
        </row>
        <row r="215">
          <cell r="D215" t="str">
            <v>พัฒนศักดิ์ กมลงาม</v>
          </cell>
        </row>
        <row r="216">
          <cell r="D216" t="str">
            <v>ธานินทร์  วนสุธานนท์</v>
          </cell>
        </row>
        <row r="217">
          <cell r="D217" t="str">
            <v>ณรงค์ยุทธ โล่ห์ชนะเจริญ</v>
          </cell>
        </row>
        <row r="218">
          <cell r="D218" t="str">
            <v>กานต์ นิลุบล</v>
          </cell>
        </row>
        <row r="219">
          <cell r="D219" t="str">
            <v>นาถสินี สารวานิชพิทักษ์</v>
          </cell>
        </row>
        <row r="220">
          <cell r="D220" t="str">
            <v>จุฑาทิพย์ ตัสมา</v>
          </cell>
        </row>
        <row r="221">
          <cell r="D221" t="str">
            <v>ประสงค์ หาญปิยวัฒนสกุล</v>
          </cell>
        </row>
        <row r="222">
          <cell r="D222" t="str">
            <v>สุรินทร์ สืบวงษ์แพทย์</v>
          </cell>
        </row>
        <row r="223">
          <cell r="D223" t="str">
            <v>วัลลภ ว่องจิตต์วุฒิไกร</v>
          </cell>
        </row>
        <row r="224">
          <cell r="D224" t="str">
            <v>ศรัณยา บุณยะรัตเวช</v>
          </cell>
        </row>
        <row r="225">
          <cell r="D225" t="str">
            <v>พัชรี อุทัยรัตนกิจ</v>
          </cell>
        </row>
        <row r="226">
          <cell r="D226" t="str">
            <v>สมเกียรติ สังข์รังสรรค์</v>
          </cell>
        </row>
        <row r="227">
          <cell r="D227" t="str">
            <v>ปิติ ตัณฑเกษม</v>
          </cell>
        </row>
        <row r="228">
          <cell r="D228" t="str">
            <v>เทียนทิพย์ นาราช</v>
          </cell>
        </row>
        <row r="229">
          <cell r="D229" t="str">
            <v>อรทัย นทีรัตนกำจาย</v>
          </cell>
        </row>
        <row r="230">
          <cell r="D230" t="str">
            <v>ยืนยง รุ้งสีทอง</v>
          </cell>
        </row>
        <row r="231">
          <cell r="D231" t="str">
            <v>กมลสินธุ์ ตัสมา</v>
          </cell>
        </row>
        <row r="232">
          <cell r="D232" t="str">
            <v>ทรงวุฒิ ตันทวีวงศ์</v>
          </cell>
        </row>
        <row r="233">
          <cell r="D233" t="str">
            <v>จิตร ตันตินิกร</v>
          </cell>
        </row>
        <row r="234">
          <cell r="D234" t="str">
            <v>ฐานิสร์ ชำนิจ</v>
          </cell>
        </row>
        <row r="235">
          <cell r="D235" t="str">
            <v>สุรัตน์ ลีลาทวีวัฒน์</v>
          </cell>
        </row>
        <row r="236">
          <cell r="D236" t="str">
            <v>พิพิธ อเนกนิธิ</v>
          </cell>
        </row>
        <row r="237">
          <cell r="D237" t="str">
            <v>นิรันดร์ วัฒนศัพท์</v>
          </cell>
        </row>
        <row r="238">
          <cell r="D238" t="str">
            <v>บำรุง ศุภศิริสินธุ์</v>
          </cell>
        </row>
        <row r="239">
          <cell r="D239" t="str">
            <v>ชลัท หนองคาย</v>
          </cell>
        </row>
        <row r="240">
          <cell r="D240" t="str">
            <v>วิเชียร จูประเสริฐพร</v>
          </cell>
        </row>
        <row r="241">
          <cell r="D241" t="str">
            <v>พล ธนโชติ</v>
          </cell>
        </row>
        <row r="242">
          <cell r="D242" t="str">
            <v>นพพร ลิมปะพันธุ์</v>
          </cell>
        </row>
        <row r="243">
          <cell r="D243" t="str">
            <v>บุนซาน กุลวทัญญู</v>
          </cell>
        </row>
        <row r="244">
          <cell r="D244" t="str">
            <v>นภดล อินทรมหา</v>
          </cell>
        </row>
        <row r="245">
          <cell r="D245" t="str">
            <v>กิตติ ชุติม์วัฒน์เสถียร</v>
          </cell>
        </row>
        <row r="246">
          <cell r="D246" t="str">
            <v>วิโรจน์ วิทูรกิจวานิช</v>
          </cell>
        </row>
        <row r="247">
          <cell r="D247" t="str">
            <v>นพดล คูห์วัฒนศิลป์</v>
          </cell>
        </row>
        <row r="248">
          <cell r="D248" t="str">
            <v>อนันต์  ลาภสุขสถิต</v>
          </cell>
        </row>
        <row r="249">
          <cell r="D249" t="str">
            <v>เอกณัติ  เกียรตินภาสินธุ์</v>
          </cell>
        </row>
        <row r="310">
          <cell r="D310" t="str">
            <v xml:space="preserve"> </v>
          </cell>
        </row>
        <row r="320">
          <cell r="D320" t="str">
            <v>พรรณี วงศ์ปิยะ</v>
          </cell>
        </row>
        <row r="321">
          <cell r="D321" t="str">
            <v>พิชัย รุ่งเฉลิมลาภ</v>
          </cell>
        </row>
        <row r="322">
          <cell r="D322" t="str">
            <v>ไพฑูรย์ สว่างแจ้ง</v>
          </cell>
        </row>
        <row r="323">
          <cell r="D323" t="str">
            <v>มานพ ตรีลักษณวิลัย</v>
          </cell>
        </row>
        <row r="324">
          <cell r="D324" t="str">
            <v>รุจิรดา  ริ้วรุจิเรข</v>
          </cell>
        </row>
        <row r="325">
          <cell r="D325" t="str">
            <v>วันชัย เกียรติเฉลิม</v>
          </cell>
        </row>
        <row r="326">
          <cell r="D326" t="str">
            <v>สุชีนันท์ จันโททัย</v>
          </cell>
        </row>
        <row r="327">
          <cell r="D327" t="str">
            <v>กิตติชัย เชาวน์เรศ</v>
          </cell>
        </row>
        <row r="328">
          <cell r="D328" t="str">
            <v>ฉันทนี เส็งสุวรรณ</v>
          </cell>
        </row>
        <row r="329">
          <cell r="D329" t="str">
            <v>ชัชวาล   เหมพรวิสาร</v>
          </cell>
        </row>
        <row r="330">
          <cell r="D330" t="str">
            <v>ธนนรินทร์  รุ่งเฉลิมลาภ</v>
          </cell>
        </row>
        <row r="331">
          <cell r="D331" t="str">
            <v>เศกสิทธิ์ แสงปาก</v>
          </cell>
        </row>
        <row r="332">
          <cell r="D332" t="str">
            <v>สมศักดิ์ จงกลสิริกุลพร</v>
          </cell>
        </row>
        <row r="333">
          <cell r="D333" t="str">
            <v>อรอนงค์ ทวีสิน</v>
          </cell>
        </row>
        <row r="334">
          <cell r="D334" t="str">
            <v>เอกมล ปิยะชูตระกูล</v>
          </cell>
        </row>
        <row r="335">
          <cell r="D335" t="str">
            <v>สุรพันธ์  บุญเจริญ</v>
          </cell>
        </row>
        <row r="336">
          <cell r="D336" t="str">
            <v>สมคิด อัศวนุวัฒน์</v>
          </cell>
        </row>
        <row r="337">
          <cell r="D337" t="str">
            <v>สุนทรี ฉวีนาค</v>
          </cell>
        </row>
        <row r="338">
          <cell r="D338" t="str">
            <v>ดวงใจ จ้อยปลื้ม</v>
          </cell>
        </row>
        <row r="339">
          <cell r="D339" t="str">
            <v>วิวัฒน์ ศักดิ์พิชัยมงคล(CAP)</v>
          </cell>
        </row>
        <row r="340">
          <cell r="D340" t="str">
            <v>ทศพร  ธาดาทองกุล(CAP)</v>
          </cell>
        </row>
        <row r="341">
          <cell r="D341" t="str">
            <v>ดวงเนตร  เทพวงค์(CAP)</v>
          </cell>
        </row>
        <row r="342">
          <cell r="D342" t="str">
            <v>ศักดิ์สิทธิ์  ร่วมรังษี(CAP)</v>
          </cell>
        </row>
        <row r="343">
          <cell r="D343" t="str">
            <v>อุษณา  กล้าหาญ</v>
          </cell>
        </row>
        <row r="344">
          <cell r="D344" t="str">
            <v>วิเชียร  บุญพร้อม</v>
          </cell>
        </row>
        <row r="345">
          <cell r="D345" t="str">
            <v>สุรีย์รัตน์  ธารนพ</v>
          </cell>
        </row>
        <row r="346">
          <cell r="D346" t="str">
            <v>โชคชัย  ตั้งวงศ์มงคล</v>
          </cell>
        </row>
        <row r="347">
          <cell r="D347" t="str">
            <v>อาทิษา  เถาทับนุ่ม</v>
          </cell>
        </row>
        <row r="348">
          <cell r="D348" t="str">
            <v>พงษ์ศักดิ์  มานะเจริญสุข</v>
          </cell>
        </row>
        <row r="349">
          <cell r="D349" t="str">
            <v>จตุรวิธ  รักษาวงศ์</v>
          </cell>
        </row>
        <row r="350">
          <cell r="D350" t="str">
            <v>อัมรินทร์  ปานอ่อง</v>
          </cell>
        </row>
        <row r="351">
          <cell r="D351" t="str">
            <v>พีระพงศ์  เหมหงษ์</v>
          </cell>
        </row>
        <row r="352">
          <cell r="D352" t="str">
            <v>พศิน  ปานพรม</v>
          </cell>
        </row>
        <row r="353">
          <cell r="D353" t="str">
            <v>เทิดศักดิ์  แย้มเวช</v>
          </cell>
        </row>
        <row r="354">
          <cell r="D354" t="str">
            <v>ชวิษฐ์ หุ่นเจริญ</v>
          </cell>
        </row>
        <row r="418">
          <cell r="D418" t="str">
            <v xml:space="preserve"> </v>
          </cell>
        </row>
        <row r="1202">
          <cell r="D1202" t="str">
            <v>กรวิกา  อุตมาวิบูลย์</v>
          </cell>
        </row>
        <row r="1203">
          <cell r="D1203" t="str">
            <v>ก่อพงศ์  เรืองสุวรรณเดช</v>
          </cell>
        </row>
        <row r="1204">
          <cell r="D1204" t="str">
            <v>กันตินันท์  กิจจาการ</v>
          </cell>
        </row>
        <row r="1205">
          <cell r="D1205" t="str">
            <v>กันตินันท์  กิจจาการ</v>
          </cell>
        </row>
        <row r="1206">
          <cell r="D1206" t="str">
            <v>กิตติพงษ์  บุญชูเศรษฐ์</v>
          </cell>
        </row>
        <row r="1207">
          <cell r="D1207" t="str">
            <v>กุนทินี  ศรีสมศักดิ์</v>
          </cell>
        </row>
        <row r="1208">
          <cell r="D1208" t="str">
            <v>จักรพงษ์  รัตนพิภพศิลป์</v>
          </cell>
        </row>
        <row r="1209">
          <cell r="D1209" t="str">
            <v>จิตตวดี  ผ่องสวัสดิ์</v>
          </cell>
        </row>
        <row r="1210">
          <cell r="D1210" t="str">
            <v>จิตติมา สืบสุรีย์กุล</v>
          </cell>
        </row>
        <row r="1211">
          <cell r="D1211" t="str">
            <v>จิรายุ  ณรงค์เกียรติคุณ</v>
          </cell>
        </row>
        <row r="1212">
          <cell r="D1212" t="str">
            <v>เฉลิมพันธ์  ภูริจิตราวงศ์</v>
          </cell>
        </row>
        <row r="1213">
          <cell r="D1213" t="str">
            <v>ชยุตม์  หลีหเจริญกุล</v>
          </cell>
        </row>
        <row r="1214">
          <cell r="D1214" t="str">
            <v>ชลทิพย์ ฉัตรสิริรุ่งเรือง</v>
          </cell>
        </row>
        <row r="1215">
          <cell r="D1215" t="str">
            <v>ชลมาศ  กีรติธรรมกุล</v>
          </cell>
        </row>
        <row r="1216">
          <cell r="D1216" t="str">
            <v>ช่อทิพ  โกกิม</v>
          </cell>
        </row>
        <row r="1217">
          <cell r="D1217" t="str">
            <v>ชัชวีร์  โตวณะบุตร</v>
          </cell>
        </row>
        <row r="1218">
          <cell r="D1218" t="str">
            <v>ชินวิทย์  เลิศบรรณพงษ์</v>
          </cell>
        </row>
        <row r="1219">
          <cell r="D1219" t="str">
            <v>ชุติมา  เดชรุ่งวรา</v>
          </cell>
        </row>
        <row r="1220">
          <cell r="D1220" t="str">
            <v>เชาวรัตน์  นิชยพันธ์</v>
          </cell>
        </row>
        <row r="1221">
          <cell r="D1221" t="str">
            <v>ฐิติวัฒน์  พิพัฒน์เวช</v>
          </cell>
        </row>
        <row r="1222">
          <cell r="D1222" t="str">
            <v>ณัฏยา  บุญการี</v>
          </cell>
        </row>
        <row r="1223">
          <cell r="D1223" t="str">
            <v>ณัฐยา  ผดุงถิ่น</v>
          </cell>
        </row>
        <row r="1224">
          <cell r="D1224" t="str">
            <v>ณัฐวรรธน์  อัศวธนิกกุล</v>
          </cell>
        </row>
        <row r="1225">
          <cell r="D1225" t="str">
            <v>ณัฐวรรธน์  อัศวธนิกกุล</v>
          </cell>
        </row>
        <row r="1226">
          <cell r="D1226" t="str">
            <v>ณัฐวุฒิ  จิตติจรุงลาภ</v>
          </cell>
        </row>
        <row r="1227">
          <cell r="D1227" t="str">
            <v>ณิชณันทน์  บุษยพงศ์ภักดี</v>
          </cell>
        </row>
        <row r="1228">
          <cell r="D1228" t="str">
            <v>ณิยพรรณ  วัฒนาสันดาภรณ์</v>
          </cell>
        </row>
        <row r="1229">
          <cell r="D1229" t="str">
            <v>ดนัย  จรัลทรัพย์</v>
          </cell>
        </row>
        <row r="1230">
          <cell r="D1230" t="str">
            <v>ดาวณี  วงศ์อัครวัต</v>
          </cell>
        </row>
        <row r="1231">
          <cell r="D1231" t="str">
            <v>ตระการ  ชัยกิจกูล</v>
          </cell>
        </row>
        <row r="1232">
          <cell r="D1232" t="str">
            <v>ตรังพล  ภัทรธีรกุล</v>
          </cell>
        </row>
        <row r="1233">
          <cell r="D1233" t="str">
            <v>ตวงพร  เฉลิมงามลักษณ์</v>
          </cell>
        </row>
        <row r="1234">
          <cell r="D1234" t="str">
            <v>เติมศักดิ์  โอภาสยานนท์</v>
          </cell>
        </row>
        <row r="1235">
          <cell r="D1235" t="str">
            <v>ทัตดา  อัศวเมธา</v>
          </cell>
        </row>
        <row r="1236">
          <cell r="D1236" t="str">
            <v>ทิพย์สุดา  สะวิคามิน</v>
          </cell>
        </row>
        <row r="1237">
          <cell r="D1237" t="str">
            <v>ทิพวรรณ  วิมลสมบัติ</v>
          </cell>
        </row>
        <row r="1238">
          <cell r="D1238" t="str">
            <v>ธนภพ  ภูวนพดลสันติ</v>
          </cell>
        </row>
        <row r="1239">
          <cell r="D1239" t="str">
            <v>ธรรมสิทธิ์  จินดาพร</v>
          </cell>
        </row>
        <row r="1240">
          <cell r="D1240" t="str">
            <v>ธราดล  เจนภูริยกุล</v>
          </cell>
        </row>
        <row r="1241">
          <cell r="D1241" t="str">
            <v>ธวัชชัย  คล่องบุญ</v>
          </cell>
        </row>
        <row r="1242">
          <cell r="D1242" t="str">
            <v>ธานินทร์  ฐิตวิรัชวัฒน์</v>
          </cell>
        </row>
        <row r="1243">
          <cell r="D1243" t="str">
            <v>ธีรภัทร  ภัทรสิริรักษ์</v>
          </cell>
        </row>
        <row r="1244">
          <cell r="D1244" t="str">
            <v>ธีร์ลัญฉน์  พฤทธิ์วาณิชย์</v>
          </cell>
        </row>
        <row r="1245">
          <cell r="D1245" t="str">
            <v>นพมาศ  วงศ์มณี</v>
          </cell>
        </row>
        <row r="1246">
          <cell r="D1246" t="str">
            <v>นภาพร  แซ่เตียว</v>
          </cell>
        </row>
        <row r="1247">
          <cell r="D1247" t="str">
            <v>นฤณัฐ  ผ่องแผ้ว</v>
          </cell>
        </row>
        <row r="1248">
          <cell r="D1248" t="str">
            <v>นิภาภรณ์  ปกรณ์กิตติบวร</v>
          </cell>
        </row>
        <row r="1249">
          <cell r="D1249" t="str">
            <v>บรรณกิจ ภัทรตรีเกษร</v>
          </cell>
        </row>
        <row r="1250">
          <cell r="D1250" t="str">
            <v>ปพิชญา  ตันตินิติ</v>
          </cell>
        </row>
        <row r="1251">
          <cell r="D1251" t="str">
            <v>ปภาวัลย์  สุทธิประสิทธิ์</v>
          </cell>
        </row>
        <row r="1252">
          <cell r="D1252" t="str">
            <v>ประภากร  ตะล่อมสิน</v>
          </cell>
        </row>
        <row r="1253">
          <cell r="D1253" t="str">
            <v>ประวิศา  สมบุญธรรม</v>
          </cell>
        </row>
        <row r="1254">
          <cell r="D1254" t="str">
            <v>ปราโมทย์  นภาวรานนท์</v>
          </cell>
        </row>
        <row r="1255">
          <cell r="D1255" t="str">
            <v>ปรารถนา  แย้มผกา</v>
          </cell>
        </row>
        <row r="1256">
          <cell r="D1256" t="str">
            <v>ปองพล  ฐิตาภิชิต</v>
          </cell>
        </row>
        <row r="1257">
          <cell r="D1257" t="str">
            <v>ปาริชาติ  พุฒวันเพ็ญ</v>
          </cell>
        </row>
        <row r="1258">
          <cell r="D1258" t="str">
            <v>ปิยวรรณ  เดชวิทยานุศักดิ์</v>
          </cell>
        </row>
        <row r="1259">
          <cell r="D1259" t="str">
            <v>พงษ์พันธ์  วีระสะเดา</v>
          </cell>
        </row>
        <row r="1260">
          <cell r="D1260" t="str">
            <v>พชร์อารีย์  บุษราเทพกุล</v>
          </cell>
        </row>
        <row r="1261">
          <cell r="D1261" t="str">
            <v>พรทิพย์  ไชยนิรันดร์กูล</v>
          </cell>
        </row>
        <row r="1262">
          <cell r="D1262" t="str">
            <v>พรเทพ  กู้ไมตรีจิต</v>
          </cell>
        </row>
        <row r="1263">
          <cell r="D1263" t="str">
            <v>พรรุ่ง  จรูญชัยคณากิจ</v>
          </cell>
        </row>
        <row r="1264">
          <cell r="D1264" t="str">
            <v>พรศักดิ์  เคียงนภาเจริญ</v>
          </cell>
        </row>
        <row r="1265">
          <cell r="D1265" t="str">
            <v>พัฒนวิมล  อิศรางกูร ณ อยุธยา</v>
          </cell>
        </row>
        <row r="1266">
          <cell r="D1266" t="str">
            <v>พัฒนวิมล  อิศรางกูร ณ อยุธยา</v>
          </cell>
        </row>
        <row r="1267">
          <cell r="D1267" t="str">
            <v>พัทธ์ชลิต  กลิ่นหอม</v>
          </cell>
        </row>
        <row r="1268">
          <cell r="D1268" t="str">
            <v>พันธิตรา  รัตนพงษ์วณิช</v>
          </cell>
        </row>
        <row r="1269">
          <cell r="D1269" t="str">
            <v>พิชญาภรณ์  พุ่มไพศาลชัย</v>
          </cell>
        </row>
        <row r="1270">
          <cell r="D1270" t="str">
            <v>พิชา  พัฒนเสรี</v>
          </cell>
        </row>
        <row r="1271">
          <cell r="D1271" t="str">
            <v>พิพัฒน์  คงหิรัญ</v>
          </cell>
        </row>
        <row r="1272">
          <cell r="D1272" t="str">
            <v>พิมพกานต์  แต่ตรงจิตต์</v>
          </cell>
        </row>
        <row r="1273">
          <cell r="D1273" t="str">
            <v>พิมพา  ชินพิพัฒน์</v>
          </cell>
        </row>
        <row r="1274">
          <cell r="D1274" t="str">
            <v>ภสิณี  ฟูตระกูล</v>
          </cell>
        </row>
        <row r="1275">
          <cell r="D1275" t="str">
            <v>ภัทรพงศ์  งามเลิศกุล</v>
          </cell>
        </row>
        <row r="1276">
          <cell r="D1276" t="str">
            <v>ภากร  ชีวเจริญกุล</v>
          </cell>
        </row>
        <row r="1277">
          <cell r="D1277" t="str">
            <v>ภาณุ  กิจก้องขจรชัย</v>
          </cell>
        </row>
        <row r="1278">
          <cell r="D1278" t="str">
            <v>ภาวิดา  ธารสิทธิ์พงษ์</v>
          </cell>
        </row>
        <row r="1279">
          <cell r="D1279" t="str">
            <v>มธุริน  ปิยะคุณ</v>
          </cell>
        </row>
        <row r="1280">
          <cell r="D1280" t="str">
            <v>มนภัทร์  อาษากิจ</v>
          </cell>
        </row>
        <row r="1281">
          <cell r="D1281" t="str">
            <v>มนัสสา  สุขกนิษฐ</v>
          </cell>
        </row>
        <row r="1282">
          <cell r="D1282" t="str">
            <v>เมธวรรณ เสรีโรจนา</v>
          </cell>
        </row>
        <row r="1283">
          <cell r="D1283" t="str">
            <v>เยาวรี  เรืองจรุงพงศ์</v>
          </cell>
        </row>
        <row r="1284">
          <cell r="D1284" t="str">
            <v>รัตนา  ปวัตถจริยา</v>
          </cell>
        </row>
        <row r="1285">
          <cell r="D1285" t="str">
            <v>ลลิตา  ภัทรเวชกุล</v>
          </cell>
        </row>
        <row r="1286">
          <cell r="D1286" t="str">
            <v>เลิศปฏิพัทธ์  แก่นสารสมใจ</v>
          </cell>
        </row>
        <row r="1287">
          <cell r="D1287" t="str">
            <v>วจนวรรณ  สุทธิพงษ์เกษตร</v>
          </cell>
        </row>
        <row r="1288">
          <cell r="D1288" t="str">
            <v>วรมน  วุฒิพุธนันท์</v>
          </cell>
        </row>
        <row r="1289">
          <cell r="D1289" t="str">
            <v>วรมน  วุฒิพุธนันท์</v>
          </cell>
        </row>
        <row r="1290">
          <cell r="D1290" t="str">
            <v>วรรณา  เอื้อเปี่ยมมงคล</v>
          </cell>
        </row>
        <row r="1291">
          <cell r="D1291" t="str">
            <v>วรวลัญช์ เหล่าวิวัฒน์วงศ์</v>
          </cell>
        </row>
        <row r="1292">
          <cell r="D1292" t="str">
            <v>วิชชุดา  เจริญสุข</v>
          </cell>
        </row>
        <row r="1293">
          <cell r="D1293" t="str">
            <v>วิชุดา  สาครวงศ์วัฒนา</v>
          </cell>
        </row>
        <row r="1294">
          <cell r="D1294" t="str">
            <v>วินันทิชา  เพชรขาว</v>
          </cell>
        </row>
        <row r="1295">
          <cell r="D1295" t="str">
            <v>วิภาพร  พูลเกษ</v>
          </cell>
        </row>
        <row r="1296">
          <cell r="D1296" t="str">
            <v>วีรพล  ปฐมพงศ์ภัทร</v>
          </cell>
        </row>
        <row r="1297">
          <cell r="D1297" t="str">
            <v>ศจี  ศรีวิโรจน์</v>
          </cell>
        </row>
        <row r="1298">
          <cell r="D1298" t="str">
            <v>ศนิชา  อมรเพชรสถาพร</v>
          </cell>
        </row>
        <row r="1299">
          <cell r="D1299" t="str">
            <v>ศิริพร  โชสิวสกุล</v>
          </cell>
        </row>
        <row r="1300">
          <cell r="D1300" t="str">
            <v>ศิโรตม์  ไตรสารศรี</v>
          </cell>
        </row>
        <row r="1301">
          <cell r="D1301" t="str">
            <v>ศุภจิตร  แจ้งประจักษ์</v>
          </cell>
        </row>
        <row r="1302">
          <cell r="D1302" t="str">
            <v>สมคิด  วงศ์เลิศวาทิก</v>
          </cell>
        </row>
        <row r="1303">
          <cell r="D1303" t="str">
            <v>สิรินิตย์  โสตถิโสภา</v>
          </cell>
        </row>
        <row r="1304">
          <cell r="D1304" t="str">
            <v>สิรินิตย์  โสตถิโสภา</v>
          </cell>
        </row>
        <row r="1305">
          <cell r="D1305" t="str">
            <v xml:space="preserve">สุกิตติ เอื้อบุญกุล  </v>
          </cell>
        </row>
        <row r="1306">
          <cell r="D1306" t="str">
            <v>สุทธชาติ  เจริญศรี</v>
          </cell>
        </row>
        <row r="1307">
          <cell r="D1307" t="str">
            <v>สุทธิพงษ์  ภูวิภิรมย์</v>
          </cell>
        </row>
        <row r="1308">
          <cell r="D1308" t="str">
            <v>สุธีรา  กันจาด</v>
          </cell>
        </row>
        <row r="1309">
          <cell r="D1309" t="str">
            <v>สุวชิรา  เอื้อวัฒนะสกุล</v>
          </cell>
        </row>
        <row r="1310">
          <cell r="D1310" t="str">
            <v>สุวชิรา  เอื้อวัฒนะสกุล</v>
          </cell>
        </row>
        <row r="1311">
          <cell r="D1311" t="str">
            <v>สุวิทย์  งามจิตรกุล</v>
          </cell>
        </row>
        <row r="1312">
          <cell r="D1312" t="str">
            <v>สุวิวันท์  แจ่มจบ</v>
          </cell>
        </row>
        <row r="1313">
          <cell r="D1313" t="str">
            <v>หฤทัย  สุธรรมบุตร</v>
          </cell>
        </row>
        <row r="1314">
          <cell r="D1314" t="str">
            <v>อชิรญา  ยี่วิชัย</v>
          </cell>
        </row>
        <row r="1315">
          <cell r="D1315" t="str">
            <v>อภิชิต  สิมะกุลธร</v>
          </cell>
        </row>
        <row r="1316">
          <cell r="D1316" t="str">
            <v>อมรรัตน์  สิทธิพงศ์พิทยา</v>
          </cell>
        </row>
        <row r="1317">
          <cell r="D1317" t="str">
            <v>อรรถพจน์  ว่องจิตต์วุฒิไกร</v>
          </cell>
        </row>
        <row r="1318">
          <cell r="D1318" t="str">
            <v>อรรถวัฒน์  วิริโยภาส</v>
          </cell>
        </row>
        <row r="1319">
          <cell r="D1319" t="str">
            <v>อังคณา  ธนวรรณวิวัฒน์</v>
          </cell>
        </row>
        <row r="1320">
          <cell r="D1320" t="str">
            <v>เอก  เลิศปรัชญา</v>
          </cell>
        </row>
        <row r="1321">
          <cell r="D1321" t="str">
            <v>โอบบุญ  วงศ์สุรีย์</v>
          </cell>
        </row>
        <row r="1322">
          <cell r="D1322" t="str">
            <v>โอฬาร  ศุกลวณิช</v>
          </cell>
        </row>
        <row r="1552">
          <cell r="D1552" t="str">
            <v>DUMMY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Domestic"/>
      <sheetName val="Outs_Domestic"/>
      <sheetName val="Line&amp;Outs"/>
      <sheetName val="Line&amp;Outs_Sort by Rating"/>
      <sheetName val="Grouping by Rating"/>
    </sheetNames>
    <sheetDataSet>
      <sheetData sheetId="0"/>
      <sheetData sheetId="1" refreshError="1"/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MDC Data"/>
      <sheetName val="Queries"/>
      <sheetName val="L-T Ratings orgs"/>
      <sheetName val="BFSR orgs"/>
      <sheetName val="Deposit rtgs (loc curr) orgs"/>
      <sheetName val="Deposit rtgs (for curr) orgs"/>
      <sheetName val="UPDATED ASSETS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A7" t="str">
            <v>Bank Name</v>
          </cell>
          <cell r="B7" t="str">
            <v>Domicile</v>
          </cell>
          <cell r="C7" t="str">
            <v>Bank Financial Strength Rating</v>
          </cell>
          <cell r="D7" t="str">
            <v>Most Recent Total Assets</v>
          </cell>
          <cell r="E7" t="str">
            <v>Most Recent Total Assets Fiscal Year Period</v>
          </cell>
          <cell r="F7" t="str">
            <v>Consolidation Status</v>
          </cell>
        </row>
        <row r="8">
          <cell r="A8" t="str">
            <v>Banca March S.A.</v>
          </cell>
          <cell r="B8" t="str">
            <v>Spain</v>
          </cell>
          <cell r="C8" t="str">
            <v>D+</v>
          </cell>
          <cell r="D8">
            <v>15610447.6</v>
          </cell>
          <cell r="E8" t="str">
            <v>2013 YE</v>
          </cell>
          <cell r="F8" t="str">
            <v>U</v>
          </cell>
        </row>
        <row r="9">
          <cell r="A9" t="str">
            <v>Bank of New York Mellon SA/NV (The)</v>
          </cell>
          <cell r="B9" t="str">
            <v>Belgium</v>
          </cell>
          <cell r="C9" t="str">
            <v>B-</v>
          </cell>
          <cell r="D9">
            <v>52801514.601001702</v>
          </cell>
          <cell r="E9" t="str">
            <v>2010 YE</v>
          </cell>
          <cell r="F9" t="str">
            <v>U</v>
          </cell>
        </row>
        <row r="10">
          <cell r="A10" t="str">
            <v>Banque SYZ &amp; Co. S.A.</v>
          </cell>
          <cell r="B10" t="str">
            <v>Switzerland</v>
          </cell>
          <cell r="C10" t="str">
            <v>C-</v>
          </cell>
          <cell r="D10">
            <v>1258804.6483889199</v>
          </cell>
          <cell r="E10" t="str">
            <v>2010 YE</v>
          </cell>
          <cell r="F10" t="str">
            <v>C</v>
          </cell>
        </row>
        <row r="11">
          <cell r="A11" t="str">
            <v>Unipol Banca</v>
          </cell>
          <cell r="B11" t="str">
            <v>Italy</v>
          </cell>
          <cell r="C11" t="str">
            <v>E</v>
          </cell>
          <cell r="D11">
            <v>17075026.23</v>
          </cell>
          <cell r="E11" t="str">
            <v>2013 YE</v>
          </cell>
          <cell r="F11" t="str">
            <v>C</v>
          </cell>
        </row>
        <row r="12">
          <cell r="A12" t="str">
            <v>House Constr. Sav. Bank of Kazakhstan JSC</v>
          </cell>
          <cell r="B12" t="str">
            <v>Kazakhstan</v>
          </cell>
          <cell r="C12" t="str">
            <v>D-</v>
          </cell>
          <cell r="D12">
            <v>1433658.34027416</v>
          </cell>
          <cell r="E12" t="str">
            <v>2011 YE</v>
          </cell>
          <cell r="F12" t="str">
            <v>U</v>
          </cell>
        </row>
        <row r="13">
          <cell r="A13" t="str">
            <v>Credins Bank Sh.a.</v>
          </cell>
          <cell r="B13" t="str">
            <v>Albania</v>
          </cell>
          <cell r="C13" t="str">
            <v>E+</v>
          </cell>
          <cell r="D13">
            <v>1055263.3500000001</v>
          </cell>
          <cell r="E13" t="str">
            <v>2013 YE</v>
          </cell>
          <cell r="F13" t="str">
            <v>C</v>
          </cell>
        </row>
        <row r="14">
          <cell r="A14" t="str">
            <v>BOQ Specialist Bank Limited</v>
          </cell>
          <cell r="B14" t="str">
            <v>Australia</v>
          </cell>
          <cell r="C14" t="str">
            <v>C-</v>
          </cell>
          <cell r="D14">
            <v>4600265.53</v>
          </cell>
          <cell r="E14" t="str">
            <v>2013 YE</v>
          </cell>
          <cell r="F14" t="str">
            <v>C</v>
          </cell>
        </row>
        <row r="15">
          <cell r="A15" t="str">
            <v>UniBank Commercial Bank</v>
          </cell>
          <cell r="B15" t="str">
            <v>Azerbaijan</v>
          </cell>
          <cell r="C15" t="str">
            <v>E+</v>
          </cell>
          <cell r="D15">
            <v>737702.80376180005</v>
          </cell>
          <cell r="E15" t="str">
            <v>2012 YE</v>
          </cell>
          <cell r="F15" t="str">
            <v>C</v>
          </cell>
        </row>
        <row r="16">
          <cell r="A16" t="str">
            <v>Axa Bank Europe</v>
          </cell>
          <cell r="B16" t="str">
            <v>Belgium</v>
          </cell>
          <cell r="C16" t="str">
            <v>D+</v>
          </cell>
          <cell r="D16">
            <v>51703293.252158903</v>
          </cell>
          <cell r="E16" t="str">
            <v>2012 YE</v>
          </cell>
          <cell r="F16" t="str">
            <v>C</v>
          </cell>
        </row>
        <row r="17">
          <cell r="A17" t="str">
            <v>Banque du Caire SAE</v>
          </cell>
          <cell r="B17" t="str">
            <v>Egypt</v>
          </cell>
          <cell r="C17" t="str">
            <v>E</v>
          </cell>
          <cell r="D17">
            <v>8801129.9169827998</v>
          </cell>
          <cell r="E17" t="str">
            <v>2012 YE</v>
          </cell>
          <cell r="F17" t="str">
            <v>U</v>
          </cell>
        </row>
        <row r="18">
          <cell r="A18" t="str">
            <v>Socram Banque</v>
          </cell>
          <cell r="B18" t="str">
            <v>France</v>
          </cell>
          <cell r="C18" t="str">
            <v>D+</v>
          </cell>
          <cell r="D18">
            <v>2375016.2911871802</v>
          </cell>
          <cell r="E18" t="str">
            <v>2012 YE</v>
          </cell>
          <cell r="F18" t="str">
            <v>C</v>
          </cell>
        </row>
        <row r="19">
          <cell r="A19" t="str">
            <v>Kreissparkasse Koeln</v>
          </cell>
          <cell r="B19" t="str">
            <v>Germany</v>
          </cell>
          <cell r="C19" t="str">
            <v>C-</v>
          </cell>
          <cell r="D19">
            <v>32686103.719999999</v>
          </cell>
          <cell r="E19" t="str">
            <v>2013 YE</v>
          </cell>
          <cell r="F19" t="str">
            <v>C</v>
          </cell>
        </row>
        <row r="20">
          <cell r="A20" t="str">
            <v>Bank of India</v>
          </cell>
          <cell r="B20" t="str">
            <v>India</v>
          </cell>
          <cell r="C20" t="str">
            <v>D</v>
          </cell>
          <cell r="D20">
            <v>95643340.689999998</v>
          </cell>
          <cell r="E20" t="str">
            <v>2013 YE</v>
          </cell>
          <cell r="F20" t="str">
            <v>U</v>
          </cell>
        </row>
        <row r="21">
          <cell r="A21" t="str">
            <v>Canara Bank</v>
          </cell>
          <cell r="B21" t="str">
            <v>India</v>
          </cell>
          <cell r="C21" t="str">
            <v>D</v>
          </cell>
          <cell r="D21">
            <v>82080711.280000001</v>
          </cell>
          <cell r="E21" t="str">
            <v>2013 YE</v>
          </cell>
          <cell r="F21" t="str">
            <v>U</v>
          </cell>
        </row>
        <row r="22">
          <cell r="A22" t="str">
            <v>ICICI Bank Limited</v>
          </cell>
          <cell r="B22" t="str">
            <v>India</v>
          </cell>
          <cell r="C22" t="str">
            <v>D+</v>
          </cell>
          <cell r="D22">
            <v>99243984.359999999</v>
          </cell>
          <cell r="E22" t="str">
            <v>2013 YE</v>
          </cell>
          <cell r="F22" t="str">
            <v>U</v>
          </cell>
        </row>
        <row r="23">
          <cell r="A23" t="str">
            <v>State Bank of India</v>
          </cell>
          <cell r="B23" t="str">
            <v>India</v>
          </cell>
          <cell r="C23" t="str">
            <v>D+</v>
          </cell>
          <cell r="D23">
            <v>298992735.47000003</v>
          </cell>
          <cell r="E23" t="str">
            <v>2013 YE</v>
          </cell>
          <cell r="F23" t="str">
            <v>U</v>
          </cell>
        </row>
        <row r="24">
          <cell r="A24" t="str">
            <v>EBS Ltd</v>
          </cell>
          <cell r="B24" t="str">
            <v>Ireland</v>
          </cell>
          <cell r="C24" t="str">
            <v>E+</v>
          </cell>
          <cell r="D24">
            <v>21514831.86764</v>
          </cell>
          <cell r="E24" t="str">
            <v>2012 YE</v>
          </cell>
          <cell r="F24" t="str">
            <v>C</v>
          </cell>
        </row>
        <row r="25">
          <cell r="A25" t="str">
            <v>ICS Building Society</v>
          </cell>
          <cell r="B25" t="str">
            <v>Ireland</v>
          </cell>
          <cell r="C25" t="str">
            <v>E+</v>
          </cell>
          <cell r="D25">
            <v>8230196.2400000002</v>
          </cell>
          <cell r="E25" t="str">
            <v>2013 YE</v>
          </cell>
          <cell r="F25" t="str">
            <v>C</v>
          </cell>
        </row>
        <row r="26">
          <cell r="A26" t="str">
            <v>KBC Bank Ireland PLC</v>
          </cell>
          <cell r="B26" t="str">
            <v>Ireland</v>
          </cell>
          <cell r="C26" t="str">
            <v>E+</v>
          </cell>
          <cell r="D26">
            <v>20176977.41</v>
          </cell>
          <cell r="E26" t="str">
            <v>2013 YE</v>
          </cell>
          <cell r="F26" t="str">
            <v>C</v>
          </cell>
        </row>
        <row r="27">
          <cell r="A27" t="str">
            <v>Mizuho Trust &amp; Banking Co., Ltd.</v>
          </cell>
          <cell r="B27" t="str">
            <v>Japan</v>
          </cell>
          <cell r="C27" t="str">
            <v>C-</v>
          </cell>
          <cell r="D27">
            <v>64580391.850000001</v>
          </cell>
          <cell r="E27" t="str">
            <v>2013 YE</v>
          </cell>
          <cell r="F27" t="str">
            <v>C</v>
          </cell>
        </row>
        <row r="28">
          <cell r="A28" t="str">
            <v>Trust &amp; Custody Services Bank, Ltd.</v>
          </cell>
          <cell r="B28" t="str">
            <v>Japan</v>
          </cell>
          <cell r="C28" t="str">
            <v>C</v>
          </cell>
          <cell r="D28">
            <v>7143252.4299999997</v>
          </cell>
          <cell r="E28" t="str">
            <v>2013 YE</v>
          </cell>
          <cell r="F28" t="str">
            <v>U</v>
          </cell>
        </row>
        <row r="29">
          <cell r="A29" t="str">
            <v>Commerzbank International S.A.</v>
          </cell>
          <cell r="B29" t="str">
            <v>Luxembourg</v>
          </cell>
          <cell r="C29" t="str">
            <v>C-</v>
          </cell>
          <cell r="D29">
            <v>4133908.41</v>
          </cell>
          <cell r="E29" t="str">
            <v>2013 YE</v>
          </cell>
          <cell r="F29" t="str">
            <v>U</v>
          </cell>
        </row>
        <row r="30">
          <cell r="A30" t="str">
            <v>Amsterdam Trade Bank N.V.</v>
          </cell>
          <cell r="B30" t="str">
            <v>Netherlands</v>
          </cell>
          <cell r="C30" t="str">
            <v>D</v>
          </cell>
          <cell r="D30">
            <v>5841976.2800000003</v>
          </cell>
          <cell r="E30" t="str">
            <v>2013 YE</v>
          </cell>
          <cell r="F30" t="str">
            <v>C</v>
          </cell>
        </row>
        <row r="31">
          <cell r="A31" t="str">
            <v>Land Bank of the Philippines</v>
          </cell>
          <cell r="B31" t="str">
            <v>Philippines</v>
          </cell>
          <cell r="C31" t="str">
            <v>D-</v>
          </cell>
          <cell r="D31">
            <v>16841134.784404501</v>
          </cell>
          <cell r="E31" t="str">
            <v>2012 YE</v>
          </cell>
          <cell r="F31" t="str">
            <v>C</v>
          </cell>
        </row>
        <row r="32">
          <cell r="A32" t="str">
            <v>United Coconut Planters Bank</v>
          </cell>
          <cell r="B32" t="str">
            <v>Philippines</v>
          </cell>
          <cell r="C32" t="str">
            <v>E</v>
          </cell>
          <cell r="D32">
            <v>5944452.9800000004</v>
          </cell>
          <cell r="E32" t="str">
            <v>2013 YE</v>
          </cell>
          <cell r="F32" t="str">
            <v>C</v>
          </cell>
        </row>
        <row r="33">
          <cell r="A33" t="str">
            <v>Credit Agricole Bank Polska S.A.</v>
          </cell>
          <cell r="B33" t="str">
            <v>Poland</v>
          </cell>
          <cell r="C33" t="str">
            <v>D</v>
          </cell>
          <cell r="D33">
            <v>5244583.05</v>
          </cell>
          <cell r="E33" t="str">
            <v>2013 YE</v>
          </cell>
          <cell r="F33" t="str">
            <v>C</v>
          </cell>
        </row>
        <row r="34">
          <cell r="A34" t="str">
            <v>Autotorgbank</v>
          </cell>
          <cell r="B34" t="str">
            <v>Russia</v>
          </cell>
          <cell r="C34" t="str">
            <v>E+</v>
          </cell>
          <cell r="D34">
            <v>319701.93</v>
          </cell>
          <cell r="E34" t="str">
            <v>2013 YE</v>
          </cell>
          <cell r="F34" t="str">
            <v>U</v>
          </cell>
        </row>
        <row r="35">
          <cell r="A35" t="str">
            <v>Baltinvestbank</v>
          </cell>
          <cell r="B35" t="str">
            <v>Russia</v>
          </cell>
          <cell r="C35" t="str">
            <v>E+</v>
          </cell>
          <cell r="D35">
            <v>1978819.41</v>
          </cell>
          <cell r="E35" t="str">
            <v>2013 YE</v>
          </cell>
          <cell r="F35" t="str">
            <v>C</v>
          </cell>
        </row>
        <row r="36">
          <cell r="A36" t="str">
            <v>CB Kuban Credit Ltd</v>
          </cell>
          <cell r="B36" t="str">
            <v>Russia</v>
          </cell>
          <cell r="C36" t="str">
            <v>E+</v>
          </cell>
          <cell r="D36">
            <v>1704134.75</v>
          </cell>
          <cell r="E36" t="str">
            <v>2013 YE</v>
          </cell>
          <cell r="F36" t="str">
            <v>U</v>
          </cell>
        </row>
        <row r="37">
          <cell r="A37" t="str">
            <v>Commercial Bank Agropromcredit (LLC)</v>
          </cell>
          <cell r="B37" t="str">
            <v>Russia</v>
          </cell>
          <cell r="C37" t="str">
            <v>E+</v>
          </cell>
          <cell r="D37">
            <v>978215.27</v>
          </cell>
          <cell r="E37" t="str">
            <v>2013 YE</v>
          </cell>
          <cell r="F37" t="str">
            <v>C</v>
          </cell>
        </row>
        <row r="38">
          <cell r="A38" t="str">
            <v>Gazbank JSCB</v>
          </cell>
          <cell r="B38" t="str">
            <v>Russia</v>
          </cell>
          <cell r="C38" t="str">
            <v>E+</v>
          </cell>
          <cell r="D38">
            <v>915086.81</v>
          </cell>
          <cell r="E38" t="str">
            <v>2013 YE</v>
          </cell>
          <cell r="F38" t="str">
            <v>C</v>
          </cell>
        </row>
        <row r="39">
          <cell r="A39" t="str">
            <v>iMoneyBank</v>
          </cell>
          <cell r="B39" t="str">
            <v>Russia</v>
          </cell>
          <cell r="C39" t="str">
            <v>E+</v>
          </cell>
          <cell r="D39">
            <v>1237763.05</v>
          </cell>
          <cell r="E39" t="str">
            <v>2013 YE</v>
          </cell>
          <cell r="F39" t="str">
            <v>C</v>
          </cell>
        </row>
        <row r="40">
          <cell r="A40" t="str">
            <v>Metallinvestbank JSCB</v>
          </cell>
          <cell r="B40" t="str">
            <v>Russia</v>
          </cell>
          <cell r="C40" t="str">
            <v>E+</v>
          </cell>
          <cell r="D40">
            <v>2001669.57</v>
          </cell>
          <cell r="E40" t="str">
            <v>2013 YE</v>
          </cell>
          <cell r="F40" t="str">
            <v>C</v>
          </cell>
        </row>
        <row r="41">
          <cell r="A41" t="str">
            <v>National Reserve Bank</v>
          </cell>
          <cell r="B41" t="str">
            <v>Russia</v>
          </cell>
          <cell r="C41" t="str">
            <v>E+</v>
          </cell>
          <cell r="D41">
            <v>621850.35</v>
          </cell>
          <cell r="E41" t="str">
            <v>2013 YE</v>
          </cell>
          <cell r="F41" t="str">
            <v>C</v>
          </cell>
        </row>
        <row r="42">
          <cell r="A42" t="str">
            <v>Natixis Bank (ZAO)</v>
          </cell>
          <cell r="B42" t="str">
            <v>Russia</v>
          </cell>
          <cell r="C42" t="str">
            <v>E+</v>
          </cell>
          <cell r="D42">
            <v>607207.18999999994</v>
          </cell>
          <cell r="E42" t="str">
            <v>2013 YE</v>
          </cell>
          <cell r="F42" t="str">
            <v>U</v>
          </cell>
        </row>
        <row r="43">
          <cell r="A43" t="str">
            <v>Pervobank JSC</v>
          </cell>
          <cell r="B43" t="str">
            <v>Russia</v>
          </cell>
          <cell r="C43" t="str">
            <v>E+</v>
          </cell>
          <cell r="D43">
            <v>1682456.96</v>
          </cell>
          <cell r="E43" t="str">
            <v>2013 YE</v>
          </cell>
          <cell r="F43" t="str">
            <v>C</v>
          </cell>
        </row>
        <row r="44">
          <cell r="A44" t="str">
            <v>Rosdorbank</v>
          </cell>
          <cell r="B44" t="str">
            <v>Russia</v>
          </cell>
          <cell r="C44" t="str">
            <v>E+</v>
          </cell>
          <cell r="D44">
            <v>469491.9</v>
          </cell>
          <cell r="E44" t="str">
            <v>2013 YE</v>
          </cell>
          <cell r="F44" t="str">
            <v>C</v>
          </cell>
        </row>
        <row r="45">
          <cell r="A45" t="str">
            <v>Rossiyskiy Kredit Bank</v>
          </cell>
          <cell r="B45" t="str">
            <v>Russia</v>
          </cell>
          <cell r="C45" t="str">
            <v>E</v>
          </cell>
          <cell r="D45">
            <v>1128273.9574587001</v>
          </cell>
          <cell r="E45" t="str">
            <v>2012 YE</v>
          </cell>
          <cell r="F45" t="str">
            <v>C</v>
          </cell>
        </row>
        <row r="46">
          <cell r="A46" t="str">
            <v>Russlavbank</v>
          </cell>
          <cell r="B46" t="str">
            <v>Russia</v>
          </cell>
          <cell r="C46" t="str">
            <v>E+</v>
          </cell>
          <cell r="D46">
            <v>168578.66</v>
          </cell>
          <cell r="E46" t="str">
            <v>2013 YE</v>
          </cell>
          <cell r="F46" t="str">
            <v>U</v>
          </cell>
        </row>
        <row r="47">
          <cell r="A47" t="str">
            <v>SME Bank</v>
          </cell>
          <cell r="B47" t="str">
            <v>Russia</v>
          </cell>
          <cell r="C47" t="str">
            <v>E+</v>
          </cell>
          <cell r="D47">
            <v>3620813.19</v>
          </cell>
          <cell r="E47" t="str">
            <v>2013 YE</v>
          </cell>
          <cell r="F47" t="str">
            <v>C</v>
          </cell>
        </row>
        <row r="48">
          <cell r="A48" t="str">
            <v>Caja Rural de Navarra</v>
          </cell>
          <cell r="B48" t="str">
            <v>Spain</v>
          </cell>
          <cell r="C48" t="str">
            <v>D+</v>
          </cell>
          <cell r="D48">
            <v>8856113</v>
          </cell>
          <cell r="E48" t="str">
            <v>2013 YE</v>
          </cell>
          <cell r="F48" t="str">
            <v>C</v>
          </cell>
        </row>
        <row r="49">
          <cell r="A49" t="str">
            <v>OJSC Bank Eskhata</v>
          </cell>
          <cell r="B49" t="str">
            <v>Tajikistan</v>
          </cell>
          <cell r="C49" t="str">
            <v>E+</v>
          </cell>
          <cell r="D49">
            <v>186852.81</v>
          </cell>
          <cell r="E49" t="str">
            <v>2013 YE</v>
          </cell>
          <cell r="F49" t="str">
            <v>U</v>
          </cell>
        </row>
        <row r="50">
          <cell r="A50" t="str">
            <v>Government Housing Bank of Thailand</v>
          </cell>
          <cell r="B50" t="str">
            <v>Thailand</v>
          </cell>
          <cell r="C50" t="str">
            <v>E+</v>
          </cell>
          <cell r="D50">
            <v>24060004.857176501</v>
          </cell>
          <cell r="E50" t="str">
            <v>2013 YE</v>
          </cell>
          <cell r="F50" t="str">
            <v>C</v>
          </cell>
        </row>
        <row r="51">
          <cell r="A51" t="str">
            <v>SME Development  Bank of Thailand</v>
          </cell>
          <cell r="B51" t="str">
            <v>Thailand</v>
          </cell>
          <cell r="C51" t="str">
            <v>E</v>
          </cell>
          <cell r="D51">
            <v>2686662.19</v>
          </cell>
          <cell r="E51" t="str">
            <v>2013 YE</v>
          </cell>
          <cell r="F51" t="str">
            <v>C</v>
          </cell>
        </row>
        <row r="52">
          <cell r="A52" t="str">
            <v>Bank Finance and Credit JSC</v>
          </cell>
          <cell r="B52" t="str">
            <v>Ukraine</v>
          </cell>
          <cell r="C52" t="str">
            <v>E</v>
          </cell>
          <cell r="D52">
            <v>2954772.01</v>
          </cell>
          <cell r="E52" t="str">
            <v>2013 YE</v>
          </cell>
          <cell r="F52" t="str">
            <v>C</v>
          </cell>
        </row>
        <row r="53">
          <cell r="A53" t="str">
            <v>OTP Bank (Ukraine)</v>
          </cell>
          <cell r="B53" t="str">
            <v>Ukraine</v>
          </cell>
          <cell r="C53" t="str">
            <v>E</v>
          </cell>
          <cell r="D53">
            <v>2582757.94</v>
          </cell>
          <cell r="E53" t="str">
            <v>2013 YE</v>
          </cell>
          <cell r="F53" t="str">
            <v>C</v>
          </cell>
        </row>
        <row r="54">
          <cell r="A54" t="str">
            <v>Prominvestbank</v>
          </cell>
          <cell r="B54" t="str">
            <v>Ukraine</v>
          </cell>
          <cell r="C54" t="str">
            <v>E</v>
          </cell>
          <cell r="D54">
            <v>4779276.2</v>
          </cell>
          <cell r="E54" t="str">
            <v>2013 YE</v>
          </cell>
          <cell r="F54" t="str">
            <v>C</v>
          </cell>
        </row>
        <row r="55">
          <cell r="A55" t="str">
            <v>VAB Bank</v>
          </cell>
          <cell r="B55" t="str">
            <v>Ukraine</v>
          </cell>
          <cell r="C55" t="str">
            <v>E</v>
          </cell>
          <cell r="D55">
            <v>2551197</v>
          </cell>
          <cell r="E55" t="str">
            <v>2013 YE</v>
          </cell>
          <cell r="F55" t="str">
            <v>C</v>
          </cell>
        </row>
        <row r="56">
          <cell r="A56" t="str">
            <v>Bank of Ireland (UK) Plc</v>
          </cell>
          <cell r="B56" t="str">
            <v>United Kingdom</v>
          </cell>
          <cell r="C56" t="str">
            <v>E+</v>
          </cell>
          <cell r="D56">
            <v>59451446.600000001</v>
          </cell>
          <cell r="E56" t="str">
            <v>2013 YE</v>
          </cell>
          <cell r="F56" t="str">
            <v>U</v>
          </cell>
        </row>
        <row r="57">
          <cell r="A57" t="str">
            <v>ICICI Bank UK Plc.</v>
          </cell>
          <cell r="B57" t="str">
            <v>United Kingdom</v>
          </cell>
          <cell r="C57" t="str">
            <v>D</v>
          </cell>
          <cell r="D57">
            <v>4471154</v>
          </cell>
          <cell r="E57" t="str">
            <v>2013 YE</v>
          </cell>
          <cell r="F57" t="str">
            <v>C</v>
          </cell>
        </row>
        <row r="58">
          <cell r="A58" t="str">
            <v>Agrobank</v>
          </cell>
          <cell r="B58" t="str">
            <v>Uzbekistan</v>
          </cell>
          <cell r="C58" t="str">
            <v>E</v>
          </cell>
          <cell r="D58">
            <v>1036375.46</v>
          </cell>
          <cell r="E58" t="str">
            <v>2013 YE</v>
          </cell>
          <cell r="F58" t="str">
            <v>C</v>
          </cell>
        </row>
        <row r="59">
          <cell r="A59" t="str">
            <v>Hamkorbank</v>
          </cell>
          <cell r="B59" t="str">
            <v>Uzbekistan</v>
          </cell>
          <cell r="C59" t="str">
            <v>E+</v>
          </cell>
          <cell r="D59">
            <v>497893.4</v>
          </cell>
          <cell r="E59" t="str">
            <v>2013 YE</v>
          </cell>
          <cell r="F59" t="str">
            <v>C</v>
          </cell>
        </row>
        <row r="60">
          <cell r="A60" t="str">
            <v>Qishloq Qurilish Bank</v>
          </cell>
          <cell r="B60" t="str">
            <v>Uzbekistan</v>
          </cell>
          <cell r="C60" t="str">
            <v>E+</v>
          </cell>
          <cell r="D60">
            <v>1100400.8899999999</v>
          </cell>
          <cell r="E60" t="str">
            <v>2013 YE</v>
          </cell>
          <cell r="F60" t="str">
            <v>C</v>
          </cell>
        </row>
        <row r="61">
          <cell r="A61" t="str">
            <v>Uzbek-Turkish Bank</v>
          </cell>
          <cell r="B61" t="str">
            <v>Uzbekistan</v>
          </cell>
          <cell r="C61" t="str">
            <v>E+</v>
          </cell>
          <cell r="D61">
            <v>61549.05</v>
          </cell>
          <cell r="E61" t="str">
            <v>2013 YE</v>
          </cell>
          <cell r="F61" t="str">
            <v>C</v>
          </cell>
        </row>
        <row r="62">
          <cell r="A62" t="str">
            <v>Vietnam International Bank</v>
          </cell>
          <cell r="B62" t="str">
            <v>Vietnam</v>
          </cell>
          <cell r="C62" t="str">
            <v>E</v>
          </cell>
          <cell r="D62">
            <v>3643859.36</v>
          </cell>
          <cell r="E62" t="str">
            <v>2013 YE</v>
          </cell>
          <cell r="F62" t="str">
            <v>C</v>
          </cell>
        </row>
        <row r="63">
          <cell r="A63" t="str">
            <v>Iccrea BancaImpresa S.p.a.</v>
          </cell>
          <cell r="B63" t="str">
            <v>Italy</v>
          </cell>
          <cell r="C63" t="str">
            <v>E+</v>
          </cell>
          <cell r="D63">
            <v>20585969.989999998</v>
          </cell>
          <cell r="E63" t="str">
            <v>2013 YE</v>
          </cell>
          <cell r="F63" t="str">
            <v>U</v>
          </cell>
        </row>
        <row r="64">
          <cell r="A64" t="str">
            <v>Aozora Bank, Ltd.</v>
          </cell>
          <cell r="B64" t="str">
            <v>Japan</v>
          </cell>
          <cell r="C64" t="str">
            <v>D+</v>
          </cell>
          <cell r="D64">
            <v>46661533.509999998</v>
          </cell>
          <cell r="E64" t="str">
            <v>2013 YE</v>
          </cell>
          <cell r="F64" t="str">
            <v>C</v>
          </cell>
        </row>
        <row r="65">
          <cell r="A65" t="str">
            <v>Bank of Fukuoka, Ltd.</v>
          </cell>
          <cell r="B65" t="str">
            <v>Japan</v>
          </cell>
          <cell r="C65" t="str">
            <v>D+</v>
          </cell>
          <cell r="D65">
            <v>104101857.86</v>
          </cell>
          <cell r="E65" t="str">
            <v>2013 YE</v>
          </cell>
          <cell r="F65" t="str">
            <v>C</v>
          </cell>
        </row>
        <row r="66">
          <cell r="A66" t="str">
            <v>Bank of Tokyo-Mitsubishi UFJ, Ltd. (The)</v>
          </cell>
          <cell r="B66" t="str">
            <v>Japan</v>
          </cell>
          <cell r="C66" t="str">
            <v>C</v>
          </cell>
          <cell r="D66">
            <v>1957708833.55</v>
          </cell>
          <cell r="E66" t="str">
            <v>2013 YE</v>
          </cell>
          <cell r="F66" t="str">
            <v>C</v>
          </cell>
        </row>
        <row r="67">
          <cell r="A67" t="str">
            <v>Bank of Yokohama, Ltd.</v>
          </cell>
          <cell r="B67" t="str">
            <v>Japan</v>
          </cell>
          <cell r="C67" t="str">
            <v>C</v>
          </cell>
          <cell r="D67">
            <v>134311406.53999999</v>
          </cell>
          <cell r="E67" t="str">
            <v>2013 YE</v>
          </cell>
          <cell r="F67" t="str">
            <v>C</v>
          </cell>
        </row>
        <row r="68">
          <cell r="A68" t="str">
            <v>Chiba Bank, Ltd.</v>
          </cell>
          <cell r="B68" t="str">
            <v>Japan</v>
          </cell>
          <cell r="C68" t="str">
            <v>C</v>
          </cell>
          <cell r="D68">
            <v>116751221.70999999</v>
          </cell>
          <cell r="E68" t="str">
            <v>2013 YE</v>
          </cell>
          <cell r="F68" t="str">
            <v>C</v>
          </cell>
        </row>
        <row r="69">
          <cell r="A69" t="str">
            <v>Chugoku Bank, Limited (The)</v>
          </cell>
          <cell r="B69" t="str">
            <v>Japan</v>
          </cell>
          <cell r="C69" t="str">
            <v>C+</v>
          </cell>
          <cell r="D69">
            <v>67781566.129999995</v>
          </cell>
          <cell r="E69" t="str">
            <v>2013 YE</v>
          </cell>
          <cell r="F69" t="str">
            <v>C</v>
          </cell>
        </row>
        <row r="70">
          <cell r="A70" t="str">
            <v>Citibank Japan Ltd.</v>
          </cell>
          <cell r="B70" t="str">
            <v>Japan</v>
          </cell>
          <cell r="C70" t="str">
            <v>C-</v>
          </cell>
          <cell r="D70">
            <v>43831092.75</v>
          </cell>
          <cell r="E70" t="str">
            <v>2013 YE</v>
          </cell>
          <cell r="F70" t="str">
            <v>U</v>
          </cell>
        </row>
        <row r="71">
          <cell r="A71" t="str">
            <v>Daishi Bank, Ltd. (The)</v>
          </cell>
          <cell r="B71" t="str">
            <v>Japan</v>
          </cell>
          <cell r="C71" t="str">
            <v>C-</v>
          </cell>
          <cell r="D71">
            <v>47843831.659999996</v>
          </cell>
          <cell r="E71" t="str">
            <v>2013 YE</v>
          </cell>
          <cell r="F71" t="str">
            <v>C</v>
          </cell>
        </row>
        <row r="72">
          <cell r="A72" t="str">
            <v>Gunma Bank, Ltd. (The)</v>
          </cell>
          <cell r="B72" t="str">
            <v>Japan</v>
          </cell>
          <cell r="C72" t="str">
            <v>C-</v>
          </cell>
          <cell r="D72">
            <v>69346696.659999996</v>
          </cell>
          <cell r="E72" t="str">
            <v>2013 YE</v>
          </cell>
          <cell r="F72" t="str">
            <v>C</v>
          </cell>
        </row>
        <row r="73">
          <cell r="A73" t="str">
            <v>Higo Bank, Ltd. (The)</v>
          </cell>
          <cell r="B73" t="str">
            <v>Japan</v>
          </cell>
          <cell r="C73" t="str">
            <v>C</v>
          </cell>
          <cell r="D73">
            <v>43679643.539999999</v>
          </cell>
          <cell r="E73" t="str">
            <v>2013 YE</v>
          </cell>
          <cell r="F73" t="str">
            <v>C</v>
          </cell>
        </row>
        <row r="74">
          <cell r="A74" t="str">
            <v>Hiroshima Bank, Limited</v>
          </cell>
          <cell r="B74" t="str">
            <v>Japan</v>
          </cell>
          <cell r="C74" t="str">
            <v>D+</v>
          </cell>
          <cell r="D74">
            <v>69967223.799999997</v>
          </cell>
          <cell r="E74" t="str">
            <v>2013 YE</v>
          </cell>
          <cell r="F74" t="str">
            <v>C</v>
          </cell>
        </row>
        <row r="75">
          <cell r="A75" t="str">
            <v>Hyakujushi Bank Limited</v>
          </cell>
          <cell r="B75" t="str">
            <v>Japan</v>
          </cell>
          <cell r="C75" t="str">
            <v>C-</v>
          </cell>
          <cell r="D75">
            <v>43629752.789999999</v>
          </cell>
          <cell r="E75" t="str">
            <v>2013 YE</v>
          </cell>
          <cell r="F75" t="str">
            <v>C</v>
          </cell>
        </row>
        <row r="76">
          <cell r="A76" t="str">
            <v>Joyo Bank, Ltd.</v>
          </cell>
          <cell r="B76" t="str">
            <v>Japan</v>
          </cell>
          <cell r="C76" t="str">
            <v>C-</v>
          </cell>
          <cell r="D76">
            <v>82891384.900000006</v>
          </cell>
          <cell r="E76" t="str">
            <v>2013 YE</v>
          </cell>
          <cell r="F76" t="str">
            <v>C</v>
          </cell>
        </row>
        <row r="77">
          <cell r="A77" t="str">
            <v>Kansai Urban Banking Corporation</v>
          </cell>
          <cell r="B77" t="str">
            <v>Japan</v>
          </cell>
          <cell r="C77" t="str">
            <v>D-</v>
          </cell>
          <cell r="D77">
            <v>40089694.280000001</v>
          </cell>
          <cell r="E77" t="str">
            <v>2013 YE</v>
          </cell>
          <cell r="F77" t="str">
            <v>C</v>
          </cell>
        </row>
        <row r="78">
          <cell r="A78" t="str">
            <v>Kinki Osaka Bank, Ltd. (The)</v>
          </cell>
          <cell r="B78" t="str">
            <v>Japan</v>
          </cell>
          <cell r="C78" t="str">
            <v>C-</v>
          </cell>
          <cell r="D78">
            <v>35107960.079999998</v>
          </cell>
          <cell r="E78" t="str">
            <v>2013 YE</v>
          </cell>
          <cell r="F78" t="str">
            <v>C</v>
          </cell>
        </row>
        <row r="79">
          <cell r="A79" t="str">
            <v>Minato Bank, Ltd (The)</v>
          </cell>
          <cell r="B79" t="str">
            <v>Japan</v>
          </cell>
          <cell r="C79" t="str">
            <v>D</v>
          </cell>
          <cell r="D79">
            <v>32441533.469999999</v>
          </cell>
          <cell r="E79" t="str">
            <v>2013 YE</v>
          </cell>
          <cell r="F79" t="str">
            <v>C</v>
          </cell>
        </row>
        <row r="80">
          <cell r="A80" t="str">
            <v>Mitsubishi UFJ Trust and Banking Corporation</v>
          </cell>
          <cell r="B80" t="str">
            <v>Japan</v>
          </cell>
          <cell r="C80" t="str">
            <v>C</v>
          </cell>
          <cell r="D80">
            <v>305122189.10000002</v>
          </cell>
          <cell r="E80" t="str">
            <v>2013 YE</v>
          </cell>
          <cell r="F80" t="str">
            <v>C</v>
          </cell>
        </row>
        <row r="81">
          <cell r="A81" t="str">
            <v>Mizuho Bank, Ltd.</v>
          </cell>
          <cell r="B81" t="str">
            <v>Japan</v>
          </cell>
          <cell r="C81" t="str">
            <v>C-</v>
          </cell>
          <cell r="D81">
            <v>1447232012.97</v>
          </cell>
          <cell r="E81" t="str">
            <v>2013 YE</v>
          </cell>
          <cell r="F81" t="str">
            <v>C</v>
          </cell>
        </row>
        <row r="82">
          <cell r="A82" t="str">
            <v>Norinchukin Bank</v>
          </cell>
          <cell r="B82" t="str">
            <v>Japan</v>
          </cell>
          <cell r="C82" t="str">
            <v>C-</v>
          </cell>
          <cell r="D82">
            <v>807190243.12</v>
          </cell>
          <cell r="E82" t="str">
            <v>2013 YE</v>
          </cell>
          <cell r="F82" t="str">
            <v>C</v>
          </cell>
        </row>
        <row r="83">
          <cell r="A83" t="str">
            <v>Ogaki Kyoritsu Bank, Ltd.</v>
          </cell>
          <cell r="B83" t="str">
            <v>Japan</v>
          </cell>
          <cell r="C83" t="str">
            <v>D+</v>
          </cell>
          <cell r="D83">
            <v>47341680.960000001</v>
          </cell>
          <cell r="E83" t="str">
            <v>2013 YE</v>
          </cell>
          <cell r="F83" t="str">
            <v>C</v>
          </cell>
        </row>
        <row r="84">
          <cell r="A84" t="str">
            <v>Resona Bank, Ltd.</v>
          </cell>
          <cell r="B84" t="str">
            <v>Japan</v>
          </cell>
          <cell r="C84" t="str">
            <v>C-</v>
          </cell>
          <cell r="D84">
            <v>279340303.75</v>
          </cell>
          <cell r="E84" t="str">
            <v>2013 YE</v>
          </cell>
          <cell r="F84" t="str">
            <v>C</v>
          </cell>
        </row>
        <row r="85">
          <cell r="A85" t="str">
            <v>Saitama Resona Bank, Ltd.</v>
          </cell>
          <cell r="B85" t="str">
            <v>Japan</v>
          </cell>
          <cell r="C85" t="str">
            <v>C-</v>
          </cell>
          <cell r="D85">
            <v>119116808.45999999</v>
          </cell>
          <cell r="E85" t="str">
            <v>2013 YE</v>
          </cell>
          <cell r="F85" t="str">
            <v>U</v>
          </cell>
        </row>
        <row r="86">
          <cell r="A86" t="str">
            <v>San-in Godo Bank, Ltd.</v>
          </cell>
          <cell r="B86" t="str">
            <v>Japan</v>
          </cell>
          <cell r="C86" t="str">
            <v>C-</v>
          </cell>
          <cell r="D86">
            <v>43489227.5</v>
          </cell>
          <cell r="E86" t="str">
            <v>2013 YE</v>
          </cell>
          <cell r="F86" t="str">
            <v>C</v>
          </cell>
        </row>
        <row r="87">
          <cell r="A87" t="str">
            <v>Shinkin Central Bank</v>
          </cell>
          <cell r="B87" t="str">
            <v>Japan</v>
          </cell>
          <cell r="C87" t="str">
            <v>C-</v>
          </cell>
          <cell r="D87">
            <v>302806794.12</v>
          </cell>
          <cell r="E87" t="str">
            <v>2013 YE</v>
          </cell>
          <cell r="F87" t="str">
            <v>C</v>
          </cell>
        </row>
        <row r="88">
          <cell r="A88" t="str">
            <v>Shinsei Bank, Limited</v>
          </cell>
          <cell r="B88" t="str">
            <v>Japan</v>
          </cell>
          <cell r="C88" t="str">
            <v>D</v>
          </cell>
          <cell r="D88">
            <v>90509308.299999997</v>
          </cell>
          <cell r="E88" t="str">
            <v>2013 YE</v>
          </cell>
          <cell r="F88" t="str">
            <v>C</v>
          </cell>
        </row>
        <row r="89">
          <cell r="A89" t="str">
            <v>Shizuoka Bank, Ltd.</v>
          </cell>
          <cell r="B89" t="str">
            <v>Japan</v>
          </cell>
          <cell r="C89" t="str">
            <v>C+</v>
          </cell>
          <cell r="D89">
            <v>103878679.77</v>
          </cell>
          <cell r="E89" t="str">
            <v>2013 YE</v>
          </cell>
          <cell r="F89" t="str">
            <v>C</v>
          </cell>
        </row>
        <row r="90">
          <cell r="A90" t="str">
            <v>Sumitomo Mitsui Banking Corporation</v>
          </cell>
          <cell r="B90" t="str">
            <v>Japan</v>
          </cell>
          <cell r="C90" t="str">
            <v>C</v>
          </cell>
          <cell r="D90">
            <v>1513075782.73</v>
          </cell>
          <cell r="E90" t="str">
            <v>2013 YE</v>
          </cell>
          <cell r="F90" t="str">
            <v>C</v>
          </cell>
        </row>
        <row r="91">
          <cell r="A91" t="str">
            <v>Sumitomo Mitsui Trust Bank, Limited</v>
          </cell>
          <cell r="B91" t="str">
            <v>Japan</v>
          </cell>
          <cell r="C91" t="str">
            <v>C</v>
          </cell>
          <cell r="D91">
            <v>390138572.35000002</v>
          </cell>
          <cell r="E91" t="str">
            <v>2013 YE</v>
          </cell>
          <cell r="F91" t="str">
            <v>C</v>
          </cell>
        </row>
        <row r="92">
          <cell r="A92" t="str">
            <v>Suruga Bank, Ltd.</v>
          </cell>
          <cell r="B92" t="str">
            <v>Japan</v>
          </cell>
          <cell r="C92" t="str">
            <v>C-</v>
          </cell>
          <cell r="D92">
            <v>39090108.995439999</v>
          </cell>
          <cell r="E92" t="str">
            <v>2013 YE</v>
          </cell>
          <cell r="F92" t="str">
            <v>C</v>
          </cell>
        </row>
        <row r="93">
          <cell r="A93" t="str">
            <v>Alliance Bank</v>
          </cell>
          <cell r="B93" t="str">
            <v>Kazakhstan</v>
          </cell>
          <cell r="C93" t="str">
            <v>E</v>
          </cell>
          <cell r="D93">
            <v>3082396.2</v>
          </cell>
          <cell r="E93" t="str">
            <v>2013 YE</v>
          </cell>
          <cell r="F93" t="str">
            <v>C</v>
          </cell>
        </row>
        <row r="94">
          <cell r="A94" t="str">
            <v>AmBank (M) Berhad</v>
          </cell>
          <cell r="B94" t="str">
            <v>Malaysia</v>
          </cell>
          <cell r="C94" t="str">
            <v>D+</v>
          </cell>
          <cell r="D94">
            <v>26884708.789999999</v>
          </cell>
          <cell r="E94" t="str">
            <v>2013 YE</v>
          </cell>
          <cell r="F94" t="str">
            <v>C</v>
          </cell>
        </row>
        <row r="95">
          <cell r="A95" t="str">
            <v>Banco Santander Totta S.A.</v>
          </cell>
          <cell r="B95" t="str">
            <v>Portugal</v>
          </cell>
          <cell r="C95" t="str">
            <v>D-</v>
          </cell>
          <cell r="D95">
            <v>53478653.079999998</v>
          </cell>
          <cell r="E95" t="str">
            <v>2013 YE</v>
          </cell>
          <cell r="F95" t="str">
            <v>C</v>
          </cell>
        </row>
        <row r="96">
          <cell r="A96" t="str">
            <v>Russian International Bank</v>
          </cell>
          <cell r="B96" t="str">
            <v>Russia</v>
          </cell>
          <cell r="C96" t="str">
            <v>E+</v>
          </cell>
          <cell r="D96">
            <v>1079640.8799999999</v>
          </cell>
          <cell r="E96" t="str">
            <v>2013 YE</v>
          </cell>
          <cell r="F96" t="str">
            <v>C</v>
          </cell>
        </row>
        <row r="97">
          <cell r="A97" t="str">
            <v>Investec Bank Ltd.</v>
          </cell>
          <cell r="B97" t="str">
            <v>South Africa</v>
          </cell>
          <cell r="C97" t="str">
            <v>C-</v>
          </cell>
          <cell r="D97">
            <v>28828757.600000001</v>
          </cell>
          <cell r="E97" t="str">
            <v>2013 YE</v>
          </cell>
          <cell r="F97" t="str">
            <v>C</v>
          </cell>
        </row>
        <row r="98">
          <cell r="A98" t="str">
            <v>Amen Bank</v>
          </cell>
          <cell r="B98" t="str">
            <v>Tunisia</v>
          </cell>
          <cell r="C98" t="str">
            <v>E+</v>
          </cell>
          <cell r="D98">
            <v>4399702.25</v>
          </cell>
          <cell r="E98" t="str">
            <v>2013 YE</v>
          </cell>
          <cell r="F98" t="str">
            <v>U</v>
          </cell>
        </row>
        <row r="99">
          <cell r="A99" t="str">
            <v>Societe Tunisienne de Banque</v>
          </cell>
          <cell r="B99" t="str">
            <v>Tunisia</v>
          </cell>
          <cell r="C99" t="str">
            <v>E</v>
          </cell>
          <cell r="D99">
            <v>4301647.71</v>
          </cell>
          <cell r="E99" t="str">
            <v>2013 YE</v>
          </cell>
          <cell r="F99" t="str">
            <v>U</v>
          </cell>
        </row>
        <row r="100">
          <cell r="A100" t="str">
            <v>Pivdennyi Bank, JSCB</v>
          </cell>
          <cell r="B100" t="str">
            <v>Ukraine</v>
          </cell>
          <cell r="C100" t="str">
            <v>E</v>
          </cell>
          <cell r="D100">
            <v>1763778.71</v>
          </cell>
          <cell r="E100" t="str">
            <v>2013 YE</v>
          </cell>
          <cell r="F100" t="str">
            <v>C</v>
          </cell>
        </row>
        <row r="101">
          <cell r="A101" t="str">
            <v>Privatbank</v>
          </cell>
          <cell r="B101" t="str">
            <v>Ukraine</v>
          </cell>
          <cell r="C101" t="str">
            <v>E</v>
          </cell>
          <cell r="D101">
            <v>23976941.100000001</v>
          </cell>
          <cell r="E101" t="str">
            <v>2013 YE</v>
          </cell>
          <cell r="F101" t="str">
            <v>C</v>
          </cell>
        </row>
        <row r="102">
          <cell r="A102" t="str">
            <v>Investec Bank Plc</v>
          </cell>
          <cell r="B102" t="str">
            <v>United Kingdom</v>
          </cell>
          <cell r="C102" t="str">
            <v>D+</v>
          </cell>
          <cell r="D102">
            <v>33401935.489999998</v>
          </cell>
          <cell r="E102" t="str">
            <v>2013 YE</v>
          </cell>
          <cell r="F102" t="str">
            <v>C</v>
          </cell>
        </row>
        <row r="103">
          <cell r="A103" t="str">
            <v>Nationwide Building Society</v>
          </cell>
          <cell r="B103" t="str">
            <v>United Kingdom</v>
          </cell>
          <cell r="C103" t="str">
            <v>C</v>
          </cell>
          <cell r="D103">
            <v>315088673.63999999</v>
          </cell>
          <cell r="E103" t="str">
            <v>2013 YE</v>
          </cell>
          <cell r="F103" t="str">
            <v>C</v>
          </cell>
        </row>
        <row r="104">
          <cell r="A104" t="str">
            <v>West Bromwich Building Society</v>
          </cell>
          <cell r="B104" t="str">
            <v>United Kingdom</v>
          </cell>
          <cell r="C104" t="str">
            <v>E+</v>
          </cell>
          <cell r="D104">
            <v>9420169.0299999993</v>
          </cell>
          <cell r="E104" t="str">
            <v>2013 YE</v>
          </cell>
          <cell r="F104" t="str">
            <v>C</v>
          </cell>
        </row>
        <row r="105">
          <cell r="A105" t="str">
            <v>Banco Cetelem Argentina S.A.</v>
          </cell>
          <cell r="B105" t="str">
            <v>Argentina</v>
          </cell>
          <cell r="C105" t="str">
            <v>E</v>
          </cell>
          <cell r="D105">
            <v>193631.93615997001</v>
          </cell>
          <cell r="E105" t="str">
            <v>2013 YE</v>
          </cell>
          <cell r="F105" t="str">
            <v>U</v>
          </cell>
        </row>
        <row r="106">
          <cell r="A106" t="str">
            <v>Banco de Corrientes S.A.</v>
          </cell>
          <cell r="B106" t="str">
            <v>Argentina</v>
          </cell>
          <cell r="C106" t="str">
            <v>E</v>
          </cell>
          <cell r="D106">
            <v>466340.42703303002</v>
          </cell>
          <cell r="E106" t="str">
            <v>2013 YE</v>
          </cell>
          <cell r="F106" t="str">
            <v>U</v>
          </cell>
        </row>
        <row r="107">
          <cell r="A107" t="str">
            <v>Banco de Galicia y Buenos Aires S.A.</v>
          </cell>
          <cell r="B107" t="str">
            <v>Argentina</v>
          </cell>
          <cell r="C107" t="str">
            <v>E</v>
          </cell>
          <cell r="D107">
            <v>12613835.2849255</v>
          </cell>
          <cell r="E107" t="str">
            <v>2013 YE</v>
          </cell>
          <cell r="F107" t="str">
            <v>C</v>
          </cell>
        </row>
        <row r="108">
          <cell r="A108" t="str">
            <v>Banco de la Ciudad de Buenos Aires</v>
          </cell>
          <cell r="B108" t="str">
            <v>Argentina</v>
          </cell>
          <cell r="C108" t="str">
            <v>E</v>
          </cell>
          <cell r="D108">
            <v>5088632.0874394504</v>
          </cell>
          <cell r="E108" t="str">
            <v>2013 YE</v>
          </cell>
          <cell r="F108" t="str">
            <v>U</v>
          </cell>
        </row>
        <row r="109">
          <cell r="A109" t="str">
            <v>Banco de la Provincia de Cordoba S.A.</v>
          </cell>
          <cell r="B109" t="str">
            <v>Argentina</v>
          </cell>
          <cell r="C109" t="str">
            <v>E</v>
          </cell>
          <cell r="D109">
            <v>2300432.7283650902</v>
          </cell>
          <cell r="E109" t="str">
            <v>2013 YE</v>
          </cell>
          <cell r="F109" t="str">
            <v>U</v>
          </cell>
        </row>
        <row r="110">
          <cell r="A110" t="str">
            <v>Banco de Santiago del Estero S.A.</v>
          </cell>
          <cell r="B110" t="str">
            <v>Argentina</v>
          </cell>
          <cell r="C110" t="str">
            <v>E</v>
          </cell>
          <cell r="D110">
            <v>980481.71170620003</v>
          </cell>
          <cell r="E110" t="str">
            <v>2013 YE</v>
          </cell>
          <cell r="F110" t="str">
            <v>C</v>
          </cell>
        </row>
        <row r="111">
          <cell r="A111" t="str">
            <v>Banco de Servicios y Transacciones S.A.</v>
          </cell>
          <cell r="B111" t="str">
            <v>Argentina</v>
          </cell>
          <cell r="C111" t="str">
            <v>E</v>
          </cell>
          <cell r="D111">
            <v>376156.47776651999</v>
          </cell>
          <cell r="E111" t="str">
            <v>2013 YE</v>
          </cell>
          <cell r="F111" t="str">
            <v>U</v>
          </cell>
        </row>
        <row r="112">
          <cell r="A112" t="str">
            <v>Banco de Valores S.A.</v>
          </cell>
          <cell r="B112" t="str">
            <v>Argentina</v>
          </cell>
          <cell r="C112" t="str">
            <v>E</v>
          </cell>
          <cell r="D112">
            <v>420840.58190031</v>
          </cell>
          <cell r="E112" t="str">
            <v>2013 YE</v>
          </cell>
          <cell r="F112" t="str">
            <v>U</v>
          </cell>
        </row>
        <row r="113">
          <cell r="A113" t="str">
            <v>Banco del Tucuman S.A.</v>
          </cell>
          <cell r="B113" t="str">
            <v>Argentina</v>
          </cell>
          <cell r="C113" t="str">
            <v>E</v>
          </cell>
          <cell r="D113">
            <v>720572.69879397005</v>
          </cell>
          <cell r="E113" t="str">
            <v>2013 YE</v>
          </cell>
          <cell r="F113" t="str">
            <v>U</v>
          </cell>
        </row>
        <row r="114">
          <cell r="A114" t="str">
            <v>Banco Finansur S.A.</v>
          </cell>
          <cell r="B114" t="str">
            <v>Argentina</v>
          </cell>
          <cell r="C114" t="str">
            <v>E</v>
          </cell>
          <cell r="D114">
            <v>204113.67869276999</v>
          </cell>
          <cell r="E114" t="str">
            <v>2013 YE</v>
          </cell>
          <cell r="F114" t="str">
            <v>U</v>
          </cell>
        </row>
        <row r="115">
          <cell r="A115" t="str">
            <v>Banco Itau Argentina S.A.</v>
          </cell>
          <cell r="B115" t="str">
            <v>Argentina</v>
          </cell>
          <cell r="C115" t="str">
            <v>E</v>
          </cell>
          <cell r="D115">
            <v>2146273.78880277</v>
          </cell>
          <cell r="E115" t="str">
            <v>2013 YE</v>
          </cell>
          <cell r="F115" t="str">
            <v>U</v>
          </cell>
        </row>
        <row r="116">
          <cell r="A116" t="str">
            <v>Banco Macro S.A.</v>
          </cell>
          <cell r="B116" t="str">
            <v>Argentina</v>
          </cell>
          <cell r="C116" t="str">
            <v>E</v>
          </cell>
          <cell r="D116">
            <v>9097120.6068738606</v>
          </cell>
          <cell r="E116" t="str">
            <v>2013 YE</v>
          </cell>
          <cell r="F116" t="str">
            <v>C</v>
          </cell>
        </row>
        <row r="117">
          <cell r="A117" t="str">
            <v>Banco Patagonia S.A.</v>
          </cell>
          <cell r="B117" t="str">
            <v>Argentina</v>
          </cell>
          <cell r="C117" t="str">
            <v>E</v>
          </cell>
          <cell r="D117">
            <v>4625098.65632826</v>
          </cell>
          <cell r="E117" t="str">
            <v>2013 YE</v>
          </cell>
          <cell r="F117" t="str">
            <v>U</v>
          </cell>
        </row>
        <row r="118">
          <cell r="A118" t="str">
            <v>Banco Santander Rio S.A.</v>
          </cell>
          <cell r="B118" t="str">
            <v>Argentina</v>
          </cell>
          <cell r="C118" t="str">
            <v>E</v>
          </cell>
          <cell r="D118">
            <v>10833919.569782101</v>
          </cell>
          <cell r="E118" t="str">
            <v>2013 YE</v>
          </cell>
          <cell r="F118" t="str">
            <v>U</v>
          </cell>
        </row>
        <row r="119">
          <cell r="A119" t="str">
            <v>Banco Supervielle S.A.</v>
          </cell>
          <cell r="B119" t="str">
            <v>Argentina</v>
          </cell>
          <cell r="C119" t="str">
            <v>E</v>
          </cell>
          <cell r="D119">
            <v>2644962.32772585</v>
          </cell>
          <cell r="E119" t="str">
            <v>2013 YE</v>
          </cell>
          <cell r="F119" t="str">
            <v>C</v>
          </cell>
        </row>
        <row r="120">
          <cell r="A120" t="str">
            <v>Compania Financiera Argentina S.A.</v>
          </cell>
          <cell r="B120" t="str">
            <v>Argentina</v>
          </cell>
          <cell r="C120" t="str">
            <v>E</v>
          </cell>
          <cell r="D120">
            <v>558731.49497748003</v>
          </cell>
          <cell r="E120" t="str">
            <v>2013 YE</v>
          </cell>
          <cell r="F120" t="str">
            <v>U</v>
          </cell>
        </row>
        <row r="121">
          <cell r="A121" t="str">
            <v>Cordial Compania Financiera S.A.</v>
          </cell>
          <cell r="B121" t="str">
            <v>Argentina</v>
          </cell>
          <cell r="C121" t="str">
            <v>E</v>
          </cell>
          <cell r="D121">
            <v>234230.12449848</v>
          </cell>
          <cell r="E121" t="str">
            <v>2013 YE</v>
          </cell>
          <cell r="F121" t="str">
            <v>U</v>
          </cell>
        </row>
        <row r="122">
          <cell r="A122" t="str">
            <v>ICBC (Argentina) S.A.</v>
          </cell>
          <cell r="B122" t="str">
            <v>Argentina</v>
          </cell>
          <cell r="C122" t="str">
            <v>E</v>
          </cell>
          <cell r="D122">
            <v>4100509.07496351</v>
          </cell>
          <cell r="E122" t="str">
            <v>2013 YE</v>
          </cell>
          <cell r="F122" t="str">
            <v>U</v>
          </cell>
        </row>
        <row r="123">
          <cell r="A123" t="str">
            <v>Nuevo Banco de La Rioja S.A.</v>
          </cell>
          <cell r="B123" t="str">
            <v>Argentina</v>
          </cell>
          <cell r="C123" t="str">
            <v>E</v>
          </cell>
          <cell r="D123">
            <v>145117.51610004</v>
          </cell>
          <cell r="E123" t="str">
            <v>2013 YE</v>
          </cell>
          <cell r="F123" t="str">
            <v>U</v>
          </cell>
        </row>
        <row r="124">
          <cell r="A124" t="str">
            <v>PSA Finance Argentina Comp.Fin.S.A.</v>
          </cell>
          <cell r="B124" t="str">
            <v>Argentina</v>
          </cell>
          <cell r="C124" t="str">
            <v>E</v>
          </cell>
          <cell r="D124">
            <v>413099.09702819999</v>
          </cell>
          <cell r="E124" t="str">
            <v>2013 YE</v>
          </cell>
          <cell r="F124" t="str">
            <v>U</v>
          </cell>
        </row>
        <row r="125">
          <cell r="A125" t="str">
            <v>Toyota Compania Financiera de Argentina S.A.</v>
          </cell>
          <cell r="B125" t="str">
            <v>Argentina</v>
          </cell>
          <cell r="C125" t="str">
            <v>E</v>
          </cell>
          <cell r="D125">
            <v>209650.34620629001</v>
          </cell>
          <cell r="E125" t="str">
            <v>2013 YE</v>
          </cell>
          <cell r="F125" t="str">
            <v>U</v>
          </cell>
        </row>
        <row r="126">
          <cell r="A126" t="str">
            <v>Ardshininvestbank CJSC</v>
          </cell>
          <cell r="B126" t="str">
            <v>Armenia</v>
          </cell>
          <cell r="C126" t="str">
            <v>D-</v>
          </cell>
          <cell r="D126">
            <v>665089.57338624005</v>
          </cell>
          <cell r="E126" t="str">
            <v>2013 YE</v>
          </cell>
          <cell r="F126" t="str">
            <v>U</v>
          </cell>
        </row>
        <row r="127">
          <cell r="A127" t="str">
            <v>Armeconombank (Armenian Economy Devt Bank)</v>
          </cell>
          <cell r="B127" t="str">
            <v>Armenia</v>
          </cell>
          <cell r="C127" t="str">
            <v>E+</v>
          </cell>
          <cell r="D127">
            <v>183141.91832960001</v>
          </cell>
          <cell r="E127" t="str">
            <v>2013 YE</v>
          </cell>
          <cell r="F127" t="str">
            <v>C</v>
          </cell>
        </row>
        <row r="128">
          <cell r="A128" t="str">
            <v>Unibank CJSC</v>
          </cell>
          <cell r="B128" t="str">
            <v>Armenia</v>
          </cell>
          <cell r="C128" t="str">
            <v>E+</v>
          </cell>
          <cell r="D128">
            <v>379033.68872896</v>
          </cell>
          <cell r="E128" t="str">
            <v>2013 YE</v>
          </cell>
          <cell r="F128" t="str">
            <v>C</v>
          </cell>
        </row>
        <row r="129">
          <cell r="A129" t="str">
            <v>AMP Bank Limited</v>
          </cell>
          <cell r="B129" t="str">
            <v>Australia</v>
          </cell>
          <cell r="C129" t="str">
            <v>D+</v>
          </cell>
          <cell r="D129">
            <v>14887811.40804</v>
          </cell>
          <cell r="E129" t="str">
            <v>2013 YE</v>
          </cell>
          <cell r="F129" t="str">
            <v>C</v>
          </cell>
        </row>
        <row r="130">
          <cell r="A130" t="str">
            <v>Citigroup Pty Limited</v>
          </cell>
          <cell r="B130" t="str">
            <v>Australia</v>
          </cell>
          <cell r="C130" t="str">
            <v>C</v>
          </cell>
          <cell r="D130">
            <v>15214536.287928</v>
          </cell>
          <cell r="E130" t="str">
            <v>2013 YE</v>
          </cell>
          <cell r="F130" t="str">
            <v>C</v>
          </cell>
        </row>
        <row r="131">
          <cell r="A131" t="str">
            <v>HSBC Bank Australia Ltd</v>
          </cell>
          <cell r="B131" t="str">
            <v>Australia</v>
          </cell>
          <cell r="C131" t="str">
            <v>C-</v>
          </cell>
          <cell r="D131">
            <v>23112832.918823998</v>
          </cell>
          <cell r="E131" t="str">
            <v>2013 YE</v>
          </cell>
          <cell r="F131" t="str">
            <v>C</v>
          </cell>
        </row>
        <row r="132">
          <cell r="A132" t="str">
            <v>Macquarie Bank Limited</v>
          </cell>
          <cell r="B132" t="str">
            <v>Australia</v>
          </cell>
          <cell r="C132" t="str">
            <v>C-</v>
          </cell>
          <cell r="D132">
            <v>129565676.96898</v>
          </cell>
          <cell r="E132" t="str">
            <v>2013 YE</v>
          </cell>
          <cell r="F132" t="str">
            <v>C</v>
          </cell>
        </row>
        <row r="133">
          <cell r="A133" t="str">
            <v>Members Equity Bank Limited</v>
          </cell>
          <cell r="B133" t="str">
            <v>Australia</v>
          </cell>
          <cell r="C133" t="str">
            <v>C</v>
          </cell>
          <cell r="D133">
            <v>12907557.966351399</v>
          </cell>
          <cell r="E133" t="str">
            <v>2013 YE</v>
          </cell>
          <cell r="F133" t="str">
            <v>C</v>
          </cell>
        </row>
        <row r="134">
          <cell r="A134" t="str">
            <v>Newcastle Permanent Building Society</v>
          </cell>
          <cell r="B134" t="str">
            <v>Australia</v>
          </cell>
          <cell r="C134" t="str">
            <v>C+</v>
          </cell>
          <cell r="D134">
            <v>7625657.1808356801</v>
          </cell>
          <cell r="E134" t="str">
            <v>2013 YE</v>
          </cell>
          <cell r="F134" t="str">
            <v>C</v>
          </cell>
        </row>
        <row r="135">
          <cell r="A135" t="str">
            <v>Victoria Teachers Mutual Bank</v>
          </cell>
          <cell r="B135" t="str">
            <v>Australia</v>
          </cell>
          <cell r="C135" t="str">
            <v>C-</v>
          </cell>
          <cell r="D135">
            <v>1626174.38379928</v>
          </cell>
          <cell r="E135" t="str">
            <v>2013 YE</v>
          </cell>
          <cell r="F135" t="str">
            <v>C</v>
          </cell>
        </row>
        <row r="136">
          <cell r="A136" t="str">
            <v>BAWAG P.S.K.</v>
          </cell>
          <cell r="B136" t="str">
            <v>Austria</v>
          </cell>
          <cell r="C136" t="str">
            <v>D+</v>
          </cell>
          <cell r="D136">
            <v>50159841.407820001</v>
          </cell>
          <cell r="E136" t="str">
            <v>2013 YE</v>
          </cell>
          <cell r="F136" t="str">
            <v>C</v>
          </cell>
        </row>
        <row r="137">
          <cell r="A137" t="str">
            <v>Erste Group Bank AG</v>
          </cell>
          <cell r="B137" t="str">
            <v>Austria</v>
          </cell>
          <cell r="C137" t="str">
            <v>D+</v>
          </cell>
          <cell r="D137">
            <v>275275784.85418099</v>
          </cell>
          <cell r="E137" t="str">
            <v>2013 YE</v>
          </cell>
          <cell r="F137" t="str">
            <v>C</v>
          </cell>
        </row>
        <row r="138">
          <cell r="A138" t="str">
            <v>Hypo Tirol Bank AG</v>
          </cell>
          <cell r="B138" t="str">
            <v>Austria</v>
          </cell>
          <cell r="C138" t="str">
            <v>E+</v>
          </cell>
          <cell r="D138">
            <v>12266699.313841</v>
          </cell>
          <cell r="E138" t="str">
            <v>2013 YE</v>
          </cell>
          <cell r="F138" t="str">
            <v>C</v>
          </cell>
        </row>
        <row r="139">
          <cell r="A139" t="str">
            <v>Kommunalkredit Austria AG</v>
          </cell>
          <cell r="B139" t="str">
            <v>Austria</v>
          </cell>
          <cell r="C139" t="str">
            <v>E</v>
          </cell>
          <cell r="D139">
            <v>16990100.088281799</v>
          </cell>
          <cell r="E139" t="str">
            <v>2013 YE</v>
          </cell>
          <cell r="F139" t="str">
            <v>C</v>
          </cell>
        </row>
        <row r="140">
          <cell r="A140" t="str">
            <v>Oesterreichische Volksbanken AG</v>
          </cell>
          <cell r="B140" t="str">
            <v>Austria</v>
          </cell>
          <cell r="C140" t="str">
            <v>E</v>
          </cell>
          <cell r="D140">
            <v>28804647.8823082</v>
          </cell>
          <cell r="E140" t="str">
            <v>2013 YE</v>
          </cell>
          <cell r="F140" t="str">
            <v>C</v>
          </cell>
        </row>
        <row r="141">
          <cell r="A141" t="str">
            <v>Raiffeisen Bank International AG</v>
          </cell>
          <cell r="B141" t="str">
            <v>Austria</v>
          </cell>
          <cell r="C141" t="str">
            <v>D+</v>
          </cell>
          <cell r="D141">
            <v>180014073.447263</v>
          </cell>
          <cell r="E141" t="str">
            <v>2013 YE</v>
          </cell>
          <cell r="F141" t="str">
            <v>C</v>
          </cell>
        </row>
        <row r="142">
          <cell r="A142" t="str">
            <v>Raiffeisenlandesbank Niederoesterreich-Wien</v>
          </cell>
          <cell r="B142" t="str">
            <v>Austria</v>
          </cell>
          <cell r="C142" t="str">
            <v>D+</v>
          </cell>
          <cell r="D142">
            <v>40057037.266488597</v>
          </cell>
          <cell r="E142" t="str">
            <v>2013 YE</v>
          </cell>
          <cell r="F142" t="str">
            <v>C</v>
          </cell>
        </row>
        <row r="143">
          <cell r="A143" t="str">
            <v>Raiffeisenlandesbank Oberoesterreich AG</v>
          </cell>
          <cell r="B143" t="str">
            <v>Austria</v>
          </cell>
          <cell r="C143" t="str">
            <v>D+</v>
          </cell>
          <cell r="D143">
            <v>51578422.958571598</v>
          </cell>
          <cell r="E143" t="str">
            <v>2013 YE</v>
          </cell>
          <cell r="F143" t="str">
            <v>C</v>
          </cell>
        </row>
        <row r="144">
          <cell r="A144" t="str">
            <v>Raiffeisen-Landesbank Steiermark AG</v>
          </cell>
          <cell r="B144" t="str">
            <v>Austria</v>
          </cell>
          <cell r="C144" t="str">
            <v>C-</v>
          </cell>
          <cell r="D144">
            <v>20059724.1947091</v>
          </cell>
          <cell r="E144" t="str">
            <v>2013 YE</v>
          </cell>
          <cell r="F144" t="str">
            <v>C</v>
          </cell>
        </row>
        <row r="145">
          <cell r="A145" t="str">
            <v>Raiffeisen-Landesbank Tirol AG</v>
          </cell>
          <cell r="B145" t="str">
            <v>Austria</v>
          </cell>
          <cell r="C145" t="str">
            <v>C-</v>
          </cell>
          <cell r="D145">
            <v>10057427.4933041</v>
          </cell>
          <cell r="E145" t="str">
            <v>2013 YE</v>
          </cell>
          <cell r="F145" t="str">
            <v>U</v>
          </cell>
        </row>
        <row r="146">
          <cell r="A146" t="str">
            <v>Raiffeisenlandesbank Vorarlberg</v>
          </cell>
          <cell r="B146" t="str">
            <v>Austria</v>
          </cell>
          <cell r="C146" t="str">
            <v>C-</v>
          </cell>
          <cell r="D146">
            <v>9237665.5505986102</v>
          </cell>
          <cell r="E146" t="str">
            <v>2013 YE</v>
          </cell>
          <cell r="F146" t="str">
            <v>U</v>
          </cell>
        </row>
        <row r="147">
          <cell r="A147" t="str">
            <v>Raiffeisenverband Salzburg</v>
          </cell>
          <cell r="B147" t="str">
            <v>Austria</v>
          </cell>
          <cell r="C147" t="str">
            <v>C-</v>
          </cell>
          <cell r="D147">
            <v>9252576.7784298006</v>
          </cell>
          <cell r="E147" t="str">
            <v>2013 YE</v>
          </cell>
          <cell r="F147" t="str">
            <v>C</v>
          </cell>
        </row>
        <row r="148">
          <cell r="A148" t="str">
            <v>UniCredit Bank Austria AG</v>
          </cell>
          <cell r="B148" t="str">
            <v>Austria</v>
          </cell>
          <cell r="C148" t="str">
            <v>D+</v>
          </cell>
          <cell r="D148">
            <v>270365982.16109997</v>
          </cell>
          <cell r="E148" t="str">
            <v>2013 YE</v>
          </cell>
          <cell r="F148" t="str">
            <v>C</v>
          </cell>
        </row>
        <row r="149">
          <cell r="A149" t="str">
            <v>Vorarlberger Landes- und Hypothekenbank AG</v>
          </cell>
          <cell r="B149" t="str">
            <v>Austria</v>
          </cell>
          <cell r="C149" t="str">
            <v>D+</v>
          </cell>
          <cell r="D149">
            <v>19491232.212668099</v>
          </cell>
          <cell r="E149" t="str">
            <v>2013 YE</v>
          </cell>
          <cell r="F149" t="str">
            <v>C</v>
          </cell>
        </row>
        <row r="150">
          <cell r="A150" t="str">
            <v>VTB Bank (Austria) AG</v>
          </cell>
          <cell r="B150" t="str">
            <v>Austria</v>
          </cell>
          <cell r="C150" t="str">
            <v>D-</v>
          </cell>
          <cell r="D150">
            <v>14233681.3556969</v>
          </cell>
          <cell r="E150" t="str">
            <v>2013 YE</v>
          </cell>
          <cell r="F150" t="str">
            <v>C</v>
          </cell>
        </row>
        <row r="151">
          <cell r="A151" t="str">
            <v>Bank Technique OJSC</v>
          </cell>
          <cell r="B151" t="str">
            <v>Azerbaijan</v>
          </cell>
          <cell r="C151" t="str">
            <v>E</v>
          </cell>
          <cell r="D151">
            <v>642119.10201431997</v>
          </cell>
          <cell r="E151" t="str">
            <v>2013 YE</v>
          </cell>
          <cell r="F151" t="str">
            <v>C</v>
          </cell>
        </row>
        <row r="152">
          <cell r="A152" t="str">
            <v>International Bank of Azerbaijan</v>
          </cell>
          <cell r="B152" t="str">
            <v>Azerbaijan</v>
          </cell>
          <cell r="C152" t="str">
            <v>E+</v>
          </cell>
          <cell r="D152">
            <v>9805601.5549304392</v>
          </cell>
          <cell r="E152" t="str">
            <v>2013 YE</v>
          </cell>
          <cell r="F152" t="str">
            <v>C</v>
          </cell>
        </row>
        <row r="153">
          <cell r="A153" t="str">
            <v>Joint Stock Commercal Bank Respublika</v>
          </cell>
          <cell r="B153" t="str">
            <v>Azerbaijan</v>
          </cell>
          <cell r="C153" t="str">
            <v>E+</v>
          </cell>
          <cell r="D153">
            <v>607848.34191564005</v>
          </cell>
          <cell r="E153" t="str">
            <v>2013 YE</v>
          </cell>
          <cell r="F153" t="str">
            <v>C</v>
          </cell>
        </row>
        <row r="154">
          <cell r="A154" t="str">
            <v>Kapital Bank OJSC</v>
          </cell>
          <cell r="B154" t="str">
            <v>Azerbaijan</v>
          </cell>
          <cell r="C154" t="str">
            <v>E+</v>
          </cell>
          <cell r="D154">
            <v>1345708.8108613801</v>
          </cell>
          <cell r="E154" t="str">
            <v>2013 YE</v>
          </cell>
          <cell r="F154" t="str">
            <v>C</v>
          </cell>
        </row>
        <row r="155">
          <cell r="A155" t="str">
            <v>OJSC Bank of Baku</v>
          </cell>
          <cell r="B155" t="str">
            <v>Azerbaijan</v>
          </cell>
          <cell r="C155" t="str">
            <v>E+</v>
          </cell>
          <cell r="D155">
            <v>820676.57900466002</v>
          </cell>
          <cell r="E155" t="str">
            <v>2013 YE</v>
          </cell>
          <cell r="F155" t="str">
            <v>C</v>
          </cell>
        </row>
        <row r="156">
          <cell r="A156" t="str">
            <v>OJSC XALQ BANK</v>
          </cell>
          <cell r="B156" t="str">
            <v>Azerbaijan</v>
          </cell>
          <cell r="C156" t="str">
            <v>E+</v>
          </cell>
          <cell r="D156">
            <v>1616074.9133633401</v>
          </cell>
          <cell r="E156" t="str">
            <v>2013 YE</v>
          </cell>
          <cell r="F156" t="str">
            <v>C</v>
          </cell>
        </row>
        <row r="157">
          <cell r="A157" t="str">
            <v>Arab Banking Corporation B.S.C.</v>
          </cell>
          <cell r="B157" t="str">
            <v>Bahrain</v>
          </cell>
          <cell r="C157" t="str">
            <v>D</v>
          </cell>
          <cell r="D157">
            <v>26545000</v>
          </cell>
          <cell r="E157" t="str">
            <v>2013 YE</v>
          </cell>
          <cell r="F157" t="str">
            <v>C</v>
          </cell>
        </row>
        <row r="158">
          <cell r="A158" t="str">
            <v>Bahrain Islamic Bank</v>
          </cell>
          <cell r="B158" t="str">
            <v>Bahrain</v>
          </cell>
          <cell r="C158" t="str">
            <v>E</v>
          </cell>
          <cell r="D158">
            <v>2414572.9407476601</v>
          </cell>
          <cell r="E158" t="str">
            <v>2013 YE</v>
          </cell>
          <cell r="F158" t="str">
            <v>C</v>
          </cell>
        </row>
        <row r="159">
          <cell r="A159" t="str">
            <v>BBK B.S.C.</v>
          </cell>
          <cell r="B159" t="str">
            <v>Bahrain</v>
          </cell>
          <cell r="C159" t="str">
            <v>D+</v>
          </cell>
          <cell r="D159">
            <v>8569400.5179069601</v>
          </cell>
          <cell r="E159" t="str">
            <v>2013 YE</v>
          </cell>
          <cell r="F159" t="str">
            <v>C</v>
          </cell>
        </row>
        <row r="160">
          <cell r="A160" t="str">
            <v>BMI Bank B.S.C.</v>
          </cell>
          <cell r="B160" t="str">
            <v>Bahrain</v>
          </cell>
          <cell r="C160" t="str">
            <v>E+</v>
          </cell>
          <cell r="D160">
            <v>1940517.2385267499</v>
          </cell>
          <cell r="E160" t="str">
            <v>2013 YE</v>
          </cell>
          <cell r="F160" t="str">
            <v>C</v>
          </cell>
        </row>
        <row r="161">
          <cell r="A161" t="str">
            <v>National Bank of Bahrain BSC</v>
          </cell>
          <cell r="B161" t="str">
            <v>Bahrain</v>
          </cell>
          <cell r="C161" t="str">
            <v>D+</v>
          </cell>
          <cell r="D161">
            <v>7292392.5622244803</v>
          </cell>
          <cell r="E161" t="str">
            <v>2013 YE</v>
          </cell>
          <cell r="F161" t="str">
            <v>C</v>
          </cell>
        </row>
        <row r="162">
          <cell r="A162" t="str">
            <v>Gulf International Bank BSC</v>
          </cell>
          <cell r="B162" t="str">
            <v>Bahrain - Off Shore</v>
          </cell>
          <cell r="C162" t="str">
            <v>D+</v>
          </cell>
          <cell r="D162">
            <v>21156900</v>
          </cell>
          <cell r="E162" t="str">
            <v>2013 YE</v>
          </cell>
          <cell r="F162" t="str">
            <v>C</v>
          </cell>
        </row>
        <row r="163">
          <cell r="A163" t="str">
            <v>Belagroprombank JSC</v>
          </cell>
          <cell r="B163" t="str">
            <v>Belarus</v>
          </cell>
          <cell r="C163" t="str">
            <v>E</v>
          </cell>
          <cell r="D163">
            <v>6787248.9805800002</v>
          </cell>
          <cell r="E163" t="str">
            <v>2013 YE</v>
          </cell>
          <cell r="F163" t="str">
            <v>C</v>
          </cell>
        </row>
        <row r="164">
          <cell r="A164" t="str">
            <v>Belarusbank</v>
          </cell>
          <cell r="B164" t="str">
            <v>Belarus</v>
          </cell>
          <cell r="C164" t="str">
            <v>E+</v>
          </cell>
          <cell r="D164">
            <v>14913341.18004</v>
          </cell>
          <cell r="E164" t="str">
            <v>2013 YE</v>
          </cell>
          <cell r="F164" t="str">
            <v>C</v>
          </cell>
        </row>
        <row r="165">
          <cell r="A165" t="str">
            <v>Belinvestbank</v>
          </cell>
          <cell r="B165" t="str">
            <v>Belarus</v>
          </cell>
          <cell r="C165" t="str">
            <v>E</v>
          </cell>
          <cell r="D165">
            <v>2613422.3439600002</v>
          </cell>
          <cell r="E165" t="str">
            <v>2013 YE</v>
          </cell>
          <cell r="F165" t="str">
            <v>C</v>
          </cell>
        </row>
        <row r="166">
          <cell r="A166" t="str">
            <v>BPS-Sberbank</v>
          </cell>
          <cell r="B166" t="str">
            <v>Belarus</v>
          </cell>
          <cell r="C166" t="str">
            <v>E+</v>
          </cell>
          <cell r="D166">
            <v>3703785.8744999999</v>
          </cell>
          <cell r="E166" t="str">
            <v>2013 YE</v>
          </cell>
          <cell r="F166" t="str">
            <v>C</v>
          </cell>
        </row>
        <row r="167">
          <cell r="A167" t="str">
            <v>Minsk Transit Bank</v>
          </cell>
          <cell r="B167" t="str">
            <v>Belarus</v>
          </cell>
          <cell r="C167" t="str">
            <v>E+</v>
          </cell>
          <cell r="D167">
            <v>454813.87517999997</v>
          </cell>
          <cell r="E167" t="str">
            <v>2013 YE</v>
          </cell>
          <cell r="F167" t="str">
            <v>C</v>
          </cell>
        </row>
        <row r="168">
          <cell r="A168" t="str">
            <v>Belfius Bank SA/NV</v>
          </cell>
          <cell r="B168" t="str">
            <v>Belgium</v>
          </cell>
          <cell r="C168" t="str">
            <v>D+</v>
          </cell>
          <cell r="D168">
            <v>251856669.97555599</v>
          </cell>
          <cell r="E168" t="str">
            <v>2013 YE</v>
          </cell>
          <cell r="F168" t="str">
            <v>C</v>
          </cell>
        </row>
        <row r="169">
          <cell r="A169" t="str">
            <v>BNP Paribas Fortis SA/NV</v>
          </cell>
          <cell r="B169" t="str">
            <v>Belgium</v>
          </cell>
          <cell r="C169" t="str">
            <v>C-</v>
          </cell>
          <cell r="D169">
            <v>360280825.61432999</v>
          </cell>
          <cell r="E169" t="str">
            <v>2013 YE</v>
          </cell>
          <cell r="F169" t="str">
            <v>C</v>
          </cell>
        </row>
        <row r="170">
          <cell r="A170" t="str">
            <v>ING Belgium SA/NV</v>
          </cell>
          <cell r="B170" t="str">
            <v>Belgium</v>
          </cell>
          <cell r="C170" t="str">
            <v>C-</v>
          </cell>
          <cell r="D170">
            <v>197693582.12489501</v>
          </cell>
          <cell r="E170" t="str">
            <v>2013 YE</v>
          </cell>
          <cell r="F170" t="str">
            <v>C</v>
          </cell>
        </row>
        <row r="171">
          <cell r="A171" t="str">
            <v>KBC Bank N.V.</v>
          </cell>
          <cell r="B171" t="str">
            <v>Belgium</v>
          </cell>
          <cell r="C171" t="str">
            <v>C-</v>
          </cell>
          <cell r="D171">
            <v>287587500.15227997</v>
          </cell>
          <cell r="E171" t="str">
            <v>2013 YE</v>
          </cell>
          <cell r="F171" t="str">
            <v>C</v>
          </cell>
        </row>
        <row r="172">
          <cell r="A172" t="str">
            <v>Bank of N.T. Butterfield &amp; Son Ltd.(The)</v>
          </cell>
          <cell r="B172" t="str">
            <v>Bermuda</v>
          </cell>
          <cell r="C172" t="str">
            <v>D+</v>
          </cell>
          <cell r="D172">
            <v>8870815</v>
          </cell>
          <cell r="E172" t="str">
            <v>2013 YE</v>
          </cell>
          <cell r="F172" t="str">
            <v>C</v>
          </cell>
        </row>
        <row r="173">
          <cell r="A173" t="str">
            <v>Bermuda Commercial Bank Limited</v>
          </cell>
          <cell r="B173" t="str">
            <v>Bermuda</v>
          </cell>
          <cell r="C173" t="str">
            <v>D</v>
          </cell>
          <cell r="D173">
            <v>591673.63899999997</v>
          </cell>
          <cell r="E173" t="str">
            <v>2013 YE</v>
          </cell>
          <cell r="F173" t="str">
            <v>C</v>
          </cell>
        </row>
        <row r="174">
          <cell r="A174" t="str">
            <v>Banco BISA S.A.</v>
          </cell>
          <cell r="B174" t="str">
            <v>Bolivia</v>
          </cell>
          <cell r="C174" t="str">
            <v>D-</v>
          </cell>
          <cell r="D174">
            <v>1936245.7269524001</v>
          </cell>
          <cell r="E174" t="str">
            <v>2013 YE</v>
          </cell>
          <cell r="F174" t="str">
            <v>C</v>
          </cell>
        </row>
        <row r="175">
          <cell r="A175" t="str">
            <v>Banco de Credito de Bolivia S.A.</v>
          </cell>
          <cell r="B175" t="str">
            <v>Bolivia</v>
          </cell>
          <cell r="C175" t="str">
            <v>D-</v>
          </cell>
          <cell r="D175">
            <v>1676333.8606126001</v>
          </cell>
          <cell r="E175" t="str">
            <v>2013 YE</v>
          </cell>
          <cell r="F175" t="str">
            <v>C</v>
          </cell>
        </row>
        <row r="176">
          <cell r="A176" t="str">
            <v>Banco Economico S.A. (Bolivia)</v>
          </cell>
          <cell r="B176" t="str">
            <v>Bolivia</v>
          </cell>
          <cell r="C176" t="str">
            <v>E+</v>
          </cell>
          <cell r="D176">
            <v>883018.37739459996</v>
          </cell>
          <cell r="E176" t="str">
            <v>2013 YE</v>
          </cell>
          <cell r="F176" t="str">
            <v>C</v>
          </cell>
        </row>
        <row r="177">
          <cell r="A177" t="str">
            <v>Banco FIE S.A.</v>
          </cell>
          <cell r="B177" t="str">
            <v>Bolivia</v>
          </cell>
          <cell r="C177" t="str">
            <v>E+</v>
          </cell>
          <cell r="D177">
            <v>1144895.2220228</v>
          </cell>
          <cell r="E177" t="str">
            <v>2013 YE</v>
          </cell>
          <cell r="F177" t="str">
            <v>C</v>
          </cell>
        </row>
        <row r="178">
          <cell r="A178" t="str">
            <v>Banco Fortaleza S.A.</v>
          </cell>
          <cell r="B178" t="str">
            <v>Bolivia</v>
          </cell>
          <cell r="C178" t="str">
            <v>E+</v>
          </cell>
          <cell r="D178">
            <v>234816.49735960001</v>
          </cell>
          <cell r="E178" t="str">
            <v>2013 YE</v>
          </cell>
          <cell r="F178" t="str">
            <v>C</v>
          </cell>
        </row>
        <row r="179">
          <cell r="A179" t="str">
            <v>Banco Ganadero S.A.</v>
          </cell>
          <cell r="B179" t="str">
            <v>Bolivia</v>
          </cell>
          <cell r="C179" t="str">
            <v>E+</v>
          </cell>
          <cell r="D179">
            <v>949981.32950380002</v>
          </cell>
          <cell r="E179" t="str">
            <v>2013 YE</v>
          </cell>
          <cell r="F179" t="str">
            <v>C</v>
          </cell>
        </row>
        <row r="180">
          <cell r="A180" t="str">
            <v>Banco Pyme Los Andes Procredit. S.A.</v>
          </cell>
          <cell r="B180" t="str">
            <v>Bolivia</v>
          </cell>
          <cell r="C180" t="str">
            <v>D-</v>
          </cell>
          <cell r="D180">
            <v>732440.23008360004</v>
          </cell>
          <cell r="E180" t="str">
            <v>2013 YE</v>
          </cell>
          <cell r="F180" t="str">
            <v>C</v>
          </cell>
        </row>
        <row r="181">
          <cell r="A181" t="str">
            <v>Banco Mercantil Santa Cruz S.A.</v>
          </cell>
          <cell r="B181" t="str">
            <v>Bolivia</v>
          </cell>
          <cell r="C181" t="str">
            <v>D-</v>
          </cell>
          <cell r="D181">
            <v>2627036.1741960002</v>
          </cell>
          <cell r="E181" t="str">
            <v>2013 YE</v>
          </cell>
          <cell r="F181" t="str">
            <v>C</v>
          </cell>
        </row>
        <row r="182">
          <cell r="A182" t="str">
            <v>Banco Nacional de Bolivia S.A.</v>
          </cell>
          <cell r="B182" t="str">
            <v>Bolivia</v>
          </cell>
          <cell r="C182" t="str">
            <v>D-</v>
          </cell>
          <cell r="D182">
            <v>2258742.2530801999</v>
          </cell>
          <cell r="E182" t="str">
            <v>2013 YE</v>
          </cell>
          <cell r="F182" t="str">
            <v>C</v>
          </cell>
        </row>
        <row r="183">
          <cell r="A183" t="str">
            <v>Banco Solidario S.A. (Bolivia)</v>
          </cell>
          <cell r="B183" t="str">
            <v>Bolivia</v>
          </cell>
          <cell r="C183" t="str">
            <v>D-</v>
          </cell>
          <cell r="D183">
            <v>1106093.7749224</v>
          </cell>
          <cell r="E183" t="str">
            <v>2013 YE</v>
          </cell>
          <cell r="F183" t="str">
            <v>C</v>
          </cell>
        </row>
        <row r="184">
          <cell r="A184" t="str">
            <v>Banco Union S.A. (Bolivia)</v>
          </cell>
          <cell r="B184" t="str">
            <v>Bolivia</v>
          </cell>
          <cell r="C184" t="str">
            <v>E+</v>
          </cell>
          <cell r="D184">
            <v>2107276.2620661999</v>
          </cell>
          <cell r="E184" t="str">
            <v>2013 YE</v>
          </cell>
          <cell r="F184" t="str">
            <v>C</v>
          </cell>
        </row>
        <row r="185">
          <cell r="A185" t="str">
            <v>Cooperativa Jesus Nazareno LTDA</v>
          </cell>
          <cell r="B185" t="str">
            <v>Bolivia</v>
          </cell>
          <cell r="C185" t="str">
            <v>E+</v>
          </cell>
          <cell r="D185">
            <v>227027.84455318001</v>
          </cell>
          <cell r="E185" t="str">
            <v>2013 YE</v>
          </cell>
          <cell r="F185" t="str">
            <v>U</v>
          </cell>
        </row>
        <row r="186">
          <cell r="A186" t="str">
            <v>Banco Pyme Ecofuturo S.A.</v>
          </cell>
          <cell r="B186" t="str">
            <v>Bolivia</v>
          </cell>
          <cell r="C186" t="str">
            <v>E+</v>
          </cell>
          <cell r="D186">
            <v>306910.192729161</v>
          </cell>
          <cell r="E186" t="str">
            <v>2013 YE</v>
          </cell>
          <cell r="F186" t="str">
            <v>C</v>
          </cell>
        </row>
        <row r="187">
          <cell r="A187" t="str">
            <v>Banco Fassil S.A.</v>
          </cell>
          <cell r="B187" t="str">
            <v>Bolivia</v>
          </cell>
          <cell r="C187" t="str">
            <v>E+</v>
          </cell>
          <cell r="D187">
            <v>718251.29277478496</v>
          </cell>
          <cell r="E187" t="str">
            <v>2013 YE</v>
          </cell>
          <cell r="F187" t="str">
            <v>C</v>
          </cell>
        </row>
        <row r="188">
          <cell r="A188" t="str">
            <v>Banco ABC Brasil S.A.</v>
          </cell>
          <cell r="B188" t="str">
            <v>Brazil</v>
          </cell>
          <cell r="C188" t="str">
            <v>D+</v>
          </cell>
          <cell r="D188">
            <v>7315776.2700023996</v>
          </cell>
          <cell r="E188" t="str">
            <v>2013 YE</v>
          </cell>
          <cell r="F188" t="str">
            <v>C</v>
          </cell>
        </row>
        <row r="189">
          <cell r="A189" t="str">
            <v>Banco Alfa de Investimento S.A.</v>
          </cell>
          <cell r="B189" t="str">
            <v>Brazil</v>
          </cell>
          <cell r="C189" t="str">
            <v>C-</v>
          </cell>
          <cell r="D189">
            <v>5635104.0063988799</v>
          </cell>
          <cell r="E189" t="str">
            <v>2013 YE</v>
          </cell>
          <cell r="F189" t="str">
            <v>U</v>
          </cell>
        </row>
        <row r="190">
          <cell r="A190" t="str">
            <v>Banco BBM S.A.</v>
          </cell>
          <cell r="B190" t="str">
            <v>Brazil</v>
          </cell>
          <cell r="C190" t="str">
            <v>D+</v>
          </cell>
          <cell r="D190">
            <v>1370260.05336672</v>
          </cell>
          <cell r="E190" t="str">
            <v>2013 YE</v>
          </cell>
          <cell r="F190" t="str">
            <v>C</v>
          </cell>
        </row>
        <row r="191">
          <cell r="A191" t="str">
            <v>Banco Cetelem S.A.</v>
          </cell>
          <cell r="B191" t="str">
            <v>Brazil</v>
          </cell>
          <cell r="C191" t="str">
            <v>D-</v>
          </cell>
          <cell r="D191">
            <v>1786280.40279264</v>
          </cell>
          <cell r="E191" t="str">
            <v>2013 YE</v>
          </cell>
          <cell r="F191" t="str">
            <v>U</v>
          </cell>
        </row>
        <row r="192">
          <cell r="A192" t="str">
            <v>Banco BMG S.A.</v>
          </cell>
          <cell r="B192" t="str">
            <v>Brazil</v>
          </cell>
          <cell r="C192" t="str">
            <v>E+</v>
          </cell>
          <cell r="D192">
            <v>11914354.251868799</v>
          </cell>
          <cell r="E192" t="str">
            <v>2013 YE</v>
          </cell>
          <cell r="F192" t="str">
            <v>C</v>
          </cell>
        </row>
        <row r="193">
          <cell r="A193" t="str">
            <v>Banco Bonsucesso S.A.</v>
          </cell>
          <cell r="B193" t="str">
            <v>Brazil</v>
          </cell>
          <cell r="C193" t="str">
            <v>E+</v>
          </cell>
          <cell r="D193">
            <v>1236375.9787584001</v>
          </cell>
          <cell r="E193" t="str">
            <v>2013 YE</v>
          </cell>
          <cell r="F193" t="str">
            <v>U</v>
          </cell>
        </row>
        <row r="194">
          <cell r="A194" t="str">
            <v>Banco Bradesco S.A.</v>
          </cell>
          <cell r="B194" t="str">
            <v>Brazil</v>
          </cell>
          <cell r="C194" t="str">
            <v>C-</v>
          </cell>
          <cell r="D194">
            <v>384927113.99038303</v>
          </cell>
          <cell r="E194" t="str">
            <v>2013 YE</v>
          </cell>
          <cell r="F194" t="str">
            <v>C</v>
          </cell>
        </row>
        <row r="195">
          <cell r="A195" t="str">
            <v>Banco BTG Pactual S.A.</v>
          </cell>
          <cell r="B195" t="str">
            <v>Brazil</v>
          </cell>
          <cell r="C195" t="str">
            <v>D+</v>
          </cell>
          <cell r="D195">
            <v>50779412.162891001</v>
          </cell>
          <cell r="E195" t="str">
            <v>2013 YE</v>
          </cell>
          <cell r="F195" t="str">
            <v>C</v>
          </cell>
        </row>
        <row r="196">
          <cell r="A196" t="str">
            <v>Banco Citibank S.A.</v>
          </cell>
          <cell r="B196" t="str">
            <v>Brazil</v>
          </cell>
          <cell r="C196" t="str">
            <v>C-</v>
          </cell>
          <cell r="D196">
            <v>22286654.870260801</v>
          </cell>
          <cell r="E196" t="str">
            <v>2013 YE</v>
          </cell>
          <cell r="F196" t="str">
            <v>U</v>
          </cell>
        </row>
        <row r="197">
          <cell r="A197" t="str">
            <v>Banco Daycoval S.A.</v>
          </cell>
          <cell r="B197" t="str">
            <v>Brazil</v>
          </cell>
          <cell r="C197" t="str">
            <v>D+</v>
          </cell>
          <cell r="D197">
            <v>6336737.5830969596</v>
          </cell>
          <cell r="E197" t="str">
            <v>2013 YE</v>
          </cell>
          <cell r="F197" t="str">
            <v>C</v>
          </cell>
        </row>
        <row r="198">
          <cell r="A198" t="str">
            <v>Banco do Brasil S.A.</v>
          </cell>
          <cell r="B198" t="str">
            <v>Brazil</v>
          </cell>
          <cell r="C198" t="str">
            <v>C-</v>
          </cell>
          <cell r="D198">
            <v>552682053.81601298</v>
          </cell>
          <cell r="E198" t="str">
            <v>2013 YE</v>
          </cell>
          <cell r="F198" t="str">
            <v>C</v>
          </cell>
        </row>
        <row r="199">
          <cell r="A199" t="str">
            <v>Banco do Estado de Sergipe S.A.</v>
          </cell>
          <cell r="B199" t="str">
            <v>Brazil</v>
          </cell>
          <cell r="C199" t="str">
            <v>D</v>
          </cell>
          <cell r="D199">
            <v>1502436.8057164799</v>
          </cell>
          <cell r="E199" t="str">
            <v>2013 YE</v>
          </cell>
          <cell r="F199" t="str">
            <v>C</v>
          </cell>
        </row>
        <row r="200">
          <cell r="A200" t="str">
            <v>Banco do Estado do Para S.A.</v>
          </cell>
          <cell r="B200" t="str">
            <v>Brazil</v>
          </cell>
          <cell r="C200" t="str">
            <v>D-</v>
          </cell>
          <cell r="D200">
            <v>1928389.12514304</v>
          </cell>
          <cell r="E200" t="str">
            <v>2013 YE</v>
          </cell>
          <cell r="F200" t="str">
            <v>U</v>
          </cell>
        </row>
        <row r="201">
          <cell r="A201" t="str">
            <v>Banco do Estado do Rio Grande do Sul S.A.</v>
          </cell>
          <cell r="B201" t="str">
            <v>Brazil</v>
          </cell>
          <cell r="C201" t="str">
            <v>D+</v>
          </cell>
          <cell r="D201">
            <v>22554069.093438201</v>
          </cell>
          <cell r="E201" t="str">
            <v>2013 YE</v>
          </cell>
          <cell r="F201" t="str">
            <v>C</v>
          </cell>
        </row>
        <row r="202">
          <cell r="A202" t="str">
            <v>Banco do Nordeste do Brasil S.A.</v>
          </cell>
          <cell r="B202" t="str">
            <v>Brazil</v>
          </cell>
          <cell r="C202" t="str">
            <v>D</v>
          </cell>
          <cell r="D202">
            <v>14334005.8591906</v>
          </cell>
          <cell r="E202" t="str">
            <v>2013 YE</v>
          </cell>
          <cell r="F202" t="str">
            <v>U</v>
          </cell>
        </row>
        <row r="203">
          <cell r="A203" t="str">
            <v>Banco Fibra S.A.</v>
          </cell>
          <cell r="B203" t="str">
            <v>Brazil</v>
          </cell>
          <cell r="C203" t="str">
            <v>E+</v>
          </cell>
          <cell r="D203">
            <v>3952936.7761603198</v>
          </cell>
          <cell r="E203" t="str">
            <v>2013 YE</v>
          </cell>
          <cell r="F203" t="str">
            <v>C</v>
          </cell>
        </row>
        <row r="204">
          <cell r="A204" t="str">
            <v>Banco Ford S.A.</v>
          </cell>
          <cell r="B204" t="str">
            <v>Brazil</v>
          </cell>
          <cell r="C204" t="str">
            <v>D-</v>
          </cell>
          <cell r="D204">
            <v>707419.73760959995</v>
          </cell>
          <cell r="E204" t="str">
            <v>2013 YE</v>
          </cell>
          <cell r="F204" t="str">
            <v>C</v>
          </cell>
        </row>
        <row r="205">
          <cell r="A205" t="str">
            <v>Banco GMAC S.A.</v>
          </cell>
          <cell r="B205" t="str">
            <v>Brazil</v>
          </cell>
          <cell r="C205" t="str">
            <v>D-</v>
          </cell>
          <cell r="D205">
            <v>5509259.3511744002</v>
          </cell>
          <cell r="E205" t="str">
            <v>2013 YE</v>
          </cell>
          <cell r="F205" t="str">
            <v>U</v>
          </cell>
        </row>
        <row r="206">
          <cell r="A206" t="str">
            <v>Banco Industrial do Brasil S.A.</v>
          </cell>
          <cell r="B206" t="str">
            <v>Brazil</v>
          </cell>
          <cell r="C206" t="str">
            <v>D</v>
          </cell>
          <cell r="D206">
            <v>930490.20705167996</v>
          </cell>
          <cell r="E206" t="str">
            <v>2013 YE</v>
          </cell>
          <cell r="F206" t="str">
            <v>C</v>
          </cell>
        </row>
        <row r="207">
          <cell r="A207" t="str">
            <v>Banco Industrial e Comercial S.A. (Bicbanco)</v>
          </cell>
          <cell r="B207" t="str">
            <v>Brazil</v>
          </cell>
          <cell r="C207" t="str">
            <v>D+</v>
          </cell>
          <cell r="D207">
            <v>6572515.0570051204</v>
          </cell>
          <cell r="E207" t="str">
            <v>2013 YE</v>
          </cell>
          <cell r="F207" t="str">
            <v>C</v>
          </cell>
        </row>
        <row r="208">
          <cell r="A208" t="str">
            <v>Banco Indusval S.A. (BI&amp;P)</v>
          </cell>
          <cell r="B208" t="str">
            <v>Brazil</v>
          </cell>
          <cell r="C208" t="str">
            <v>D-</v>
          </cell>
          <cell r="D208">
            <v>2092531.5448536</v>
          </cell>
          <cell r="E208" t="str">
            <v>2013 YE</v>
          </cell>
          <cell r="F208" t="str">
            <v>C</v>
          </cell>
        </row>
        <row r="209">
          <cell r="A209" t="str">
            <v>Banco Itau BBA S.A.</v>
          </cell>
          <cell r="B209" t="str">
            <v>Brazil</v>
          </cell>
          <cell r="C209" t="str">
            <v>C-</v>
          </cell>
          <cell r="D209">
            <v>111655582.714137</v>
          </cell>
          <cell r="E209" t="str">
            <v>2013 YE</v>
          </cell>
          <cell r="F209" t="str">
            <v>U</v>
          </cell>
        </row>
        <row r="210">
          <cell r="A210" t="str">
            <v>Banco Mercantil do Brasil S.A.</v>
          </cell>
          <cell r="B210" t="str">
            <v>Brazil</v>
          </cell>
          <cell r="C210" t="str">
            <v>E+</v>
          </cell>
          <cell r="D210">
            <v>5714771.2743004803</v>
          </cell>
          <cell r="E210" t="str">
            <v>2013 YE</v>
          </cell>
          <cell r="F210" t="str">
            <v>C</v>
          </cell>
        </row>
        <row r="211">
          <cell r="A211" t="str">
            <v>Banco Mizuho do Brasil S.A.</v>
          </cell>
          <cell r="B211" t="str">
            <v>Brazil</v>
          </cell>
          <cell r="C211" t="str">
            <v>D-</v>
          </cell>
          <cell r="D211">
            <v>633048.22052688</v>
          </cell>
          <cell r="E211" t="str">
            <v>2013 YE</v>
          </cell>
          <cell r="F211" t="str">
            <v>U</v>
          </cell>
        </row>
        <row r="212">
          <cell r="A212" t="str">
            <v>Banco Modal S.A.</v>
          </cell>
          <cell r="B212" t="str">
            <v>Brazil</v>
          </cell>
          <cell r="C212" t="str">
            <v>D-</v>
          </cell>
          <cell r="D212">
            <v>507610.05041808001</v>
          </cell>
          <cell r="E212" t="str">
            <v>2013 YE</v>
          </cell>
          <cell r="F212" t="str">
            <v>U</v>
          </cell>
        </row>
        <row r="213">
          <cell r="A213" t="str">
            <v>Banco Original do Agronegocio S.A.</v>
          </cell>
          <cell r="B213" t="str">
            <v>Brazil</v>
          </cell>
          <cell r="C213" t="str">
            <v>E+</v>
          </cell>
          <cell r="D213">
            <v>225718.34485152</v>
          </cell>
          <cell r="E213" t="str">
            <v>2013 YE</v>
          </cell>
          <cell r="F213" t="str">
            <v>U</v>
          </cell>
        </row>
        <row r="214">
          <cell r="A214" t="str">
            <v>Banco Original S.A.</v>
          </cell>
          <cell r="B214" t="str">
            <v>Brazil</v>
          </cell>
          <cell r="C214" t="str">
            <v>E+</v>
          </cell>
          <cell r="D214">
            <v>1090871.68574928</v>
          </cell>
          <cell r="E214" t="str">
            <v>2013 YE</v>
          </cell>
          <cell r="F214" t="str">
            <v>U</v>
          </cell>
        </row>
        <row r="215">
          <cell r="A215" t="str">
            <v>Banco Pan S.A.</v>
          </cell>
          <cell r="B215" t="str">
            <v>Brazil</v>
          </cell>
          <cell r="C215" t="str">
            <v>E+</v>
          </cell>
          <cell r="D215">
            <v>9152448.1112337597</v>
          </cell>
          <cell r="E215" t="str">
            <v>2013 YE</v>
          </cell>
          <cell r="F215" t="str">
            <v>C</v>
          </cell>
        </row>
        <row r="216">
          <cell r="A216" t="str">
            <v>Banco Paulista S.A.</v>
          </cell>
          <cell r="B216" t="str">
            <v>Brazil</v>
          </cell>
          <cell r="C216" t="str">
            <v>E+</v>
          </cell>
          <cell r="D216">
            <v>579668.54427216004</v>
          </cell>
          <cell r="E216" t="str">
            <v>2013 YE</v>
          </cell>
          <cell r="F216" t="str">
            <v>U</v>
          </cell>
        </row>
        <row r="217">
          <cell r="A217" t="str">
            <v>Banco Pine S.A.</v>
          </cell>
          <cell r="B217" t="str">
            <v>Brazil</v>
          </cell>
          <cell r="C217" t="str">
            <v>D+</v>
          </cell>
          <cell r="D217">
            <v>4469499.2479843199</v>
          </cell>
          <cell r="E217" t="str">
            <v>2013 YE</v>
          </cell>
          <cell r="F217" t="str">
            <v>C</v>
          </cell>
        </row>
        <row r="218">
          <cell r="A218" t="str">
            <v>Banco Psa Finance Brasil S.A.</v>
          </cell>
          <cell r="B218" t="str">
            <v>Brazil</v>
          </cell>
          <cell r="C218" t="str">
            <v>D-</v>
          </cell>
          <cell r="D218">
            <v>1392848.58807456</v>
          </cell>
          <cell r="E218" t="str">
            <v>2013 YE</v>
          </cell>
          <cell r="F218" t="str">
            <v>U</v>
          </cell>
        </row>
        <row r="219">
          <cell r="A219" t="str">
            <v>Banco Safra S.A.</v>
          </cell>
          <cell r="B219" t="str">
            <v>Brazil</v>
          </cell>
          <cell r="C219" t="str">
            <v>C-</v>
          </cell>
          <cell r="D219">
            <v>55800318.0072245</v>
          </cell>
          <cell r="E219" t="str">
            <v>2013 YE</v>
          </cell>
          <cell r="F219" t="str">
            <v>C</v>
          </cell>
        </row>
        <row r="220">
          <cell r="A220" t="str">
            <v>Banco Santander (Brasil) S.A.</v>
          </cell>
          <cell r="B220" t="str">
            <v>Brazil</v>
          </cell>
          <cell r="C220" t="str">
            <v>C-</v>
          </cell>
          <cell r="D220">
            <v>205940708.973138</v>
          </cell>
          <cell r="E220" t="str">
            <v>2013 YE</v>
          </cell>
          <cell r="F220" t="str">
            <v>C</v>
          </cell>
        </row>
        <row r="221">
          <cell r="A221" t="str">
            <v>Banco Sofisa S.A.</v>
          </cell>
          <cell r="B221" t="str">
            <v>Brazil</v>
          </cell>
          <cell r="C221" t="str">
            <v>D</v>
          </cell>
          <cell r="D221">
            <v>1525258.8892238401</v>
          </cell>
          <cell r="E221" t="str">
            <v>2013 YE</v>
          </cell>
          <cell r="F221" t="str">
            <v>C</v>
          </cell>
        </row>
        <row r="222">
          <cell r="A222" t="str">
            <v>Banco Votorantim S.A.</v>
          </cell>
          <cell r="B222" t="str">
            <v>Brazil</v>
          </cell>
          <cell r="C222" t="str">
            <v>D+</v>
          </cell>
          <cell r="D222">
            <v>44713372.473660998</v>
          </cell>
          <cell r="E222" t="str">
            <v>2013 YE</v>
          </cell>
          <cell r="F222" t="str">
            <v>C</v>
          </cell>
        </row>
        <row r="223">
          <cell r="A223" t="str">
            <v>BES Investimento do Brasil S.A.</v>
          </cell>
          <cell r="B223" t="str">
            <v>Brazil</v>
          </cell>
          <cell r="C223" t="str">
            <v>E+</v>
          </cell>
          <cell r="D223">
            <v>3431776.6567348801</v>
          </cell>
          <cell r="E223" t="str">
            <v>2013 YE</v>
          </cell>
          <cell r="F223" t="str">
            <v>U</v>
          </cell>
        </row>
        <row r="224">
          <cell r="A224" t="str">
            <v>BRB-Banco de Brasilia S.A.</v>
          </cell>
          <cell r="B224" t="str">
            <v>Brazil</v>
          </cell>
          <cell r="C224" t="str">
            <v>E+</v>
          </cell>
          <cell r="D224">
            <v>4891993.6888147201</v>
          </cell>
          <cell r="E224" t="str">
            <v>2013 YE</v>
          </cell>
          <cell r="F224" t="str">
            <v>C</v>
          </cell>
        </row>
        <row r="225">
          <cell r="A225" t="str">
            <v>Caixa Economica Federal (CAIXA)</v>
          </cell>
          <cell r="B225" t="str">
            <v>Brazil</v>
          </cell>
          <cell r="C225" t="str">
            <v>D</v>
          </cell>
          <cell r="D225">
            <v>363812798.22214299</v>
          </cell>
          <cell r="E225" t="str">
            <v>2013 YE</v>
          </cell>
          <cell r="F225" t="str">
            <v>C</v>
          </cell>
        </row>
        <row r="226">
          <cell r="A226" t="str">
            <v>HSBC Bank Brasil S.A. - Banco Multiplo</v>
          </cell>
          <cell r="B226" t="str">
            <v>Brazil</v>
          </cell>
          <cell r="C226" t="str">
            <v>C-</v>
          </cell>
          <cell r="D226">
            <v>67495929.860053897</v>
          </cell>
          <cell r="E226" t="str">
            <v>2013 YE</v>
          </cell>
          <cell r="F226" t="str">
            <v>C</v>
          </cell>
        </row>
        <row r="227">
          <cell r="A227" t="str">
            <v>Itau Unibanco S.A.</v>
          </cell>
          <cell r="B227" t="str">
            <v>Brazil</v>
          </cell>
          <cell r="C227" t="str">
            <v>C-</v>
          </cell>
          <cell r="D227">
            <v>411490718.77967101</v>
          </cell>
          <cell r="E227" t="str">
            <v>2013 YE</v>
          </cell>
          <cell r="F227" t="str">
            <v>C</v>
          </cell>
        </row>
        <row r="228">
          <cell r="A228" t="str">
            <v>Corporate Commercial Bank AD</v>
          </cell>
          <cell r="B228" t="str">
            <v>Bulgaria</v>
          </cell>
          <cell r="C228" t="str">
            <v>E</v>
          </cell>
          <cell r="D228">
            <v>4750458.74038863</v>
          </cell>
          <cell r="E228" t="str">
            <v>2013 YE</v>
          </cell>
          <cell r="F228" t="str">
            <v>C</v>
          </cell>
        </row>
        <row r="229">
          <cell r="A229" t="str">
            <v>DSK Bank PLC</v>
          </cell>
          <cell r="B229" t="str">
            <v>Bulgaria</v>
          </cell>
          <cell r="C229" t="str">
            <v>D-</v>
          </cell>
          <cell r="D229">
            <v>6246865.3542522602</v>
          </cell>
          <cell r="E229" t="str">
            <v>2013 YE</v>
          </cell>
          <cell r="F229" t="str">
            <v>C</v>
          </cell>
        </row>
        <row r="230">
          <cell r="A230" t="str">
            <v>Raiffeisenbank (Bulgaria) EAD</v>
          </cell>
          <cell r="B230" t="str">
            <v>Bulgaria</v>
          </cell>
          <cell r="C230" t="str">
            <v>E+</v>
          </cell>
          <cell r="D230">
            <v>4202496.0944874603</v>
          </cell>
          <cell r="E230" t="str">
            <v>2013 YE</v>
          </cell>
          <cell r="F230" t="str">
            <v>C</v>
          </cell>
        </row>
        <row r="231">
          <cell r="A231" t="str">
            <v>Caisse centrale Desjardins</v>
          </cell>
          <cell r="B231" t="str">
            <v>Canada</v>
          </cell>
          <cell r="C231" t="str">
            <v>C</v>
          </cell>
          <cell r="D231">
            <v>32737599.979538999</v>
          </cell>
          <cell r="E231" t="str">
            <v>2013 YE</v>
          </cell>
          <cell r="F231" t="str">
            <v>C</v>
          </cell>
        </row>
        <row r="232">
          <cell r="A232" t="str">
            <v>Banco de Chile</v>
          </cell>
          <cell r="B232" t="str">
            <v>Chile</v>
          </cell>
          <cell r="C232" t="str">
            <v>B-</v>
          </cell>
          <cell r="D232">
            <v>49355526.013099998</v>
          </cell>
          <cell r="E232" t="str">
            <v>2013 YE</v>
          </cell>
          <cell r="F232" t="str">
            <v>C</v>
          </cell>
        </row>
        <row r="233">
          <cell r="A233" t="str">
            <v>Banco de Credito e Inversiones</v>
          </cell>
          <cell r="B233" t="str">
            <v>Chile</v>
          </cell>
          <cell r="C233" t="str">
            <v>C</v>
          </cell>
          <cell r="D233">
            <v>38532043.173969999</v>
          </cell>
          <cell r="E233" t="str">
            <v>2013 YE</v>
          </cell>
          <cell r="F233" t="str">
            <v>C</v>
          </cell>
        </row>
        <row r="234">
          <cell r="A234" t="str">
            <v>Banco del Estado de Chile</v>
          </cell>
          <cell r="B234" t="str">
            <v>Chile</v>
          </cell>
          <cell r="C234" t="str">
            <v>C</v>
          </cell>
          <cell r="D234">
            <v>48644539.482660003</v>
          </cell>
          <cell r="E234" t="str">
            <v>2013 YE</v>
          </cell>
          <cell r="F234" t="str">
            <v>C</v>
          </cell>
        </row>
        <row r="235">
          <cell r="A235" t="str">
            <v>Banco Itau Chile</v>
          </cell>
          <cell r="B235" t="str">
            <v>Chile</v>
          </cell>
          <cell r="C235" t="str">
            <v>C-</v>
          </cell>
          <cell r="D235">
            <v>12933589.645409999</v>
          </cell>
          <cell r="E235" t="str">
            <v>2013 YE</v>
          </cell>
          <cell r="F235" t="str">
            <v>C</v>
          </cell>
        </row>
        <row r="236">
          <cell r="A236" t="str">
            <v>Banco Santander-Chile</v>
          </cell>
          <cell r="B236" t="str">
            <v>Chile</v>
          </cell>
          <cell r="C236" t="str">
            <v>C+</v>
          </cell>
          <cell r="D236">
            <v>51416543.484159999</v>
          </cell>
          <cell r="E236" t="str">
            <v>2013 YE</v>
          </cell>
          <cell r="F236" t="str">
            <v>C</v>
          </cell>
        </row>
        <row r="237">
          <cell r="A237" t="str">
            <v>BBVA (Chile)</v>
          </cell>
          <cell r="B237" t="str">
            <v>Chile</v>
          </cell>
          <cell r="C237" t="str">
            <v>D+</v>
          </cell>
          <cell r="D237">
            <v>19284313.52098</v>
          </cell>
          <cell r="E237" t="str">
            <v>2013 YE</v>
          </cell>
          <cell r="F237" t="str">
            <v>C</v>
          </cell>
        </row>
        <row r="238">
          <cell r="A238" t="str">
            <v>CorpBanca</v>
          </cell>
          <cell r="B238" t="str">
            <v>Chile</v>
          </cell>
          <cell r="C238" t="str">
            <v>D+</v>
          </cell>
          <cell r="D238">
            <v>33285833.14711</v>
          </cell>
          <cell r="E238" t="str">
            <v>2013 YE</v>
          </cell>
          <cell r="F238" t="str">
            <v>C</v>
          </cell>
        </row>
        <row r="239">
          <cell r="A239" t="str">
            <v>Agricultural Bank of China Limited</v>
          </cell>
          <cell r="B239" t="str">
            <v>China</v>
          </cell>
          <cell r="C239" t="str">
            <v>D+</v>
          </cell>
          <cell r="D239">
            <v>2405408345.3825402</v>
          </cell>
          <cell r="E239" t="str">
            <v>2013 YE</v>
          </cell>
          <cell r="F239" t="str">
            <v>C</v>
          </cell>
        </row>
        <row r="240">
          <cell r="A240" t="str">
            <v>Bank of China Limited</v>
          </cell>
          <cell r="B240" t="str">
            <v>China</v>
          </cell>
          <cell r="C240" t="str">
            <v>C-</v>
          </cell>
          <cell r="D240">
            <v>2291795140.6282301</v>
          </cell>
          <cell r="E240" t="str">
            <v>2013 YE</v>
          </cell>
          <cell r="F240" t="str">
            <v>C</v>
          </cell>
        </row>
        <row r="241">
          <cell r="A241" t="str">
            <v>Bank of Communications Co., Ltd.</v>
          </cell>
          <cell r="B241" t="str">
            <v>China</v>
          </cell>
          <cell r="C241" t="str">
            <v>D+</v>
          </cell>
          <cell r="D241">
            <v>984644085.45548999</v>
          </cell>
          <cell r="E241" t="str">
            <v>2013 YE</v>
          </cell>
          <cell r="F241" t="str">
            <v>C</v>
          </cell>
        </row>
        <row r="242">
          <cell r="A242" t="str">
            <v>Bank of Shanghai Co., Ltd.</v>
          </cell>
          <cell r="B242" t="str">
            <v>China</v>
          </cell>
          <cell r="C242" t="str">
            <v>D</v>
          </cell>
          <cell r="D242">
            <v>161502896.470424</v>
          </cell>
          <cell r="E242" t="str">
            <v>2013 YE</v>
          </cell>
          <cell r="F242" t="str">
            <v>C</v>
          </cell>
        </row>
        <row r="243">
          <cell r="A243" t="str">
            <v>China CITIC Bank</v>
          </cell>
          <cell r="B243" t="str">
            <v>China</v>
          </cell>
          <cell r="C243" t="str">
            <v>D</v>
          </cell>
          <cell r="D243">
            <v>601462345.84460998</v>
          </cell>
          <cell r="E243" t="str">
            <v>2013 YE</v>
          </cell>
          <cell r="F243" t="str">
            <v>C</v>
          </cell>
        </row>
        <row r="244">
          <cell r="A244" t="str">
            <v>China Construction Bank Corporation</v>
          </cell>
          <cell r="B244" t="str">
            <v>China</v>
          </cell>
          <cell r="C244" t="str">
            <v>C-</v>
          </cell>
          <cell r="D244">
            <v>2537737583.8916998</v>
          </cell>
          <cell r="E244" t="str">
            <v>2013 YE</v>
          </cell>
          <cell r="F244" t="str">
            <v>C</v>
          </cell>
        </row>
        <row r="245">
          <cell r="A245" t="str">
            <v>China Everbright Bank</v>
          </cell>
          <cell r="B245" t="str">
            <v>China</v>
          </cell>
          <cell r="C245" t="str">
            <v>D-</v>
          </cell>
          <cell r="D245">
            <v>398930595.26822001</v>
          </cell>
          <cell r="E245" t="str">
            <v>2013 YE</v>
          </cell>
          <cell r="F245" t="str">
            <v>C</v>
          </cell>
        </row>
        <row r="246">
          <cell r="A246" t="str">
            <v>China Guangfa Bank</v>
          </cell>
          <cell r="B246" t="str">
            <v>China</v>
          </cell>
          <cell r="C246" t="str">
            <v>D-</v>
          </cell>
          <cell r="D246">
            <v>242793883.086889</v>
          </cell>
          <cell r="E246" t="str">
            <v>2013 YE</v>
          </cell>
          <cell r="F246" t="str">
            <v>U</v>
          </cell>
        </row>
        <row r="247">
          <cell r="A247" t="str">
            <v>China Merchants Bank</v>
          </cell>
          <cell r="B247" t="str">
            <v>China</v>
          </cell>
          <cell r="C247" t="str">
            <v>D+</v>
          </cell>
          <cell r="D247">
            <v>663439912.24522996</v>
          </cell>
          <cell r="E247" t="str">
            <v>2013 YE</v>
          </cell>
          <cell r="F247" t="str">
            <v>C</v>
          </cell>
        </row>
        <row r="248">
          <cell r="A248" t="str">
            <v>HSBC Bank (China) Company Limited</v>
          </cell>
          <cell r="B248" t="str">
            <v>China</v>
          </cell>
          <cell r="C248" t="str">
            <v>D</v>
          </cell>
          <cell r="D248">
            <v>60427772.557187498</v>
          </cell>
          <cell r="E248" t="str">
            <v>2013 YE</v>
          </cell>
          <cell r="F248" t="str">
            <v>C</v>
          </cell>
        </row>
        <row r="249">
          <cell r="A249" t="str">
            <v>Industrial &amp; Commercial Bank of China Ltd</v>
          </cell>
          <cell r="B249" t="str">
            <v>China</v>
          </cell>
          <cell r="C249" t="str">
            <v>C-</v>
          </cell>
          <cell r="D249">
            <v>3124886677.53304</v>
          </cell>
          <cell r="E249" t="str">
            <v>2013 YE</v>
          </cell>
          <cell r="F249" t="str">
            <v>C</v>
          </cell>
        </row>
        <row r="250">
          <cell r="A250" t="str">
            <v>Ping An Bank Co., Ltd</v>
          </cell>
          <cell r="B250" t="str">
            <v>China</v>
          </cell>
          <cell r="C250" t="str">
            <v>D</v>
          </cell>
          <cell r="D250">
            <v>312483018.50256997</v>
          </cell>
          <cell r="E250" t="str">
            <v>2013 YE</v>
          </cell>
          <cell r="F250" t="str">
            <v>C</v>
          </cell>
        </row>
        <row r="251">
          <cell r="A251" t="str">
            <v>Shanghai Pudong Development Bank Co., Ltd.</v>
          </cell>
          <cell r="B251" t="str">
            <v>China</v>
          </cell>
          <cell r="C251" t="str">
            <v>D</v>
          </cell>
          <cell r="D251">
            <v>607893241.44624996</v>
          </cell>
          <cell r="E251" t="str">
            <v>2013 YE</v>
          </cell>
          <cell r="F251" t="str">
            <v>C</v>
          </cell>
        </row>
        <row r="252">
          <cell r="A252" t="str">
            <v>Banco Davivienda S.A.</v>
          </cell>
          <cell r="B252" t="str">
            <v>Colombia</v>
          </cell>
          <cell r="C252" t="str">
            <v>D+</v>
          </cell>
          <cell r="D252">
            <v>29179429.5085769</v>
          </cell>
          <cell r="E252" t="str">
            <v>2013 YE</v>
          </cell>
          <cell r="F252" t="str">
            <v>C</v>
          </cell>
        </row>
        <row r="253">
          <cell r="A253" t="str">
            <v>Banco de Bogota S.A.</v>
          </cell>
          <cell r="B253" t="str">
            <v>Colombia</v>
          </cell>
          <cell r="C253" t="str">
            <v>C-</v>
          </cell>
          <cell r="D253">
            <v>52106290.963200003</v>
          </cell>
          <cell r="E253" t="str">
            <v>2013 YE</v>
          </cell>
          <cell r="F253" t="str">
            <v>C</v>
          </cell>
        </row>
        <row r="254">
          <cell r="A254" t="str">
            <v>Banco GNB Sudameris S.A.</v>
          </cell>
          <cell r="B254" t="str">
            <v>Colombia</v>
          </cell>
          <cell r="C254" t="str">
            <v>D-</v>
          </cell>
          <cell r="D254">
            <v>9035473.0128000006</v>
          </cell>
          <cell r="E254" t="str">
            <v>2013 YE</v>
          </cell>
          <cell r="F254" t="str">
            <v>C</v>
          </cell>
        </row>
        <row r="255">
          <cell r="A255" t="str">
            <v>Bancolombia S.A.</v>
          </cell>
          <cell r="B255" t="str">
            <v>Colombia</v>
          </cell>
          <cell r="C255" t="str">
            <v>D+</v>
          </cell>
          <cell r="D255">
            <v>67710486.341600001</v>
          </cell>
          <cell r="E255" t="str">
            <v>2013 YE</v>
          </cell>
          <cell r="F255" t="str">
            <v>C</v>
          </cell>
        </row>
        <row r="256">
          <cell r="A256" t="str">
            <v>BBVA Colombia S.A.</v>
          </cell>
          <cell r="B256" t="str">
            <v>Colombia</v>
          </cell>
          <cell r="C256" t="str">
            <v>D+</v>
          </cell>
          <cell r="D256">
            <v>18050600.722399998</v>
          </cell>
          <cell r="E256" t="str">
            <v>2013 YE</v>
          </cell>
          <cell r="F256" t="str">
            <v>C</v>
          </cell>
        </row>
        <row r="257">
          <cell r="A257" t="str">
            <v>Banco de Costa Rica</v>
          </cell>
          <cell r="B257" t="str">
            <v>Costa Rica</v>
          </cell>
          <cell r="C257" t="str">
            <v>D+</v>
          </cell>
          <cell r="D257">
            <v>8508088.7319349404</v>
          </cell>
          <cell r="E257" t="str">
            <v>2013 YE</v>
          </cell>
          <cell r="F257" t="str">
            <v>C</v>
          </cell>
        </row>
        <row r="258">
          <cell r="A258" t="str">
            <v>Banco Nacional de Costa Rica</v>
          </cell>
          <cell r="B258" t="str">
            <v>Costa Rica</v>
          </cell>
          <cell r="C258" t="str">
            <v>D+</v>
          </cell>
          <cell r="D258">
            <v>10158910.708679199</v>
          </cell>
          <cell r="E258" t="str">
            <v>2013 YE</v>
          </cell>
          <cell r="F258" t="str">
            <v>C</v>
          </cell>
        </row>
        <row r="259">
          <cell r="A259" t="str">
            <v>BANK OF CYPRUS PUBLIC COMPANY LIMITED</v>
          </cell>
          <cell r="B259" t="str">
            <v>Cyprus</v>
          </cell>
          <cell r="C259" t="str">
            <v>E</v>
          </cell>
          <cell r="D259">
            <v>41810005.358481899</v>
          </cell>
          <cell r="E259" t="str">
            <v>2013 YE</v>
          </cell>
          <cell r="F259" t="str">
            <v>C</v>
          </cell>
        </row>
        <row r="260">
          <cell r="A260" t="str">
            <v>Hellenic Bank Public Company Ltd</v>
          </cell>
          <cell r="B260" t="str">
            <v>Cyprus</v>
          </cell>
          <cell r="C260" t="str">
            <v>E</v>
          </cell>
          <cell r="D260">
            <v>8796708.1225187704</v>
          </cell>
          <cell r="E260" t="str">
            <v>2013 YE</v>
          </cell>
          <cell r="F260" t="str">
            <v>C</v>
          </cell>
        </row>
        <row r="261">
          <cell r="A261" t="str">
            <v>RCB Bank Ltd.</v>
          </cell>
          <cell r="B261" t="str">
            <v>Cyprus</v>
          </cell>
          <cell r="C261" t="str">
            <v>E</v>
          </cell>
          <cell r="D261">
            <v>11236517</v>
          </cell>
          <cell r="E261" t="str">
            <v>2013 YE</v>
          </cell>
          <cell r="F261" t="str">
            <v>C</v>
          </cell>
        </row>
        <row r="262">
          <cell r="A262" t="str">
            <v>Ceska Sporitelna, a.s.</v>
          </cell>
          <cell r="B262" t="str">
            <v>Czech Republic</v>
          </cell>
          <cell r="C262" t="str">
            <v>C-</v>
          </cell>
          <cell r="D262">
            <v>48766174.551639996</v>
          </cell>
          <cell r="E262" t="str">
            <v>2013 YE</v>
          </cell>
          <cell r="F262" t="str">
            <v>C</v>
          </cell>
        </row>
        <row r="263">
          <cell r="A263" t="str">
            <v>Ceskoslovenska Obchodni Banka, a.s.</v>
          </cell>
          <cell r="B263" t="str">
            <v>Czech Republic</v>
          </cell>
          <cell r="C263" t="str">
            <v>C-</v>
          </cell>
          <cell r="D263">
            <v>52094045.884400003</v>
          </cell>
          <cell r="E263" t="str">
            <v>2013 YE</v>
          </cell>
          <cell r="F263" t="str">
            <v>C</v>
          </cell>
        </row>
        <row r="264">
          <cell r="A264" t="str">
            <v>Komercni Banka a.s.</v>
          </cell>
          <cell r="B264" t="str">
            <v>Czech Republic</v>
          </cell>
          <cell r="C264" t="str">
            <v>C-</v>
          </cell>
          <cell r="D264">
            <v>43493340.7064</v>
          </cell>
          <cell r="E264" t="str">
            <v>2013 YE</v>
          </cell>
          <cell r="F264" t="str">
            <v>C</v>
          </cell>
        </row>
        <row r="265">
          <cell r="A265" t="str">
            <v>Danske Bank A/S</v>
          </cell>
          <cell r="B265" t="str">
            <v>Denmark</v>
          </cell>
          <cell r="C265" t="str">
            <v>C-</v>
          </cell>
          <cell r="D265">
            <v>596046818.63586998</v>
          </cell>
          <cell r="E265" t="str">
            <v>2013 YE</v>
          </cell>
          <cell r="F265" t="str">
            <v>C</v>
          </cell>
        </row>
        <row r="266">
          <cell r="A266" t="str">
            <v>Jyske Bank A/S</v>
          </cell>
          <cell r="B266" t="str">
            <v>Denmark</v>
          </cell>
          <cell r="C266" t="str">
            <v>C-</v>
          </cell>
          <cell r="D266">
            <v>48392901.231640004</v>
          </cell>
          <cell r="E266" t="str">
            <v>2013 YE</v>
          </cell>
          <cell r="F266" t="str">
            <v>C</v>
          </cell>
        </row>
        <row r="267">
          <cell r="A267" t="str">
            <v>Nordea Bank Danmark A/S</v>
          </cell>
          <cell r="B267" t="str">
            <v>Denmark</v>
          </cell>
          <cell r="C267" t="str">
            <v>C-</v>
          </cell>
          <cell r="D267">
            <v>152601544.24200001</v>
          </cell>
          <cell r="E267" t="str">
            <v>2013 YE</v>
          </cell>
          <cell r="F267" t="str">
            <v>C</v>
          </cell>
        </row>
        <row r="268">
          <cell r="A268" t="str">
            <v>Nykredit Bank A/S</v>
          </cell>
          <cell r="B268" t="str">
            <v>Denmark</v>
          </cell>
          <cell r="C268" t="str">
            <v>D+</v>
          </cell>
          <cell r="D268">
            <v>41398202.029940002</v>
          </cell>
          <cell r="E268" t="str">
            <v>2013 YE</v>
          </cell>
          <cell r="F268" t="str">
            <v>C</v>
          </cell>
        </row>
        <row r="269">
          <cell r="A269" t="str">
            <v>Ringkjobing Landbobank A/s</v>
          </cell>
          <cell r="B269" t="str">
            <v>Denmark</v>
          </cell>
          <cell r="C269" t="str">
            <v>C-</v>
          </cell>
          <cell r="D269">
            <v>3617004.0247091101</v>
          </cell>
          <cell r="E269" t="str">
            <v>2013 YE</v>
          </cell>
          <cell r="F269" t="str">
            <v>C</v>
          </cell>
        </row>
        <row r="270">
          <cell r="A270" t="str">
            <v>Sydbank A/S</v>
          </cell>
          <cell r="B270" t="str">
            <v>Denmark</v>
          </cell>
          <cell r="C270" t="str">
            <v>C-</v>
          </cell>
          <cell r="D270">
            <v>27316082.765719999</v>
          </cell>
          <cell r="E270" t="str">
            <v>2013 YE</v>
          </cell>
          <cell r="F270" t="str">
            <v>C</v>
          </cell>
        </row>
        <row r="271">
          <cell r="A271" t="str">
            <v>Banco de Reservas de la Republica Dominicana</v>
          </cell>
          <cell r="B271" t="str">
            <v>Dominican Republic</v>
          </cell>
          <cell r="C271" t="str">
            <v>E+</v>
          </cell>
          <cell r="D271">
            <v>7285846.1123850299</v>
          </cell>
          <cell r="E271" t="str">
            <v>2013 YE</v>
          </cell>
          <cell r="F271" t="str">
            <v>C</v>
          </cell>
        </row>
        <row r="272">
          <cell r="A272" t="str">
            <v>Bank of Alexandria SAE</v>
          </cell>
          <cell r="B272" t="str">
            <v>Egypt</v>
          </cell>
          <cell r="C272" t="str">
            <v>E</v>
          </cell>
          <cell r="D272">
            <v>5889036.9516836395</v>
          </cell>
          <cell r="E272" t="str">
            <v>2013 YE</v>
          </cell>
          <cell r="F272" t="str">
            <v>U</v>
          </cell>
        </row>
        <row r="273">
          <cell r="A273" t="str">
            <v>Banque Misr SAE</v>
          </cell>
          <cell r="B273" t="str">
            <v>Egypt</v>
          </cell>
          <cell r="C273" t="str">
            <v>E</v>
          </cell>
          <cell r="D273">
            <v>31079901.3642276</v>
          </cell>
          <cell r="E273" t="str">
            <v>2013 YE</v>
          </cell>
          <cell r="F273" t="str">
            <v>U</v>
          </cell>
        </row>
        <row r="274">
          <cell r="A274" t="str">
            <v>Commercial International Bank (Egypt) SAE</v>
          </cell>
          <cell r="B274" t="str">
            <v>Egypt</v>
          </cell>
          <cell r="C274" t="str">
            <v>E</v>
          </cell>
          <cell r="D274">
            <v>16370609.3215732</v>
          </cell>
          <cell r="E274" t="str">
            <v>2013 YE</v>
          </cell>
          <cell r="F274" t="str">
            <v>C</v>
          </cell>
        </row>
        <row r="275">
          <cell r="A275" t="str">
            <v>National Bank of Egypt SAE</v>
          </cell>
          <cell r="B275" t="str">
            <v>Egypt</v>
          </cell>
          <cell r="C275" t="str">
            <v>E</v>
          </cell>
          <cell r="D275">
            <v>52226037.595337197</v>
          </cell>
          <cell r="E275" t="str">
            <v>2013 YE</v>
          </cell>
          <cell r="F275" t="str">
            <v>U</v>
          </cell>
        </row>
        <row r="276">
          <cell r="A276" t="str">
            <v>Aktia Bank p.l.c.</v>
          </cell>
          <cell r="B276" t="str">
            <v>Finland</v>
          </cell>
          <cell r="C276" t="str">
            <v>C-</v>
          </cell>
          <cell r="D276">
            <v>15066149.523209499</v>
          </cell>
          <cell r="E276" t="str">
            <v>2013 YE</v>
          </cell>
          <cell r="F276" t="str">
            <v>C</v>
          </cell>
        </row>
        <row r="277">
          <cell r="A277" t="str">
            <v>Danske Bank Plc</v>
          </cell>
          <cell r="B277" t="str">
            <v>Finland</v>
          </cell>
          <cell r="C277" t="str">
            <v>C-</v>
          </cell>
          <cell r="D277">
            <v>36763352.364609003</v>
          </cell>
          <cell r="E277" t="str">
            <v>2013 YE</v>
          </cell>
          <cell r="F277" t="str">
            <v>C</v>
          </cell>
        </row>
        <row r="278">
          <cell r="A278" t="str">
            <v>Nordea Bank Finland Plc</v>
          </cell>
          <cell r="B278" t="str">
            <v>Finland</v>
          </cell>
          <cell r="C278" t="str">
            <v>C</v>
          </cell>
          <cell r="D278">
            <v>419942954.43351001</v>
          </cell>
          <cell r="E278" t="str">
            <v>2013 YE</v>
          </cell>
          <cell r="F278" t="str">
            <v>C</v>
          </cell>
        </row>
        <row r="279">
          <cell r="A279" t="str">
            <v>OP-Pohjola Group</v>
          </cell>
          <cell r="B279" t="str">
            <v>Finland</v>
          </cell>
          <cell r="C279" t="str">
            <v>C</v>
          </cell>
          <cell r="D279">
            <v>139145952.01370999</v>
          </cell>
          <cell r="E279" t="str">
            <v>2013 YE</v>
          </cell>
          <cell r="F279" t="str">
            <v>C</v>
          </cell>
        </row>
        <row r="280">
          <cell r="A280" t="str">
            <v>Pohjola Bank plc</v>
          </cell>
          <cell r="B280" t="str">
            <v>Finland</v>
          </cell>
          <cell r="C280" t="str">
            <v>C-</v>
          </cell>
          <cell r="D280">
            <v>60243620.305200003</v>
          </cell>
          <cell r="E280" t="str">
            <v>2013 YE</v>
          </cell>
          <cell r="F280" t="str">
            <v>C</v>
          </cell>
        </row>
        <row r="281">
          <cell r="A281" t="str">
            <v>Banque Federative du Credit Mutuel</v>
          </cell>
          <cell r="B281" t="str">
            <v>France</v>
          </cell>
          <cell r="C281" t="str">
            <v>C-</v>
          </cell>
          <cell r="D281">
            <v>550797829.97475004</v>
          </cell>
          <cell r="E281" t="str">
            <v>2013 YE</v>
          </cell>
          <cell r="F281" t="str">
            <v>C</v>
          </cell>
        </row>
        <row r="282">
          <cell r="A282" t="str">
            <v>Banque Palatine</v>
          </cell>
          <cell r="B282" t="str">
            <v>France</v>
          </cell>
          <cell r="C282" t="str">
            <v>D+</v>
          </cell>
          <cell r="D282">
            <v>18715758.198384002</v>
          </cell>
          <cell r="E282" t="str">
            <v>2013 YE</v>
          </cell>
          <cell r="F282" t="str">
            <v>C</v>
          </cell>
        </row>
        <row r="283">
          <cell r="A283" t="str">
            <v>Banque PSA Finance</v>
          </cell>
          <cell r="B283" t="str">
            <v>France</v>
          </cell>
          <cell r="C283" t="str">
            <v>D</v>
          </cell>
          <cell r="D283">
            <v>34609766.953469999</v>
          </cell>
          <cell r="E283" t="str">
            <v>2013 YE</v>
          </cell>
          <cell r="F283" t="str">
            <v>C</v>
          </cell>
        </row>
        <row r="284">
          <cell r="A284" t="str">
            <v>BNP Paribas</v>
          </cell>
          <cell r="B284" t="str">
            <v>France</v>
          </cell>
          <cell r="C284" t="str">
            <v>C-</v>
          </cell>
          <cell r="D284">
            <v>2052791716.30632</v>
          </cell>
          <cell r="E284" t="str">
            <v>2013 YE</v>
          </cell>
          <cell r="F284" t="str">
            <v>C</v>
          </cell>
        </row>
        <row r="285">
          <cell r="A285" t="str">
            <v>BPCE</v>
          </cell>
          <cell r="B285" t="str">
            <v>France</v>
          </cell>
          <cell r="C285" t="str">
            <v>D</v>
          </cell>
          <cell r="D285">
            <v>987227859.36141002</v>
          </cell>
          <cell r="E285" t="str">
            <v>2013 YE</v>
          </cell>
          <cell r="F285" t="str">
            <v>C</v>
          </cell>
        </row>
        <row r="286">
          <cell r="A286" t="str">
            <v>Caisse C'ale du Credit Immobilier de France</v>
          </cell>
          <cell r="B286" t="str">
            <v>France</v>
          </cell>
          <cell r="C286" t="str">
            <v>E</v>
          </cell>
          <cell r="D286">
            <v>33655115.018802904</v>
          </cell>
          <cell r="E286" t="str">
            <v>2013 YE</v>
          </cell>
          <cell r="F286" t="str">
            <v>C</v>
          </cell>
        </row>
        <row r="287">
          <cell r="A287" t="str">
            <v>Credit Agricole Corporate and Investment Bank</v>
          </cell>
          <cell r="B287" t="str">
            <v>France</v>
          </cell>
          <cell r="C287" t="str">
            <v>D-</v>
          </cell>
          <cell r="D287">
            <v>834948743.00348997</v>
          </cell>
          <cell r="E287" t="str">
            <v>2013 YE</v>
          </cell>
          <cell r="F287" t="str">
            <v>C</v>
          </cell>
        </row>
        <row r="288">
          <cell r="A288" t="str">
            <v>Credit Agricole S.A.</v>
          </cell>
          <cell r="B288" t="str">
            <v>France</v>
          </cell>
          <cell r="C288" t="str">
            <v>D</v>
          </cell>
          <cell r="D288">
            <v>2117721717.04743</v>
          </cell>
          <cell r="E288" t="str">
            <v>2013 YE</v>
          </cell>
          <cell r="F288" t="str">
            <v>C</v>
          </cell>
        </row>
        <row r="289">
          <cell r="A289" t="str">
            <v>Credit Foncier de France</v>
          </cell>
          <cell r="B289" t="str">
            <v>France</v>
          </cell>
          <cell r="C289" t="str">
            <v>E+</v>
          </cell>
          <cell r="D289">
            <v>203880285.0036</v>
          </cell>
          <cell r="E289" t="str">
            <v>2013 YE</v>
          </cell>
          <cell r="F289" t="str">
            <v>C</v>
          </cell>
        </row>
        <row r="290">
          <cell r="A290" t="str">
            <v>Credit Industriel et Commercial</v>
          </cell>
          <cell r="B290" t="str">
            <v>France</v>
          </cell>
          <cell r="C290" t="str">
            <v>C-</v>
          </cell>
          <cell r="D290">
            <v>320950229.67720002</v>
          </cell>
          <cell r="E290" t="str">
            <v>2013 YE</v>
          </cell>
          <cell r="F290" t="str">
            <v>C</v>
          </cell>
        </row>
        <row r="291">
          <cell r="A291" t="str">
            <v>Credit Mutuel Arkea</v>
          </cell>
          <cell r="B291" t="str">
            <v>France</v>
          </cell>
          <cell r="C291" t="str">
            <v>D+</v>
          </cell>
          <cell r="D291">
            <v>129483320.391993</v>
          </cell>
          <cell r="E291" t="str">
            <v>2013 YE</v>
          </cell>
          <cell r="F291" t="str">
            <v>C</v>
          </cell>
        </row>
        <row r="292">
          <cell r="A292" t="str">
            <v>Dexia Credit Local</v>
          </cell>
          <cell r="B292" t="str">
            <v>France</v>
          </cell>
          <cell r="C292" t="str">
            <v>E</v>
          </cell>
          <cell r="D292">
            <v>305398777.28094</v>
          </cell>
          <cell r="E292" t="str">
            <v>2013 YE</v>
          </cell>
          <cell r="F292" t="str">
            <v>C</v>
          </cell>
        </row>
        <row r="293">
          <cell r="A293" t="str">
            <v>HSBC France</v>
          </cell>
          <cell r="B293" t="str">
            <v>France</v>
          </cell>
          <cell r="C293" t="str">
            <v>C-</v>
          </cell>
          <cell r="D293">
            <v>287842419.40562999</v>
          </cell>
          <cell r="E293" t="str">
            <v>2013 YE</v>
          </cell>
          <cell r="F293" t="str">
            <v>C</v>
          </cell>
        </row>
        <row r="294">
          <cell r="A294" t="str">
            <v>Natixis</v>
          </cell>
          <cell r="B294" t="str">
            <v>France</v>
          </cell>
          <cell r="C294" t="str">
            <v>D</v>
          </cell>
          <cell r="D294">
            <v>702930884.49021006</v>
          </cell>
          <cell r="E294" t="str">
            <v>2013 YE</v>
          </cell>
          <cell r="F294" t="str">
            <v>C</v>
          </cell>
        </row>
        <row r="295">
          <cell r="A295" t="str">
            <v>RCI Banque</v>
          </cell>
          <cell r="B295" t="str">
            <v>France</v>
          </cell>
          <cell r="C295" t="str">
            <v>D+</v>
          </cell>
          <cell r="D295">
            <v>40656176.05455</v>
          </cell>
          <cell r="E295" t="str">
            <v>2013 YE</v>
          </cell>
          <cell r="F295" t="str">
            <v>C</v>
          </cell>
        </row>
        <row r="296">
          <cell r="A296" t="str">
            <v>Societe Generale</v>
          </cell>
          <cell r="B296" t="str">
            <v>France</v>
          </cell>
          <cell r="C296" t="str">
            <v>C-</v>
          </cell>
          <cell r="D296">
            <v>1463324702.51124</v>
          </cell>
          <cell r="E296" t="str">
            <v>2013 YE</v>
          </cell>
          <cell r="F296" t="str">
            <v>C</v>
          </cell>
        </row>
        <row r="297">
          <cell r="A297" t="str">
            <v>Bank of Georgia</v>
          </cell>
          <cell r="B297" t="str">
            <v>Georgia</v>
          </cell>
          <cell r="C297" t="str">
            <v>D-</v>
          </cell>
          <cell r="D297">
            <v>3760798.9135448802</v>
          </cell>
          <cell r="E297" t="str">
            <v>2013 YE</v>
          </cell>
          <cell r="F297" t="str">
            <v>C</v>
          </cell>
        </row>
        <row r="298">
          <cell r="A298" t="str">
            <v>TBC Bank</v>
          </cell>
          <cell r="B298" t="str">
            <v>Georgia</v>
          </cell>
          <cell r="C298" t="str">
            <v>D-</v>
          </cell>
          <cell r="D298">
            <v>2565756.8419690002</v>
          </cell>
          <cell r="E298" t="str">
            <v>2013 YE</v>
          </cell>
          <cell r="F298" t="str">
            <v>C</v>
          </cell>
        </row>
        <row r="299">
          <cell r="A299" t="str">
            <v>Bausparkasse Mainz AG</v>
          </cell>
          <cell r="B299" t="str">
            <v>Germany</v>
          </cell>
          <cell r="C299" t="str">
            <v>C-</v>
          </cell>
          <cell r="D299">
            <v>3353623.8858228102</v>
          </cell>
          <cell r="E299" t="str">
            <v>2013 YE</v>
          </cell>
          <cell r="F299" t="str">
            <v>U</v>
          </cell>
        </row>
        <row r="300">
          <cell r="A300" t="str">
            <v>Bayerische Landesbank</v>
          </cell>
          <cell r="B300" t="str">
            <v>Germany</v>
          </cell>
          <cell r="C300" t="str">
            <v>D</v>
          </cell>
          <cell r="D300">
            <v>352203330.13791001</v>
          </cell>
          <cell r="E300" t="str">
            <v>2013 YE</v>
          </cell>
          <cell r="F300" t="str">
            <v>C</v>
          </cell>
        </row>
        <row r="301">
          <cell r="A301" t="str">
            <v>Berlin Hyp AG</v>
          </cell>
          <cell r="B301" t="str">
            <v>Germany</v>
          </cell>
          <cell r="C301" t="str">
            <v>D</v>
          </cell>
          <cell r="D301">
            <v>45977361.244755901</v>
          </cell>
          <cell r="E301" t="str">
            <v>2013 YE</v>
          </cell>
          <cell r="F301" t="str">
            <v>U</v>
          </cell>
        </row>
        <row r="302">
          <cell r="A302" t="str">
            <v>Bremer Landesbank Kreditanstalt Oldenburg GZ</v>
          </cell>
          <cell r="B302" t="str">
            <v>Germany</v>
          </cell>
          <cell r="C302" t="str">
            <v>E+</v>
          </cell>
          <cell r="D302">
            <v>45492752.158650003</v>
          </cell>
          <cell r="E302" t="str">
            <v>2013 YE</v>
          </cell>
          <cell r="F302" t="str">
            <v>C</v>
          </cell>
        </row>
        <row r="303">
          <cell r="A303" t="str">
            <v>Commerzbank AG</v>
          </cell>
          <cell r="B303" t="str">
            <v>Germany</v>
          </cell>
          <cell r="C303" t="str">
            <v>D+</v>
          </cell>
          <cell r="D303">
            <v>690653422.07211006</v>
          </cell>
          <cell r="E303" t="str">
            <v>2013 YE</v>
          </cell>
          <cell r="F303" t="str">
            <v>C</v>
          </cell>
        </row>
        <row r="304">
          <cell r="A304" t="str">
            <v>Debeka Bausparkasse AG</v>
          </cell>
          <cell r="B304" t="str">
            <v>Germany</v>
          </cell>
          <cell r="C304" t="str">
            <v>C</v>
          </cell>
          <cell r="D304">
            <v>12583088.800132699</v>
          </cell>
          <cell r="E304" t="str">
            <v>2013 YE</v>
          </cell>
          <cell r="F304" t="str">
            <v>U</v>
          </cell>
        </row>
        <row r="305">
          <cell r="A305" t="str">
            <v>DekaBank Deutsche Girozentrale</v>
          </cell>
          <cell r="B305" t="str">
            <v>Germany</v>
          </cell>
          <cell r="C305" t="str">
            <v>C-</v>
          </cell>
          <cell r="D305">
            <v>159941713.52523899</v>
          </cell>
          <cell r="E305" t="str">
            <v>2013 YE</v>
          </cell>
          <cell r="F305" t="str">
            <v>C</v>
          </cell>
        </row>
        <row r="306">
          <cell r="A306" t="str">
            <v>Deutsche Apotheker- und Aerztebank eG</v>
          </cell>
          <cell r="B306" t="str">
            <v>Germany</v>
          </cell>
          <cell r="C306" t="str">
            <v>C-</v>
          </cell>
          <cell r="D306">
            <v>47807465.525670096</v>
          </cell>
          <cell r="E306" t="str">
            <v>2013 YE</v>
          </cell>
          <cell r="F306" t="str">
            <v>C</v>
          </cell>
        </row>
        <row r="307">
          <cell r="A307" t="str">
            <v>Deutsche Bank AG</v>
          </cell>
          <cell r="B307" t="str">
            <v>Germany</v>
          </cell>
          <cell r="C307" t="str">
            <v>D+</v>
          </cell>
          <cell r="D307">
            <v>1513684345.4960101</v>
          </cell>
          <cell r="E307" t="str">
            <v>2013 YE</v>
          </cell>
          <cell r="F307" t="str">
            <v>C</v>
          </cell>
        </row>
        <row r="308">
          <cell r="A308" t="str">
            <v>Deutsche Hypothekenbank AG</v>
          </cell>
          <cell r="B308" t="str">
            <v>Germany</v>
          </cell>
          <cell r="C308" t="str">
            <v>E+</v>
          </cell>
          <cell r="D308">
            <v>43094483.505806997</v>
          </cell>
          <cell r="E308" t="str">
            <v>2013 YE</v>
          </cell>
          <cell r="F308" t="str">
            <v>U</v>
          </cell>
        </row>
        <row r="309">
          <cell r="A309" t="str">
            <v>Deutsche Pfandbriefbank AG</v>
          </cell>
          <cell r="B309" t="str">
            <v>Germany</v>
          </cell>
          <cell r="C309" t="str">
            <v>E+</v>
          </cell>
          <cell r="D309">
            <v>101862977.75484</v>
          </cell>
          <cell r="E309" t="str">
            <v>2013 YE</v>
          </cell>
          <cell r="F309" t="str">
            <v>C</v>
          </cell>
        </row>
        <row r="310">
          <cell r="A310" t="str">
            <v>Deutsche Postbank AG</v>
          </cell>
          <cell r="B310" t="str">
            <v>Germany</v>
          </cell>
          <cell r="C310" t="str">
            <v>D+</v>
          </cell>
          <cell r="D310">
            <v>222545886.11646</v>
          </cell>
          <cell r="E310" t="str">
            <v>2013 YE</v>
          </cell>
          <cell r="F310" t="str">
            <v>C</v>
          </cell>
        </row>
        <row r="311">
          <cell r="A311" t="str">
            <v>DVB Bank S.E.</v>
          </cell>
          <cell r="B311" t="str">
            <v>Germany</v>
          </cell>
          <cell r="C311" t="str">
            <v>D-</v>
          </cell>
          <cell r="D311">
            <v>32192994.637520999</v>
          </cell>
          <cell r="E311" t="str">
            <v>2013 YE</v>
          </cell>
          <cell r="F311" t="str">
            <v>C</v>
          </cell>
        </row>
        <row r="312">
          <cell r="A312" t="str">
            <v>DZ BANK AG</v>
          </cell>
          <cell r="B312" t="str">
            <v>Germany</v>
          </cell>
          <cell r="C312" t="str">
            <v>C-</v>
          </cell>
          <cell r="D312">
            <v>533233204.44797999</v>
          </cell>
          <cell r="E312" t="str">
            <v>2013 YE</v>
          </cell>
          <cell r="F312" t="str">
            <v>C</v>
          </cell>
        </row>
        <row r="313">
          <cell r="A313" t="str">
            <v>HSH Nordbank AG</v>
          </cell>
          <cell r="B313" t="str">
            <v>Germany</v>
          </cell>
          <cell r="C313" t="str">
            <v>E</v>
          </cell>
          <cell r="D313">
            <v>150225982.91202</v>
          </cell>
          <cell r="E313" t="str">
            <v>2013 YE</v>
          </cell>
          <cell r="F313" t="str">
            <v>C</v>
          </cell>
        </row>
        <row r="314">
          <cell r="A314" t="str">
            <v>Hypothekenbank Frankfurt AG</v>
          </cell>
          <cell r="B314" t="str">
            <v>Germany</v>
          </cell>
          <cell r="C314" t="str">
            <v>E</v>
          </cell>
          <cell r="D314">
            <v>179756655.98523</v>
          </cell>
          <cell r="E314" t="str">
            <v>2013 YE</v>
          </cell>
          <cell r="F314" t="str">
            <v>C</v>
          </cell>
        </row>
        <row r="315">
          <cell r="A315" t="str">
            <v>ING DiBa AG</v>
          </cell>
          <cell r="B315" t="str">
            <v>Germany</v>
          </cell>
          <cell r="C315" t="str">
            <v>C</v>
          </cell>
          <cell r="D315">
            <v>175464366.93557999</v>
          </cell>
          <cell r="E315" t="str">
            <v>2013 YE</v>
          </cell>
          <cell r="F315" t="str">
            <v>C</v>
          </cell>
        </row>
        <row r="316">
          <cell r="A316" t="str">
            <v>KfW IPEX-Bank GmbH</v>
          </cell>
          <cell r="B316" t="str">
            <v>Germany</v>
          </cell>
          <cell r="C316" t="str">
            <v>D+</v>
          </cell>
          <cell r="D316">
            <v>32294241.6752421</v>
          </cell>
          <cell r="E316" t="str">
            <v>2013 YE</v>
          </cell>
          <cell r="F316" t="str">
            <v>U</v>
          </cell>
        </row>
        <row r="317">
          <cell r="A317" t="str">
            <v>Landesbank Baden-Wuerttemberg</v>
          </cell>
          <cell r="B317" t="str">
            <v>Germany</v>
          </cell>
          <cell r="C317" t="str">
            <v>D+</v>
          </cell>
          <cell r="D317">
            <v>376860222.67545003</v>
          </cell>
          <cell r="E317" t="str">
            <v>2013 YE</v>
          </cell>
          <cell r="F317" t="str">
            <v>C</v>
          </cell>
        </row>
        <row r="318">
          <cell r="A318" t="str">
            <v>Landesbank Berlin AG</v>
          </cell>
          <cell r="B318" t="str">
            <v>Germany</v>
          </cell>
          <cell r="C318" t="str">
            <v>D+</v>
          </cell>
          <cell r="D318">
            <v>140229014.35497001</v>
          </cell>
          <cell r="E318" t="str">
            <v>2013 YE</v>
          </cell>
          <cell r="F318" t="str">
            <v>C</v>
          </cell>
        </row>
        <row r="319">
          <cell r="A319" t="str">
            <v>Landesbank Hessen-Thueringen GZ</v>
          </cell>
          <cell r="B319" t="str">
            <v>Germany</v>
          </cell>
          <cell r="C319" t="str">
            <v>D+</v>
          </cell>
          <cell r="D319">
            <v>245388029.15853</v>
          </cell>
          <cell r="E319" t="str">
            <v>2013 YE</v>
          </cell>
          <cell r="F319" t="str">
            <v>C</v>
          </cell>
        </row>
        <row r="320">
          <cell r="A320" t="str">
            <v>Landesbank Saar</v>
          </cell>
          <cell r="B320" t="str">
            <v>Germany</v>
          </cell>
          <cell r="C320" t="str">
            <v>D</v>
          </cell>
          <cell r="D320">
            <v>23368175.1220963</v>
          </cell>
          <cell r="E320" t="str">
            <v>2013 YE</v>
          </cell>
          <cell r="F320" t="str">
            <v>C</v>
          </cell>
        </row>
        <row r="321">
          <cell r="A321" t="str">
            <v>Muenchener Hypothekenbank eG</v>
          </cell>
          <cell r="B321" t="str">
            <v>Germany</v>
          </cell>
          <cell r="C321" t="str">
            <v>D</v>
          </cell>
          <cell r="D321">
            <v>47838540.904130101</v>
          </cell>
          <cell r="E321" t="str">
            <v>2013 YE</v>
          </cell>
          <cell r="F321" t="str">
            <v>C</v>
          </cell>
        </row>
        <row r="322">
          <cell r="A322" t="str">
            <v>Norddeutsche Landesbank GZ</v>
          </cell>
          <cell r="B322" t="str">
            <v>Germany</v>
          </cell>
          <cell r="C322" t="str">
            <v>D</v>
          </cell>
          <cell r="D322">
            <v>276716916.42429</v>
          </cell>
          <cell r="E322" t="str">
            <v>2013 YE</v>
          </cell>
          <cell r="F322" t="str">
            <v>C</v>
          </cell>
        </row>
        <row r="323">
          <cell r="A323" t="str">
            <v>SEB AG</v>
          </cell>
          <cell r="B323" t="str">
            <v>Germany</v>
          </cell>
          <cell r="C323" t="str">
            <v>D+</v>
          </cell>
          <cell r="D323">
            <v>43755167.41014</v>
          </cell>
          <cell r="E323" t="str">
            <v>2013 YE</v>
          </cell>
          <cell r="F323" t="str">
            <v>C</v>
          </cell>
        </row>
        <row r="324">
          <cell r="A324" t="str">
            <v>Sparkasse KoelnBonn</v>
          </cell>
          <cell r="B324" t="str">
            <v>Germany</v>
          </cell>
          <cell r="C324" t="str">
            <v>D-</v>
          </cell>
          <cell r="D324">
            <v>39564331.055641502</v>
          </cell>
          <cell r="E324" t="str">
            <v>2013 YE</v>
          </cell>
          <cell r="F324" t="str">
            <v>U</v>
          </cell>
        </row>
        <row r="325">
          <cell r="A325" t="str">
            <v>UniCredit Bank AG</v>
          </cell>
          <cell r="B325" t="str">
            <v>Germany</v>
          </cell>
          <cell r="C325" t="str">
            <v>D+</v>
          </cell>
          <cell r="D325">
            <v>398962759.96885997</v>
          </cell>
          <cell r="E325" t="str">
            <v>2013 YE</v>
          </cell>
          <cell r="F325" t="str">
            <v>C</v>
          </cell>
        </row>
        <row r="326">
          <cell r="A326" t="str">
            <v>Volkswagen Bank GmbH</v>
          </cell>
          <cell r="B326" t="str">
            <v>Germany</v>
          </cell>
          <cell r="C326" t="str">
            <v>C-</v>
          </cell>
          <cell r="D326">
            <v>54260596.53198</v>
          </cell>
          <cell r="E326" t="str">
            <v>2013 YE</v>
          </cell>
          <cell r="F326" t="str">
            <v>C</v>
          </cell>
        </row>
        <row r="327">
          <cell r="A327" t="str">
            <v>VTB Bank (Deutschland) AG</v>
          </cell>
          <cell r="B327" t="str">
            <v>Germany</v>
          </cell>
          <cell r="C327" t="str">
            <v>D-</v>
          </cell>
          <cell r="D327">
            <v>5954069.0230939602</v>
          </cell>
          <cell r="E327" t="str">
            <v>2013 YE</v>
          </cell>
          <cell r="F327" t="str">
            <v>U</v>
          </cell>
        </row>
        <row r="328">
          <cell r="A328" t="str">
            <v>WGZ BANK AG</v>
          </cell>
          <cell r="B328" t="str">
            <v>Germany</v>
          </cell>
          <cell r="C328" t="str">
            <v>C-</v>
          </cell>
          <cell r="D328">
            <v>125290332.726087</v>
          </cell>
          <cell r="E328" t="str">
            <v>2013 YE</v>
          </cell>
          <cell r="F328" t="str">
            <v>C</v>
          </cell>
        </row>
        <row r="329">
          <cell r="A329" t="str">
            <v>GCB Bank Limited</v>
          </cell>
          <cell r="B329" t="str">
            <v>Ghana</v>
          </cell>
          <cell r="C329" t="str">
            <v>E+</v>
          </cell>
          <cell r="D329">
            <v>1439672.72396148</v>
          </cell>
          <cell r="E329" t="str">
            <v>2013 YE</v>
          </cell>
          <cell r="F329" t="str">
            <v>C</v>
          </cell>
        </row>
        <row r="330">
          <cell r="A330" t="str">
            <v>Alpha Bank AE</v>
          </cell>
          <cell r="B330" t="str">
            <v>Greece</v>
          </cell>
          <cell r="C330" t="str">
            <v>E</v>
          </cell>
          <cell r="D330">
            <v>101550552.85176</v>
          </cell>
          <cell r="E330" t="str">
            <v>2013 YE</v>
          </cell>
          <cell r="F330" t="str">
            <v>C</v>
          </cell>
        </row>
        <row r="331">
          <cell r="A331" t="str">
            <v>Attica Bank S.A.</v>
          </cell>
          <cell r="B331" t="str">
            <v>Greece</v>
          </cell>
          <cell r="C331" t="str">
            <v>E</v>
          </cell>
          <cell r="D331">
            <v>5586971.5077859899</v>
          </cell>
          <cell r="E331" t="str">
            <v>2013 YE</v>
          </cell>
          <cell r="F331" t="str">
            <v>C</v>
          </cell>
        </row>
        <row r="332">
          <cell r="A332" t="str">
            <v>Eurobank Ergasias S.A.</v>
          </cell>
          <cell r="B332" t="str">
            <v>Greece</v>
          </cell>
          <cell r="C332" t="str">
            <v>E</v>
          </cell>
          <cell r="D332">
            <v>106909001.02925999</v>
          </cell>
          <cell r="E332" t="str">
            <v>2013 YE</v>
          </cell>
          <cell r="F332" t="str">
            <v>C</v>
          </cell>
        </row>
        <row r="333">
          <cell r="A333" t="str">
            <v>National Bank of Greece S.A.</v>
          </cell>
          <cell r="B333" t="str">
            <v>Greece</v>
          </cell>
          <cell r="C333" t="str">
            <v>E</v>
          </cell>
          <cell r="D333">
            <v>152855096.0763</v>
          </cell>
          <cell r="E333" t="str">
            <v>2013 YE</v>
          </cell>
          <cell r="F333" t="str">
            <v>C</v>
          </cell>
        </row>
        <row r="334">
          <cell r="A334" t="str">
            <v>Piraeus Bank S.A.</v>
          </cell>
          <cell r="B334" t="str">
            <v>Greece</v>
          </cell>
          <cell r="C334" t="str">
            <v>E</v>
          </cell>
          <cell r="D334">
            <v>126783872.93880101</v>
          </cell>
          <cell r="E334" t="str">
            <v>2013 YE</v>
          </cell>
          <cell r="F334" t="str">
            <v>C</v>
          </cell>
        </row>
        <row r="335">
          <cell r="A335" t="str">
            <v>Banco de los Trabajadores</v>
          </cell>
          <cell r="B335" t="str">
            <v>Guatemala</v>
          </cell>
          <cell r="C335" t="str">
            <v>E+</v>
          </cell>
          <cell r="D335">
            <v>1601836.0980100599</v>
          </cell>
          <cell r="E335" t="str">
            <v>2013 YE</v>
          </cell>
          <cell r="F335" t="str">
            <v>C</v>
          </cell>
        </row>
        <row r="336">
          <cell r="A336" t="str">
            <v>Banco Industrial S.A.</v>
          </cell>
          <cell r="B336" t="str">
            <v>Guatemala</v>
          </cell>
          <cell r="C336" t="str">
            <v>D+</v>
          </cell>
          <cell r="D336">
            <v>9360658.3045204207</v>
          </cell>
          <cell r="E336" t="str">
            <v>2013 YE</v>
          </cell>
          <cell r="F336" t="str">
            <v>C</v>
          </cell>
        </row>
        <row r="337">
          <cell r="A337" t="str">
            <v>Bank of China (Hong Kong) Limited</v>
          </cell>
          <cell r="B337" t="str">
            <v>Hong Kong</v>
          </cell>
          <cell r="C337" t="str">
            <v>C+</v>
          </cell>
          <cell r="D337">
            <v>254041844.22345001</v>
          </cell>
          <cell r="E337" t="str">
            <v>2013 YE</v>
          </cell>
          <cell r="F337" t="str">
            <v>C</v>
          </cell>
        </row>
        <row r="338">
          <cell r="A338" t="str">
            <v>Bank of East Asia, Limited</v>
          </cell>
          <cell r="B338" t="str">
            <v>Hong Kong</v>
          </cell>
          <cell r="C338" t="str">
            <v>C-</v>
          </cell>
          <cell r="D338">
            <v>97237334.286899999</v>
          </cell>
          <cell r="E338" t="str">
            <v>2013 YE</v>
          </cell>
          <cell r="F338" t="str">
            <v>C</v>
          </cell>
        </row>
        <row r="339">
          <cell r="A339" t="str">
            <v>China CITIC Bank International Limited</v>
          </cell>
          <cell r="B339" t="str">
            <v>Hong Kong</v>
          </cell>
          <cell r="C339" t="str">
            <v>D+</v>
          </cell>
          <cell r="D339">
            <v>27897198.190634102</v>
          </cell>
          <cell r="E339" t="str">
            <v>2013 YE</v>
          </cell>
          <cell r="F339" t="str">
            <v>C</v>
          </cell>
        </row>
        <row r="340">
          <cell r="A340" t="str">
            <v>China Construction Bank (Asia) Corp. Ltd.</v>
          </cell>
          <cell r="B340" t="str">
            <v>Hong Kong</v>
          </cell>
          <cell r="C340" t="str">
            <v>C</v>
          </cell>
          <cell r="D340">
            <v>53415149.1101515</v>
          </cell>
          <cell r="E340" t="str">
            <v>2013 YE</v>
          </cell>
          <cell r="F340" t="str">
            <v>C</v>
          </cell>
        </row>
        <row r="341">
          <cell r="A341" t="str">
            <v>Chiyu Banking Corporation, Ltd.</v>
          </cell>
          <cell r="B341" t="str">
            <v>Hong Kong</v>
          </cell>
          <cell r="C341" t="str">
            <v>C</v>
          </cell>
          <cell r="D341">
            <v>6097013.0313125998</v>
          </cell>
          <cell r="E341" t="str">
            <v>2013 YE</v>
          </cell>
          <cell r="F341" t="str">
            <v>C</v>
          </cell>
        </row>
        <row r="342">
          <cell r="A342" t="str">
            <v>Chong Hing Bank Limited</v>
          </cell>
          <cell r="B342" t="str">
            <v>Hong Kong</v>
          </cell>
          <cell r="C342" t="str">
            <v>C-</v>
          </cell>
          <cell r="D342">
            <v>10986694.802177001</v>
          </cell>
          <cell r="E342" t="str">
            <v>2013 YE</v>
          </cell>
          <cell r="F342" t="str">
            <v>C</v>
          </cell>
        </row>
        <row r="343">
          <cell r="A343" t="str">
            <v>Dah Sing Bank, Limited</v>
          </cell>
          <cell r="B343" t="str">
            <v>Hong Kong</v>
          </cell>
          <cell r="C343" t="str">
            <v>C</v>
          </cell>
          <cell r="D343">
            <v>21533025.662684701</v>
          </cell>
          <cell r="E343" t="str">
            <v>2013 YE</v>
          </cell>
          <cell r="F343" t="str">
            <v>C</v>
          </cell>
        </row>
        <row r="344">
          <cell r="A344" t="str">
            <v>DBS Bank (Hong Kong) Limited</v>
          </cell>
          <cell r="B344" t="str">
            <v>Hong Kong</v>
          </cell>
          <cell r="C344" t="str">
            <v>C+</v>
          </cell>
          <cell r="D344">
            <v>39807704.931149997</v>
          </cell>
          <cell r="E344" t="str">
            <v>2013 YE</v>
          </cell>
          <cell r="F344" t="str">
            <v>C</v>
          </cell>
        </row>
        <row r="345">
          <cell r="A345" t="str">
            <v>Hang Seng Bank Limited</v>
          </cell>
          <cell r="B345" t="str">
            <v>Hong Kong</v>
          </cell>
          <cell r="C345" t="str">
            <v>B</v>
          </cell>
          <cell r="D345">
            <v>147506686.54049999</v>
          </cell>
          <cell r="E345" t="str">
            <v>2013 YE</v>
          </cell>
          <cell r="F345" t="str">
            <v>C</v>
          </cell>
        </row>
        <row r="346">
          <cell r="A346" t="str">
            <v>Hongkong and Shanghai Banking Corp. Ltd (The)</v>
          </cell>
          <cell r="B346" t="str">
            <v>Hong Kong</v>
          </cell>
          <cell r="C346" t="str">
            <v>B</v>
          </cell>
          <cell r="D346">
            <v>830482648.44675004</v>
          </cell>
          <cell r="E346" t="str">
            <v>2013 YE</v>
          </cell>
          <cell r="F346" t="str">
            <v>C</v>
          </cell>
        </row>
        <row r="347">
          <cell r="A347" t="str">
            <v>Industrial &amp; Comm'l Bank of China (Asia) Ltd.</v>
          </cell>
          <cell r="B347" t="str">
            <v>Hong Kong</v>
          </cell>
          <cell r="C347" t="str">
            <v>C-</v>
          </cell>
          <cell r="D347">
            <v>73481464.508862004</v>
          </cell>
          <cell r="E347" t="str">
            <v>2013 YE</v>
          </cell>
          <cell r="F347" t="str">
            <v>C</v>
          </cell>
        </row>
        <row r="348">
          <cell r="A348" t="str">
            <v>KDB Asia Ltd.</v>
          </cell>
          <cell r="B348" t="str">
            <v>Hong Kong</v>
          </cell>
          <cell r="C348" t="str">
            <v>D</v>
          </cell>
          <cell r="D348">
            <v>805158.74800000002</v>
          </cell>
          <cell r="E348" t="str">
            <v>2013 YE</v>
          </cell>
          <cell r="F348" t="str">
            <v>U</v>
          </cell>
        </row>
        <row r="349">
          <cell r="A349" t="str">
            <v>Nanyang Commercial Bank, Ltd.</v>
          </cell>
          <cell r="B349" t="str">
            <v>Hong Kong</v>
          </cell>
          <cell r="C349" t="str">
            <v>C</v>
          </cell>
          <cell r="D349">
            <v>36161077.263605997</v>
          </cell>
          <cell r="E349" t="str">
            <v>2013 YE</v>
          </cell>
          <cell r="F349" t="str">
            <v>C</v>
          </cell>
        </row>
        <row r="350">
          <cell r="A350" t="str">
            <v>Public Bank (Hong Kong) Limited</v>
          </cell>
          <cell r="B350" t="str">
            <v>Hong Kong</v>
          </cell>
          <cell r="C350" t="str">
            <v>C-</v>
          </cell>
          <cell r="D350">
            <v>4850314.7559106499</v>
          </cell>
          <cell r="E350" t="str">
            <v>2013 YE</v>
          </cell>
          <cell r="F350" t="str">
            <v>C</v>
          </cell>
        </row>
        <row r="351">
          <cell r="A351" t="str">
            <v>Shanghai Commercial Bank</v>
          </cell>
          <cell r="B351" t="str">
            <v>Hong Kong</v>
          </cell>
          <cell r="C351" t="str">
            <v>C+</v>
          </cell>
          <cell r="D351">
            <v>18451826.708721701</v>
          </cell>
          <cell r="E351" t="str">
            <v>2013 YE</v>
          </cell>
          <cell r="F351" t="str">
            <v>C</v>
          </cell>
        </row>
        <row r="352">
          <cell r="A352" t="str">
            <v>Standard Chartered Bank (Hong Kong) Ltd</v>
          </cell>
          <cell r="B352" t="str">
            <v>Hong Kong</v>
          </cell>
          <cell r="C352" t="str">
            <v>B-</v>
          </cell>
          <cell r="D352">
            <v>132095047.4052</v>
          </cell>
          <cell r="E352" t="str">
            <v>2013 YE</v>
          </cell>
          <cell r="F352" t="str">
            <v>C</v>
          </cell>
        </row>
        <row r="353">
          <cell r="A353" t="str">
            <v>Wing Hang Bank, Limited</v>
          </cell>
          <cell r="B353" t="str">
            <v>Hong Kong</v>
          </cell>
          <cell r="C353" t="str">
            <v>C+</v>
          </cell>
          <cell r="D353">
            <v>27648026.247946698</v>
          </cell>
          <cell r="E353" t="str">
            <v>2013 YE</v>
          </cell>
          <cell r="F353" t="str">
            <v>C</v>
          </cell>
        </row>
        <row r="354">
          <cell r="A354" t="str">
            <v>Wing Lung Bank Limited</v>
          </cell>
          <cell r="B354" t="str">
            <v>Hong Kong</v>
          </cell>
          <cell r="C354" t="str">
            <v>C-</v>
          </cell>
          <cell r="D354">
            <v>28010501.557075199</v>
          </cell>
          <cell r="E354" t="str">
            <v>2013 YE</v>
          </cell>
          <cell r="F354" t="str">
            <v>C</v>
          </cell>
        </row>
        <row r="355">
          <cell r="A355" t="str">
            <v>Budapest Bank Rt.</v>
          </cell>
          <cell r="B355" t="str">
            <v>Hungary</v>
          </cell>
          <cell r="C355" t="str">
            <v>E+</v>
          </cell>
          <cell r="D355">
            <v>4199463.7926899996</v>
          </cell>
          <cell r="E355" t="str">
            <v>2013 YE</v>
          </cell>
          <cell r="F355" t="str">
            <v>C</v>
          </cell>
        </row>
        <row r="356">
          <cell r="A356" t="str">
            <v>Erste Bank Hungary Rt</v>
          </cell>
          <cell r="B356" t="str">
            <v>Hungary</v>
          </cell>
          <cell r="C356" t="str">
            <v>E</v>
          </cell>
          <cell r="D356">
            <v>10513940.657579999</v>
          </cell>
          <cell r="E356" t="str">
            <v>2013 YE</v>
          </cell>
          <cell r="F356" t="str">
            <v>C</v>
          </cell>
        </row>
        <row r="357">
          <cell r="A357" t="str">
            <v>FHB Mortgage Bank Co. Plc.</v>
          </cell>
          <cell r="B357" t="str">
            <v>Hungary</v>
          </cell>
          <cell r="C357" t="str">
            <v>E</v>
          </cell>
          <cell r="D357">
            <v>3420877.5624600002</v>
          </cell>
          <cell r="E357" t="str">
            <v>2013 YE</v>
          </cell>
          <cell r="F357" t="str">
            <v>C</v>
          </cell>
        </row>
        <row r="358">
          <cell r="A358" t="str">
            <v>Kereskedelmi &amp; Hitel Bank Rt.</v>
          </cell>
          <cell r="B358" t="str">
            <v>Hungary</v>
          </cell>
          <cell r="C358" t="str">
            <v>E+</v>
          </cell>
          <cell r="D358">
            <v>11884812.18369</v>
          </cell>
          <cell r="E358" t="str">
            <v>2013 YE</v>
          </cell>
          <cell r="F358" t="str">
            <v>C</v>
          </cell>
        </row>
        <row r="359">
          <cell r="A359" t="str">
            <v>MKB Bank Zrt.</v>
          </cell>
          <cell r="B359" t="str">
            <v>Hungary</v>
          </cell>
          <cell r="C359" t="str">
            <v>E</v>
          </cell>
          <cell r="D359">
            <v>9101031.4028999992</v>
          </cell>
          <cell r="E359" t="str">
            <v>2013 YE</v>
          </cell>
          <cell r="F359" t="str">
            <v>C</v>
          </cell>
        </row>
        <row r="360">
          <cell r="A360" t="str">
            <v>OTP Bank NyRt</v>
          </cell>
          <cell r="B360" t="str">
            <v>Hungary</v>
          </cell>
          <cell r="C360" t="str">
            <v>D</v>
          </cell>
          <cell r="D360">
            <v>48151344.594329998</v>
          </cell>
          <cell r="E360" t="str">
            <v>2013 YE</v>
          </cell>
          <cell r="F360" t="str">
            <v>C</v>
          </cell>
        </row>
        <row r="361">
          <cell r="A361" t="str">
            <v>OTP Jelzalogbank Rt (OTP Mtge Bk)</v>
          </cell>
          <cell r="B361" t="str">
            <v>Hungary</v>
          </cell>
          <cell r="C361" t="str">
            <v>D</v>
          </cell>
          <cell r="D361">
            <v>5969032.7696399996</v>
          </cell>
          <cell r="E361" t="str">
            <v>2013 YE</v>
          </cell>
          <cell r="F361" t="str">
            <v>U</v>
          </cell>
        </row>
        <row r="362">
          <cell r="A362" t="str">
            <v>Axis Bank Ltd</v>
          </cell>
          <cell r="B362" t="str">
            <v>India</v>
          </cell>
          <cell r="C362" t="str">
            <v>D+</v>
          </cell>
          <cell r="D362">
            <v>63953770.256392904</v>
          </cell>
          <cell r="E362" t="str">
            <v>2013 YE</v>
          </cell>
          <cell r="F362" t="str">
            <v>U</v>
          </cell>
        </row>
        <row r="363">
          <cell r="A363" t="str">
            <v>Bank of Baroda</v>
          </cell>
          <cell r="B363" t="str">
            <v>India</v>
          </cell>
          <cell r="C363" t="str">
            <v>D</v>
          </cell>
          <cell r="D363">
            <v>110026063.09788799</v>
          </cell>
          <cell r="E363" t="str">
            <v>2013 YE</v>
          </cell>
          <cell r="F363" t="str">
            <v>U</v>
          </cell>
        </row>
        <row r="364">
          <cell r="A364" t="str">
            <v>Central Bank of India</v>
          </cell>
          <cell r="B364" t="str">
            <v>India</v>
          </cell>
          <cell r="C364" t="str">
            <v>E+</v>
          </cell>
          <cell r="D364">
            <v>48473566.259382799</v>
          </cell>
          <cell r="E364" t="str">
            <v>2013 YE</v>
          </cell>
          <cell r="F364" t="str">
            <v>U</v>
          </cell>
        </row>
        <row r="365">
          <cell r="A365" t="str">
            <v>HDFC Bank Limited</v>
          </cell>
          <cell r="B365" t="str">
            <v>India</v>
          </cell>
          <cell r="C365" t="str">
            <v>D+</v>
          </cell>
          <cell r="D365">
            <v>82102895.203626394</v>
          </cell>
          <cell r="E365" t="str">
            <v>2013 YE</v>
          </cell>
          <cell r="F365" t="str">
            <v>U</v>
          </cell>
        </row>
        <row r="366">
          <cell r="A366" t="str">
            <v>IDBI Bank Ltd</v>
          </cell>
          <cell r="B366" t="str">
            <v>India</v>
          </cell>
          <cell r="C366" t="str">
            <v>D-</v>
          </cell>
          <cell r="D366">
            <v>54880393.5001816</v>
          </cell>
          <cell r="E366" t="str">
            <v>2013 YE</v>
          </cell>
          <cell r="F366" t="str">
            <v>U</v>
          </cell>
        </row>
        <row r="367">
          <cell r="A367" t="str">
            <v>Indian Overseas Bank</v>
          </cell>
          <cell r="B367" t="str">
            <v>India</v>
          </cell>
          <cell r="C367" t="str">
            <v>D-</v>
          </cell>
          <cell r="D367">
            <v>46030368.821668103</v>
          </cell>
          <cell r="E367" t="str">
            <v>2013 YE</v>
          </cell>
          <cell r="F367" t="str">
            <v>U</v>
          </cell>
        </row>
        <row r="368">
          <cell r="A368" t="str">
            <v>Oriental Bank of Commerce</v>
          </cell>
          <cell r="B368" t="str">
            <v>India</v>
          </cell>
          <cell r="C368" t="str">
            <v>D</v>
          </cell>
          <cell r="D368">
            <v>36744899.798946202</v>
          </cell>
          <cell r="E368" t="str">
            <v>2013 YE</v>
          </cell>
          <cell r="F368" t="str">
            <v>U</v>
          </cell>
        </row>
        <row r="369">
          <cell r="A369" t="str">
            <v>Punjab National Bank</v>
          </cell>
          <cell r="B369" t="str">
            <v>India</v>
          </cell>
          <cell r="C369" t="str">
            <v>D-</v>
          </cell>
          <cell r="D369">
            <v>91763990.120372996</v>
          </cell>
          <cell r="E369" t="str">
            <v>2013 YE</v>
          </cell>
          <cell r="F369" t="str">
            <v>U</v>
          </cell>
        </row>
        <row r="370">
          <cell r="A370" t="str">
            <v>Syndicate Bank</v>
          </cell>
          <cell r="B370" t="str">
            <v>India</v>
          </cell>
          <cell r="C370" t="str">
            <v>D</v>
          </cell>
          <cell r="D370">
            <v>42016176.310549699</v>
          </cell>
          <cell r="E370" t="str">
            <v>2013 YE</v>
          </cell>
          <cell r="F370" t="str">
            <v>U</v>
          </cell>
        </row>
        <row r="371">
          <cell r="A371" t="str">
            <v>Union Bank of India</v>
          </cell>
          <cell r="B371" t="str">
            <v>India</v>
          </cell>
          <cell r="C371" t="str">
            <v>D</v>
          </cell>
          <cell r="D371">
            <v>59185570.094392501</v>
          </cell>
          <cell r="E371" t="str">
            <v>2013 YE</v>
          </cell>
          <cell r="F371" t="str">
            <v>U</v>
          </cell>
        </row>
        <row r="372">
          <cell r="A372" t="str">
            <v>Yes Bank Limited</v>
          </cell>
          <cell r="B372" t="str">
            <v>India</v>
          </cell>
          <cell r="C372" t="str">
            <v>D+</v>
          </cell>
          <cell r="D372">
            <v>18184182.0735965</v>
          </cell>
          <cell r="E372" t="str">
            <v>2013 YE</v>
          </cell>
          <cell r="F372" t="str">
            <v>U</v>
          </cell>
        </row>
        <row r="373">
          <cell r="A373" t="str">
            <v>Bank Central Asia Tbk (P.T.)</v>
          </cell>
          <cell r="B373" t="str">
            <v>Indonesia</v>
          </cell>
          <cell r="C373" t="str">
            <v>D+</v>
          </cell>
          <cell r="D373">
            <v>40781346.763410002</v>
          </cell>
          <cell r="E373" t="str">
            <v>2013 YE</v>
          </cell>
          <cell r="F373" t="str">
            <v>C</v>
          </cell>
        </row>
        <row r="374">
          <cell r="A374" t="str">
            <v>Bank Danamon Indonesia TBK (P.T.)</v>
          </cell>
          <cell r="B374" t="str">
            <v>Indonesia</v>
          </cell>
          <cell r="C374" t="str">
            <v>D</v>
          </cell>
          <cell r="D374">
            <v>15138782.885159999</v>
          </cell>
          <cell r="E374" t="str">
            <v>2013 YE</v>
          </cell>
          <cell r="F374" t="str">
            <v>C</v>
          </cell>
        </row>
        <row r="375">
          <cell r="A375" t="str">
            <v>Bank Mandiri (P.T.)</v>
          </cell>
          <cell r="B375" t="str">
            <v>Indonesia</v>
          </cell>
          <cell r="C375" t="str">
            <v>D+</v>
          </cell>
          <cell r="D375">
            <v>60238807.443539999</v>
          </cell>
          <cell r="E375" t="str">
            <v>2013 YE</v>
          </cell>
          <cell r="F375" t="str">
            <v>C</v>
          </cell>
        </row>
        <row r="376">
          <cell r="A376" t="str">
            <v>Bank Negara Indonesia TBK (P.T.)</v>
          </cell>
          <cell r="B376" t="str">
            <v>Indonesia</v>
          </cell>
          <cell r="C376" t="str">
            <v>D+</v>
          </cell>
          <cell r="D376">
            <v>31771426.14855</v>
          </cell>
          <cell r="E376" t="str">
            <v>2013 YE</v>
          </cell>
          <cell r="F376" t="str">
            <v>C</v>
          </cell>
        </row>
        <row r="377">
          <cell r="A377" t="str">
            <v>Bank Permata TBK (P.T.)</v>
          </cell>
          <cell r="B377" t="str">
            <v>Indonesia</v>
          </cell>
          <cell r="C377" t="str">
            <v>D</v>
          </cell>
          <cell r="D377">
            <v>13626573.37074</v>
          </cell>
          <cell r="E377" t="str">
            <v>2013 YE</v>
          </cell>
          <cell r="F377" t="str">
            <v>C</v>
          </cell>
        </row>
        <row r="378">
          <cell r="A378" t="str">
            <v>Bank Rakyat Indonesia (P.T.)</v>
          </cell>
          <cell r="B378" t="str">
            <v>Indonesia</v>
          </cell>
          <cell r="C378" t="str">
            <v>D+</v>
          </cell>
          <cell r="D378">
            <v>51453451.029420003</v>
          </cell>
          <cell r="E378" t="str">
            <v>2013 YE</v>
          </cell>
          <cell r="F378" t="str">
            <v>C</v>
          </cell>
        </row>
        <row r="379">
          <cell r="A379" t="str">
            <v>Bank Tabungan Negara (P.T.)</v>
          </cell>
          <cell r="B379" t="str">
            <v>Indonesia</v>
          </cell>
          <cell r="C379" t="str">
            <v>D</v>
          </cell>
          <cell r="D379">
            <v>10778216.7141</v>
          </cell>
          <cell r="E379" t="str">
            <v>2013 YE</v>
          </cell>
          <cell r="F379" t="str">
            <v>C</v>
          </cell>
        </row>
        <row r="380">
          <cell r="A380" t="str">
            <v>Pan Indonesia Bank TBK (P.T.)</v>
          </cell>
          <cell r="B380" t="str">
            <v>Indonesia</v>
          </cell>
          <cell r="C380" t="str">
            <v>D</v>
          </cell>
          <cell r="D380">
            <v>13480446.84426</v>
          </cell>
          <cell r="E380" t="str">
            <v>2013 YE</v>
          </cell>
          <cell r="F380" t="str">
            <v>C</v>
          </cell>
        </row>
        <row r="381">
          <cell r="A381" t="str">
            <v>PT Bank CIMB Niaga Tbk</v>
          </cell>
          <cell r="B381" t="str">
            <v>Indonesia</v>
          </cell>
          <cell r="C381" t="str">
            <v>D</v>
          </cell>
          <cell r="D381">
            <v>17984252.82753</v>
          </cell>
          <cell r="E381" t="str">
            <v>2013 YE</v>
          </cell>
          <cell r="F381" t="str">
            <v>C</v>
          </cell>
        </row>
        <row r="382">
          <cell r="A382" t="str">
            <v>Allied Irish Banks, p.l.c.</v>
          </cell>
          <cell r="B382" t="str">
            <v>Ireland</v>
          </cell>
          <cell r="C382" t="str">
            <v>E+</v>
          </cell>
          <cell r="D382">
            <v>159522956.97878999</v>
          </cell>
          <cell r="E382" t="str">
            <v>2013 YE</v>
          </cell>
          <cell r="F382" t="str">
            <v>C</v>
          </cell>
        </row>
        <row r="383">
          <cell r="A383" t="str">
            <v>Bank of Ireland</v>
          </cell>
          <cell r="B383" t="str">
            <v>Ireland</v>
          </cell>
          <cell r="C383" t="str">
            <v>E+</v>
          </cell>
          <cell r="D383">
            <v>176678333.75828999</v>
          </cell>
          <cell r="E383" t="str">
            <v>2013 YE</v>
          </cell>
          <cell r="F383" t="str">
            <v>C</v>
          </cell>
        </row>
        <row r="384">
          <cell r="A384" t="str">
            <v>DEPFA ACS BANK</v>
          </cell>
          <cell r="B384" t="str">
            <v>Ireland</v>
          </cell>
          <cell r="C384" t="str">
            <v>E</v>
          </cell>
          <cell r="D384">
            <v>44952598.929930001</v>
          </cell>
          <cell r="E384" t="str">
            <v>2013 YE</v>
          </cell>
          <cell r="F384" t="str">
            <v>U</v>
          </cell>
        </row>
        <row r="385">
          <cell r="A385" t="str">
            <v>DEPFA Bank plc</v>
          </cell>
          <cell r="B385" t="str">
            <v>Ireland</v>
          </cell>
          <cell r="C385" t="str">
            <v>E</v>
          </cell>
          <cell r="D385">
            <v>67692774.270659998</v>
          </cell>
          <cell r="E385" t="str">
            <v>2013 YE</v>
          </cell>
          <cell r="F385" t="str">
            <v>C</v>
          </cell>
        </row>
        <row r="386">
          <cell r="A386" t="str">
            <v>DZ-Bank Ireland plc</v>
          </cell>
          <cell r="B386" t="str">
            <v>Ireland</v>
          </cell>
          <cell r="C386" t="str">
            <v>C-</v>
          </cell>
          <cell r="D386">
            <v>2989334.7383921999</v>
          </cell>
          <cell r="E386" t="str">
            <v>2013 YE</v>
          </cell>
          <cell r="F386" t="str">
            <v>U</v>
          </cell>
        </row>
        <row r="387">
          <cell r="A387" t="str">
            <v>Hewlett-Packard International Bank Plc</v>
          </cell>
          <cell r="B387" t="str">
            <v>Ireland</v>
          </cell>
          <cell r="C387" t="str">
            <v>C-</v>
          </cell>
          <cell r="D387">
            <v>3883554</v>
          </cell>
          <cell r="E387" t="str">
            <v>2013 YE</v>
          </cell>
          <cell r="F387" t="str">
            <v>C</v>
          </cell>
        </row>
        <row r="388">
          <cell r="A388" t="str">
            <v>Permanent tsb p.l.c.</v>
          </cell>
          <cell r="B388" t="str">
            <v>Ireland</v>
          </cell>
          <cell r="C388" t="str">
            <v>E</v>
          </cell>
          <cell r="D388">
            <v>51811993.757909998</v>
          </cell>
          <cell r="E388" t="str">
            <v>2013 YE</v>
          </cell>
          <cell r="F388" t="str">
            <v>C</v>
          </cell>
        </row>
        <row r="389">
          <cell r="A389" t="str">
            <v>Ulster Bank Ireland Limited</v>
          </cell>
          <cell r="B389" t="str">
            <v>Ireland</v>
          </cell>
          <cell r="C389" t="str">
            <v>E+</v>
          </cell>
          <cell r="D389">
            <v>48744695.066249996</v>
          </cell>
          <cell r="E389" t="str">
            <v>2013 YE</v>
          </cell>
          <cell r="F389" t="str">
            <v>C</v>
          </cell>
        </row>
        <row r="390">
          <cell r="A390" t="str">
            <v>WGZ Bank Ireland Plc</v>
          </cell>
          <cell r="B390" t="str">
            <v>Ireland</v>
          </cell>
          <cell r="C390" t="str">
            <v>C-</v>
          </cell>
          <cell r="D390">
            <v>4120937.8393157702</v>
          </cell>
          <cell r="E390" t="str">
            <v>2013 YE</v>
          </cell>
          <cell r="F390" t="str">
            <v>C</v>
          </cell>
        </row>
        <row r="391">
          <cell r="A391" t="str">
            <v>Nedbank Private Wealth Limited</v>
          </cell>
          <cell r="B391" t="str">
            <v>Isle of Man</v>
          </cell>
          <cell r="C391" t="str">
            <v>D+</v>
          </cell>
          <cell r="D391">
            <v>1694804.3087637599</v>
          </cell>
          <cell r="E391" t="str">
            <v>2013 YE</v>
          </cell>
          <cell r="F391" t="str">
            <v>C</v>
          </cell>
        </row>
        <row r="392">
          <cell r="A392" t="str">
            <v>Bank Hapoalim B.M.</v>
          </cell>
          <cell r="B392" t="str">
            <v>Israel</v>
          </cell>
          <cell r="C392" t="str">
            <v>C-</v>
          </cell>
          <cell r="D392">
            <v>109549408.74686</v>
          </cell>
          <cell r="E392" t="str">
            <v>2013 YE</v>
          </cell>
          <cell r="F392" t="str">
            <v>C</v>
          </cell>
        </row>
        <row r="393">
          <cell r="A393" t="str">
            <v>Bank Leumi</v>
          </cell>
          <cell r="B393" t="str">
            <v>Israel</v>
          </cell>
          <cell r="C393" t="str">
            <v>C-</v>
          </cell>
          <cell r="D393">
            <v>107853643.8476</v>
          </cell>
          <cell r="E393" t="str">
            <v>2013 YE</v>
          </cell>
          <cell r="F393" t="str">
            <v>C</v>
          </cell>
        </row>
        <row r="394">
          <cell r="A394" t="str">
            <v>First International Bank of Israel</v>
          </cell>
          <cell r="B394" t="str">
            <v>Israel</v>
          </cell>
          <cell r="C394" t="str">
            <v>D+</v>
          </cell>
          <cell r="D394">
            <v>32008930.955230001</v>
          </cell>
          <cell r="E394" t="str">
            <v>2013 YE</v>
          </cell>
          <cell r="F394" t="str">
            <v>C</v>
          </cell>
        </row>
        <row r="395">
          <cell r="A395" t="str">
            <v>Israel Discount Bank</v>
          </cell>
          <cell r="B395" t="str">
            <v>Israel</v>
          </cell>
          <cell r="C395" t="str">
            <v>D+</v>
          </cell>
          <cell r="D395">
            <v>57766349.414870001</v>
          </cell>
          <cell r="E395" t="str">
            <v>2013 YE</v>
          </cell>
          <cell r="F395" t="str">
            <v>C</v>
          </cell>
        </row>
        <row r="396">
          <cell r="A396" t="str">
            <v>Mizrahi Tefahot Bank</v>
          </cell>
          <cell r="B396" t="str">
            <v>Israel</v>
          </cell>
          <cell r="C396" t="str">
            <v>C-</v>
          </cell>
          <cell r="D396">
            <v>51746758.554329999</v>
          </cell>
          <cell r="E396" t="str">
            <v>2013 YE</v>
          </cell>
          <cell r="F396" t="str">
            <v>C</v>
          </cell>
        </row>
        <row r="397">
          <cell r="A397" t="str">
            <v>Banca Carige S.p.A.</v>
          </cell>
          <cell r="B397" t="str">
            <v>Italy</v>
          </cell>
          <cell r="C397" t="str">
            <v>E</v>
          </cell>
          <cell r="D397">
            <v>58088898.0919853</v>
          </cell>
          <cell r="E397" t="str">
            <v>2013 YE</v>
          </cell>
          <cell r="F397" t="str">
            <v>C</v>
          </cell>
        </row>
        <row r="398">
          <cell r="A398" t="str">
            <v>Banca del Mezzogiorno - MedioCredito Centrale</v>
          </cell>
          <cell r="B398" t="str">
            <v>Italy</v>
          </cell>
          <cell r="C398" t="str">
            <v>D-</v>
          </cell>
          <cell r="D398">
            <v>1839810.5218344401</v>
          </cell>
          <cell r="E398" t="str">
            <v>2013 YE</v>
          </cell>
          <cell r="F398" t="str">
            <v>U</v>
          </cell>
        </row>
        <row r="399">
          <cell r="A399" t="str">
            <v>Banca IMI Spa</v>
          </cell>
          <cell r="B399" t="str">
            <v>Italy</v>
          </cell>
          <cell r="C399" t="str">
            <v>D+</v>
          </cell>
          <cell r="D399">
            <v>190240237.83808699</v>
          </cell>
          <cell r="E399" t="str">
            <v>2013 YE</v>
          </cell>
          <cell r="F399" t="str">
            <v>C</v>
          </cell>
        </row>
        <row r="400">
          <cell r="A400" t="str">
            <v>Banca Italease S.p.A.</v>
          </cell>
          <cell r="B400" t="str">
            <v>Italy</v>
          </cell>
          <cell r="C400" t="str">
            <v>E+</v>
          </cell>
          <cell r="D400">
            <v>11463181.4258046</v>
          </cell>
          <cell r="E400" t="str">
            <v>2013 YE</v>
          </cell>
          <cell r="F400" t="str">
            <v>C</v>
          </cell>
        </row>
        <row r="401">
          <cell r="A401" t="str">
            <v>Banca Monte dei Paschi di Siena S.p.A.</v>
          </cell>
          <cell r="B401" t="str">
            <v>Italy</v>
          </cell>
          <cell r="C401" t="str">
            <v>E</v>
          </cell>
          <cell r="D401">
            <v>274356372.11241901</v>
          </cell>
          <cell r="E401" t="str">
            <v>2013 YE</v>
          </cell>
          <cell r="F401" t="str">
            <v>C</v>
          </cell>
        </row>
        <row r="402">
          <cell r="A402" t="str">
            <v>Banca Nazionale Del Lavoro S.P.A.</v>
          </cell>
          <cell r="B402" t="str">
            <v>Italy</v>
          </cell>
          <cell r="C402" t="str">
            <v>D</v>
          </cell>
          <cell r="D402">
            <v>116990743.86979701</v>
          </cell>
          <cell r="E402" t="str">
            <v>2013 YE</v>
          </cell>
          <cell r="F402" t="str">
            <v>C</v>
          </cell>
        </row>
        <row r="403">
          <cell r="A403" t="str">
            <v>Banca Popolare di Milano S.C.a r.l.</v>
          </cell>
          <cell r="B403" t="str">
            <v>Italy</v>
          </cell>
          <cell r="C403" t="str">
            <v>E+</v>
          </cell>
          <cell r="D403">
            <v>68006005.269757405</v>
          </cell>
          <cell r="E403" t="str">
            <v>2013 YE</v>
          </cell>
          <cell r="F403" t="str">
            <v>C</v>
          </cell>
        </row>
        <row r="404">
          <cell r="A404" t="str">
            <v>Banca Sella Holding</v>
          </cell>
          <cell r="B404" t="str">
            <v>Italy</v>
          </cell>
          <cell r="C404" t="str">
            <v>D</v>
          </cell>
          <cell r="D404">
            <v>18409990.1326712</v>
          </cell>
          <cell r="E404" t="str">
            <v>2013 YE</v>
          </cell>
          <cell r="F404" t="str">
            <v>C</v>
          </cell>
        </row>
        <row r="405">
          <cell r="A405" t="str">
            <v>Banco Popolare Societa Cooperativa</v>
          </cell>
          <cell r="B405" t="str">
            <v>Italy</v>
          </cell>
          <cell r="C405" t="str">
            <v>E+</v>
          </cell>
          <cell r="D405">
            <v>173679452.638345</v>
          </cell>
          <cell r="E405" t="str">
            <v>2013 YE</v>
          </cell>
          <cell r="F405" t="str">
            <v>C</v>
          </cell>
        </row>
        <row r="406">
          <cell r="A406" t="str">
            <v>Cassa Centrale Banca-Credito Coop d Nord Est</v>
          </cell>
          <cell r="B406" t="str">
            <v>Italy</v>
          </cell>
          <cell r="C406" t="str">
            <v>D+</v>
          </cell>
          <cell r="D406">
            <v>12532851.5496413</v>
          </cell>
          <cell r="E406" t="str">
            <v>2013 YE</v>
          </cell>
          <cell r="F406" t="str">
            <v>C</v>
          </cell>
        </row>
        <row r="407">
          <cell r="A407" t="str">
            <v>Cassa Centrale Raiffeisen dell'Alto Adige</v>
          </cell>
          <cell r="B407" t="str">
            <v>Italy</v>
          </cell>
          <cell r="C407" t="str">
            <v>D+</v>
          </cell>
          <cell r="D407">
            <v>4211192.1346247001</v>
          </cell>
          <cell r="E407" t="str">
            <v>2013 YE</v>
          </cell>
          <cell r="F407" t="str">
            <v>C</v>
          </cell>
        </row>
        <row r="408">
          <cell r="A408" t="str">
            <v>Cassa di Risp.di Bolzano-Sudtiroler Sparkasse</v>
          </cell>
          <cell r="B408" t="str">
            <v>Italy</v>
          </cell>
          <cell r="C408" t="str">
            <v>D</v>
          </cell>
          <cell r="D408">
            <v>12394774.8805498</v>
          </cell>
          <cell r="E408" t="str">
            <v>2013 YE</v>
          </cell>
          <cell r="F408" t="str">
            <v>C</v>
          </cell>
        </row>
        <row r="409">
          <cell r="A409" t="str">
            <v>Cassa Di Risparmio Di Parma E Piacenza S.P.A.</v>
          </cell>
          <cell r="B409" t="str">
            <v>Italy</v>
          </cell>
          <cell r="C409" t="str">
            <v>D+</v>
          </cell>
          <cell r="D409">
            <v>69121310.073769495</v>
          </cell>
          <cell r="E409" t="str">
            <v>2013 YE</v>
          </cell>
          <cell r="F409" t="str">
            <v>C</v>
          </cell>
        </row>
        <row r="410">
          <cell r="A410" t="str">
            <v>Credito Emiliano SpA</v>
          </cell>
          <cell r="B410" t="str">
            <v>Italy</v>
          </cell>
          <cell r="C410" t="str">
            <v>D+</v>
          </cell>
          <cell r="D410">
            <v>43447602.508176498</v>
          </cell>
          <cell r="E410" t="str">
            <v>2013 YE</v>
          </cell>
          <cell r="F410" t="str">
            <v>C</v>
          </cell>
        </row>
        <row r="411">
          <cell r="A411" t="str">
            <v>Credito Valtellinese</v>
          </cell>
          <cell r="B411" t="str">
            <v>Italy</v>
          </cell>
          <cell r="C411" t="str">
            <v>E+</v>
          </cell>
          <cell r="D411">
            <v>37478232.761342697</v>
          </cell>
          <cell r="E411" t="str">
            <v>2013 YE</v>
          </cell>
          <cell r="F411" t="str">
            <v>C</v>
          </cell>
        </row>
        <row r="412">
          <cell r="A412" t="str">
            <v>Dexia Crediop S.p.A.</v>
          </cell>
          <cell r="B412" t="str">
            <v>Italy</v>
          </cell>
          <cell r="C412" t="str">
            <v>E</v>
          </cell>
          <cell r="D412">
            <v>50115944.312393099</v>
          </cell>
          <cell r="E412" t="str">
            <v>2013 YE</v>
          </cell>
          <cell r="F412" t="str">
            <v>C</v>
          </cell>
        </row>
        <row r="413">
          <cell r="A413" t="str">
            <v>GE Capital Interbanca S.p.A</v>
          </cell>
          <cell r="B413" t="str">
            <v>Italy</v>
          </cell>
          <cell r="C413" t="str">
            <v>E</v>
          </cell>
          <cell r="D413">
            <v>6456028.5147237899</v>
          </cell>
          <cell r="E413" t="str">
            <v>2013 YE</v>
          </cell>
          <cell r="F413" t="str">
            <v>C</v>
          </cell>
        </row>
        <row r="414">
          <cell r="A414" t="str">
            <v>Intesa Sanpaolo Spa</v>
          </cell>
          <cell r="B414" t="str">
            <v>Italy</v>
          </cell>
          <cell r="C414" t="str">
            <v>D+</v>
          </cell>
          <cell r="D414">
            <v>862981593.22053003</v>
          </cell>
          <cell r="E414" t="str">
            <v>2013 YE</v>
          </cell>
          <cell r="F414" t="str">
            <v>C</v>
          </cell>
        </row>
        <row r="415">
          <cell r="A415" t="str">
            <v>Mediocredito Trentino-Alto Adige S.p.A.</v>
          </cell>
          <cell r="B415" t="str">
            <v>Italy</v>
          </cell>
          <cell r="C415" t="str">
            <v>D-</v>
          </cell>
          <cell r="D415">
            <v>2535453.3806184898</v>
          </cell>
          <cell r="E415" t="str">
            <v>2013 YE</v>
          </cell>
          <cell r="F415" t="str">
            <v>C</v>
          </cell>
        </row>
        <row r="416">
          <cell r="A416" t="str">
            <v>MPS Capital Services</v>
          </cell>
          <cell r="B416" t="str">
            <v>Italy</v>
          </cell>
          <cell r="C416" t="str">
            <v>E</v>
          </cell>
          <cell r="D416">
            <v>59692139.494183697</v>
          </cell>
          <cell r="E416" t="str">
            <v>2013 YE</v>
          </cell>
          <cell r="F416" t="str">
            <v>U</v>
          </cell>
        </row>
        <row r="417">
          <cell r="A417" t="str">
            <v>UniCredit SpA</v>
          </cell>
          <cell r="B417" t="str">
            <v>Italy</v>
          </cell>
          <cell r="C417" t="str">
            <v>D+</v>
          </cell>
          <cell r="D417">
            <v>1165516241.0767901</v>
          </cell>
          <cell r="E417" t="str">
            <v>2013 YE</v>
          </cell>
          <cell r="F417" t="str">
            <v>C</v>
          </cell>
        </row>
        <row r="418">
          <cell r="A418" t="str">
            <v>Unione di Banche Italiane S.c.p.A.</v>
          </cell>
          <cell r="B418" t="str">
            <v>Italy</v>
          </cell>
          <cell r="C418" t="str">
            <v>D+</v>
          </cell>
          <cell r="D418">
            <v>171198034.17768899</v>
          </cell>
          <cell r="E418" t="str">
            <v>2013 YE</v>
          </cell>
          <cell r="F418" t="str">
            <v>C</v>
          </cell>
        </row>
        <row r="419">
          <cell r="A419" t="str">
            <v>HSBC Bank Middle East Limited</v>
          </cell>
          <cell r="B419" t="str">
            <v>Jersey</v>
          </cell>
          <cell r="C419" t="str">
            <v>C-</v>
          </cell>
          <cell r="D419">
            <v>48427672</v>
          </cell>
          <cell r="E419" t="str">
            <v>2013 YE</v>
          </cell>
          <cell r="F419" t="str">
            <v>C</v>
          </cell>
        </row>
        <row r="420">
          <cell r="A420" t="str">
            <v>Arab Bank PLC</v>
          </cell>
          <cell r="B420" t="str">
            <v>Jordan</v>
          </cell>
          <cell r="C420" t="str">
            <v>D</v>
          </cell>
          <cell r="D420">
            <v>34673409.655020602</v>
          </cell>
          <cell r="E420" t="str">
            <v>2013 YE</v>
          </cell>
          <cell r="F420" t="str">
            <v>U</v>
          </cell>
        </row>
        <row r="421">
          <cell r="A421" t="str">
            <v>Cairo Amman Bank</v>
          </cell>
          <cell r="B421" t="str">
            <v>Jordan</v>
          </cell>
          <cell r="C421" t="str">
            <v>E+</v>
          </cell>
          <cell r="D421">
            <v>3126987.7365544699</v>
          </cell>
          <cell r="E421" t="str">
            <v>2013 YE</v>
          </cell>
          <cell r="F421" t="str">
            <v>C</v>
          </cell>
        </row>
        <row r="422">
          <cell r="A422" t="str">
            <v>Housing Bank for Trade and Finance (The)</v>
          </cell>
          <cell r="B422" t="str">
            <v>Jordan</v>
          </cell>
          <cell r="C422" t="str">
            <v>E+</v>
          </cell>
          <cell r="D422">
            <v>10212081.897395801</v>
          </cell>
          <cell r="E422" t="str">
            <v>2013 YE</v>
          </cell>
          <cell r="F422" t="str">
            <v>C</v>
          </cell>
        </row>
        <row r="423">
          <cell r="A423" t="str">
            <v>ATF Bank</v>
          </cell>
          <cell r="B423" t="str">
            <v>Kazakhstan</v>
          </cell>
          <cell r="C423" t="str">
            <v>E</v>
          </cell>
          <cell r="D423">
            <v>5306071.63310224</v>
          </cell>
          <cell r="E423" t="str">
            <v>2013 YE</v>
          </cell>
          <cell r="F423" t="str">
            <v>C</v>
          </cell>
        </row>
        <row r="424">
          <cell r="A424" t="str">
            <v>Bank CenterCredit</v>
          </cell>
          <cell r="B424" t="str">
            <v>Kazakhstan</v>
          </cell>
          <cell r="C424" t="str">
            <v>E+</v>
          </cell>
          <cell r="D424">
            <v>7084429.3119599996</v>
          </cell>
          <cell r="E424" t="str">
            <v>2013 YE</v>
          </cell>
          <cell r="F424" t="str">
            <v>C</v>
          </cell>
        </row>
        <row r="425">
          <cell r="A425" t="str">
            <v>BTA Bank</v>
          </cell>
          <cell r="B425" t="str">
            <v>Kazakhstan</v>
          </cell>
          <cell r="C425" t="str">
            <v>E</v>
          </cell>
          <cell r="D425">
            <v>10385199.27368</v>
          </cell>
          <cell r="E425" t="str">
            <v>2013 YE</v>
          </cell>
          <cell r="F425" t="str">
            <v>C</v>
          </cell>
        </row>
        <row r="426">
          <cell r="A426" t="str">
            <v>Eurasian Bank</v>
          </cell>
          <cell r="B426" t="str">
            <v>Kazakhstan</v>
          </cell>
          <cell r="C426" t="str">
            <v>E+</v>
          </cell>
          <cell r="D426">
            <v>3813626.3510822402</v>
          </cell>
          <cell r="E426" t="str">
            <v>2013 YE</v>
          </cell>
          <cell r="F426" t="str">
            <v>C</v>
          </cell>
        </row>
        <row r="427">
          <cell r="A427" t="str">
            <v>Halyk Savings Bank of Kazakhstan</v>
          </cell>
          <cell r="B427" t="str">
            <v>Kazakhstan</v>
          </cell>
          <cell r="C427" t="str">
            <v>D-</v>
          </cell>
          <cell r="D427">
            <v>16238504.894920001</v>
          </cell>
          <cell r="E427" t="str">
            <v>2013 YE</v>
          </cell>
          <cell r="F427" t="str">
            <v>C</v>
          </cell>
        </row>
        <row r="428">
          <cell r="A428" t="str">
            <v>Kaspi Bank JSC</v>
          </cell>
          <cell r="B428" t="str">
            <v>Kazakhstan</v>
          </cell>
          <cell r="C428" t="str">
            <v>E+</v>
          </cell>
          <cell r="D428">
            <v>5646663.2551359804</v>
          </cell>
          <cell r="E428" t="str">
            <v>2013 YE</v>
          </cell>
          <cell r="F428" t="str">
            <v>C</v>
          </cell>
        </row>
        <row r="429">
          <cell r="A429" t="str">
            <v>Kazinvestbank</v>
          </cell>
          <cell r="B429" t="str">
            <v>Kazakhstan</v>
          </cell>
          <cell r="C429" t="str">
            <v>E+</v>
          </cell>
          <cell r="D429">
            <v>601527.05860939994</v>
          </cell>
          <cell r="E429" t="str">
            <v>2013 YE</v>
          </cell>
          <cell r="F429" t="str">
            <v>U</v>
          </cell>
        </row>
        <row r="430">
          <cell r="A430" t="str">
            <v>Kazkommertsbank</v>
          </cell>
          <cell r="B430" t="str">
            <v>Kazakhstan</v>
          </cell>
          <cell r="C430" t="str">
            <v>E</v>
          </cell>
          <cell r="D430">
            <v>16756016.88376</v>
          </cell>
          <cell r="E430" t="str">
            <v>2013 YE</v>
          </cell>
          <cell r="F430" t="str">
            <v>C</v>
          </cell>
        </row>
        <row r="431">
          <cell r="A431" t="str">
            <v>SB Sberbank JSC</v>
          </cell>
          <cell r="B431" t="str">
            <v>Kazakhstan</v>
          </cell>
          <cell r="C431" t="str">
            <v>E+</v>
          </cell>
          <cell r="D431">
            <v>6695521.1061199997</v>
          </cell>
          <cell r="E431" t="str">
            <v>2013 YE</v>
          </cell>
          <cell r="F431" t="str">
            <v>U</v>
          </cell>
        </row>
        <row r="432">
          <cell r="A432" t="str">
            <v>Busan Bank</v>
          </cell>
          <cell r="B432" t="str">
            <v>Korea</v>
          </cell>
          <cell r="C432" t="str">
            <v>C-</v>
          </cell>
          <cell r="D432">
            <v>40632861.721427798</v>
          </cell>
          <cell r="E432" t="str">
            <v>2013 YE</v>
          </cell>
          <cell r="F432" t="str">
            <v>C</v>
          </cell>
        </row>
        <row r="433">
          <cell r="A433" t="str">
            <v>Citibank Korea Inc</v>
          </cell>
          <cell r="B433" t="str">
            <v>Korea</v>
          </cell>
          <cell r="C433" t="str">
            <v>C-</v>
          </cell>
          <cell r="D433">
            <v>47392344.318300001</v>
          </cell>
          <cell r="E433" t="str">
            <v>2013 YE</v>
          </cell>
          <cell r="F433" t="str">
            <v>C</v>
          </cell>
        </row>
        <row r="434">
          <cell r="A434" t="str">
            <v>Daegu Bank, Ltd.</v>
          </cell>
          <cell r="B434" t="str">
            <v>Korea</v>
          </cell>
          <cell r="C434" t="str">
            <v>C-</v>
          </cell>
          <cell r="D434">
            <v>34984447.067421198</v>
          </cell>
          <cell r="E434" t="str">
            <v>2013 YE</v>
          </cell>
          <cell r="F434" t="str">
            <v>C</v>
          </cell>
        </row>
        <row r="435">
          <cell r="A435" t="str">
            <v>Hana Bank</v>
          </cell>
          <cell r="B435" t="str">
            <v>Korea</v>
          </cell>
          <cell r="C435" t="str">
            <v>C-</v>
          </cell>
          <cell r="D435">
            <v>154350829.39770001</v>
          </cell>
          <cell r="E435" t="str">
            <v>2013 YE</v>
          </cell>
          <cell r="F435" t="str">
            <v>C</v>
          </cell>
        </row>
        <row r="436">
          <cell r="A436" t="str">
            <v>Industrial Bank of Korea</v>
          </cell>
          <cell r="B436" t="str">
            <v>Korea</v>
          </cell>
          <cell r="C436" t="str">
            <v>D+</v>
          </cell>
          <cell r="D436">
            <v>201432829.29734999</v>
          </cell>
          <cell r="E436" t="str">
            <v>2013 YE</v>
          </cell>
          <cell r="F436" t="str">
            <v>C</v>
          </cell>
        </row>
        <row r="437">
          <cell r="A437" t="str">
            <v>Jeju Bank</v>
          </cell>
          <cell r="B437" t="str">
            <v>Korea</v>
          </cell>
          <cell r="C437" t="str">
            <v>D+</v>
          </cell>
          <cell r="D437">
            <v>3028416.2299500001</v>
          </cell>
          <cell r="E437" t="str">
            <v>2013 YE</v>
          </cell>
          <cell r="F437" t="str">
            <v>C</v>
          </cell>
        </row>
        <row r="438">
          <cell r="A438" t="str">
            <v>Kookmin Bank</v>
          </cell>
          <cell r="B438" t="str">
            <v>Korea</v>
          </cell>
          <cell r="C438" t="str">
            <v>C-</v>
          </cell>
          <cell r="D438">
            <v>251346110.4921</v>
          </cell>
          <cell r="E438" t="str">
            <v>2013 YE</v>
          </cell>
          <cell r="F438" t="str">
            <v>C</v>
          </cell>
        </row>
        <row r="439">
          <cell r="A439" t="str">
            <v>Korea Development Bank</v>
          </cell>
          <cell r="B439" t="str">
            <v>Korea</v>
          </cell>
          <cell r="C439" t="str">
            <v>D</v>
          </cell>
          <cell r="D439">
            <v>158927555.59334999</v>
          </cell>
          <cell r="E439" t="str">
            <v>2013 YE</v>
          </cell>
          <cell r="F439" t="str">
            <v>C</v>
          </cell>
        </row>
        <row r="440">
          <cell r="A440" t="str">
            <v>Korea Exchange Bank</v>
          </cell>
          <cell r="B440" t="str">
            <v>Korea</v>
          </cell>
          <cell r="C440" t="str">
            <v>C-</v>
          </cell>
          <cell r="D440">
            <v>101040871.40324999</v>
          </cell>
          <cell r="E440" t="str">
            <v>2013 YE</v>
          </cell>
          <cell r="F440" t="str">
            <v>C</v>
          </cell>
        </row>
        <row r="441">
          <cell r="A441" t="str">
            <v>Kwangju Bank Ltd.</v>
          </cell>
          <cell r="B441" t="str">
            <v>Korea</v>
          </cell>
          <cell r="C441" t="str">
            <v>D+</v>
          </cell>
          <cell r="D441">
            <v>17883084.802050401</v>
          </cell>
          <cell r="E441" t="str">
            <v>2013 YE</v>
          </cell>
          <cell r="F441" t="str">
            <v>C</v>
          </cell>
        </row>
        <row r="442">
          <cell r="A442" t="str">
            <v>Kyongnam Bank</v>
          </cell>
          <cell r="B442" t="str">
            <v>Korea</v>
          </cell>
          <cell r="C442" t="str">
            <v>D+</v>
          </cell>
          <cell r="D442">
            <v>30050815.6140012</v>
          </cell>
          <cell r="E442" t="str">
            <v>2013 YE</v>
          </cell>
          <cell r="F442" t="str">
            <v>C</v>
          </cell>
        </row>
        <row r="443">
          <cell r="A443" t="str">
            <v>NongHyup Bank</v>
          </cell>
          <cell r="B443" t="str">
            <v>Korea</v>
          </cell>
          <cell r="C443" t="str">
            <v>D+</v>
          </cell>
          <cell r="D443">
            <v>185100952.25235</v>
          </cell>
          <cell r="E443" t="str">
            <v>2013 YE</v>
          </cell>
          <cell r="F443" t="str">
            <v>C</v>
          </cell>
        </row>
        <row r="444">
          <cell r="A444" t="str">
            <v>Shinhan Bank</v>
          </cell>
          <cell r="B444" t="str">
            <v>Korea</v>
          </cell>
          <cell r="C444" t="str">
            <v>C-</v>
          </cell>
          <cell r="D444">
            <v>225560197.3497</v>
          </cell>
          <cell r="E444" t="str">
            <v>2013 YE</v>
          </cell>
          <cell r="F444" t="str">
            <v>C</v>
          </cell>
        </row>
        <row r="445">
          <cell r="A445" t="str">
            <v>Standard Chartered Bank Korea Limited</v>
          </cell>
          <cell r="B445" t="str">
            <v>Korea</v>
          </cell>
          <cell r="C445" t="str">
            <v>C-</v>
          </cell>
          <cell r="D445">
            <v>55082629.796700001</v>
          </cell>
          <cell r="E445" t="str">
            <v>2013 YE</v>
          </cell>
          <cell r="F445" t="str">
            <v>C</v>
          </cell>
        </row>
        <row r="446">
          <cell r="A446" t="str">
            <v>Suhyup Bank</v>
          </cell>
          <cell r="B446" t="str">
            <v>Korea</v>
          </cell>
          <cell r="C446" t="str">
            <v>D-</v>
          </cell>
          <cell r="D446">
            <v>21027220.392299999</v>
          </cell>
          <cell r="E446" t="str">
            <v>2013 YE</v>
          </cell>
          <cell r="F446" t="str">
            <v>C</v>
          </cell>
        </row>
        <row r="447">
          <cell r="A447" t="str">
            <v>Woori Bank</v>
          </cell>
          <cell r="B447" t="str">
            <v>Korea</v>
          </cell>
          <cell r="C447" t="str">
            <v>C-</v>
          </cell>
          <cell r="D447">
            <v>236873069.76104999</v>
          </cell>
          <cell r="E447" t="str">
            <v>2013 YE</v>
          </cell>
          <cell r="F447" t="str">
            <v>C</v>
          </cell>
        </row>
        <row r="448">
          <cell r="A448" t="str">
            <v>Ahli United Bank K.S.C.</v>
          </cell>
          <cell r="B448" t="str">
            <v>Kuwait</v>
          </cell>
          <cell r="C448" t="str">
            <v>D+</v>
          </cell>
          <cell r="D448">
            <v>11207422.105014199</v>
          </cell>
          <cell r="E448" t="str">
            <v>2013 YE</v>
          </cell>
          <cell r="F448" t="str">
            <v>C</v>
          </cell>
        </row>
        <row r="449">
          <cell r="A449" t="str">
            <v>Al Ahli Bank of Kuwait K.S.C</v>
          </cell>
          <cell r="B449" t="str">
            <v>Kuwait</v>
          </cell>
          <cell r="C449" t="str">
            <v>D+</v>
          </cell>
          <cell r="D449">
            <v>11307156.5243551</v>
          </cell>
          <cell r="E449" t="str">
            <v>2013 YE</v>
          </cell>
          <cell r="F449" t="str">
            <v>C</v>
          </cell>
        </row>
        <row r="450">
          <cell r="A450" t="str">
            <v>Boubyan Bank</v>
          </cell>
          <cell r="B450" t="str">
            <v>Kuwait</v>
          </cell>
          <cell r="C450" t="str">
            <v>D+</v>
          </cell>
          <cell r="D450">
            <v>7761990.09100914</v>
          </cell>
          <cell r="E450" t="str">
            <v>2013 YE</v>
          </cell>
          <cell r="F450" t="str">
            <v>C</v>
          </cell>
        </row>
        <row r="451">
          <cell r="A451" t="str">
            <v>Burgan Bank SAK</v>
          </cell>
          <cell r="B451" t="str">
            <v>Kuwait</v>
          </cell>
          <cell r="C451" t="str">
            <v>D+</v>
          </cell>
          <cell r="D451">
            <v>25335520.557904001</v>
          </cell>
          <cell r="E451" t="str">
            <v>2013 YE</v>
          </cell>
          <cell r="F451" t="str">
            <v>C</v>
          </cell>
        </row>
        <row r="452">
          <cell r="A452" t="str">
            <v>Commercial Bank of Kuwait S.A.K.</v>
          </cell>
          <cell r="B452" t="str">
            <v>Kuwait</v>
          </cell>
          <cell r="C452" t="str">
            <v>D+</v>
          </cell>
          <cell r="D452">
            <v>13914560.9173133</v>
          </cell>
          <cell r="E452" t="str">
            <v>2013 YE</v>
          </cell>
          <cell r="F452" t="str">
            <v>C</v>
          </cell>
        </row>
        <row r="453">
          <cell r="A453" t="str">
            <v>Gulf Bank K.S.C.</v>
          </cell>
          <cell r="B453" t="str">
            <v>Kuwait</v>
          </cell>
          <cell r="C453" t="str">
            <v>D</v>
          </cell>
          <cell r="D453">
            <v>17934699.022415899</v>
          </cell>
          <cell r="E453" t="str">
            <v>2013 YE</v>
          </cell>
          <cell r="F453" t="str">
            <v>U</v>
          </cell>
        </row>
        <row r="454">
          <cell r="A454" t="str">
            <v>Kuwait Finance House</v>
          </cell>
          <cell r="B454" t="str">
            <v>Kuwait</v>
          </cell>
          <cell r="C454" t="str">
            <v>D+</v>
          </cell>
          <cell r="D454">
            <v>57152230.922537103</v>
          </cell>
          <cell r="E454" t="str">
            <v>2013 YE</v>
          </cell>
          <cell r="F454" t="str">
            <v>C</v>
          </cell>
        </row>
        <row r="455">
          <cell r="A455" t="str">
            <v>National Bank of Kuwait S.A.K.</v>
          </cell>
          <cell r="B455" t="str">
            <v>Kuwait</v>
          </cell>
          <cell r="C455" t="str">
            <v>C</v>
          </cell>
          <cell r="D455">
            <v>65864536.170091003</v>
          </cell>
          <cell r="E455" t="str">
            <v>2013 YE</v>
          </cell>
          <cell r="F455" t="str">
            <v>C</v>
          </cell>
        </row>
        <row r="456">
          <cell r="A456" t="str">
            <v>AS Expobank</v>
          </cell>
          <cell r="B456" t="str">
            <v>Latvia</v>
          </cell>
          <cell r="C456" t="str">
            <v>E+</v>
          </cell>
          <cell r="D456">
            <v>550798.94161350001</v>
          </cell>
          <cell r="E456" t="str">
            <v>2013 YE</v>
          </cell>
          <cell r="F456" t="str">
            <v>C</v>
          </cell>
        </row>
        <row r="457">
          <cell r="A457" t="str">
            <v>SC Citadele Banka</v>
          </cell>
          <cell r="B457" t="str">
            <v>Latvia</v>
          </cell>
          <cell r="C457" t="str">
            <v>E+</v>
          </cell>
          <cell r="D457">
            <v>3501993.9242831999</v>
          </cell>
          <cell r="E457" t="str">
            <v>2013 YE</v>
          </cell>
          <cell r="F457" t="str">
            <v>C</v>
          </cell>
        </row>
        <row r="458">
          <cell r="A458" t="str">
            <v>Trasta Komercbanka</v>
          </cell>
          <cell r="B458" t="str">
            <v>Latvia</v>
          </cell>
          <cell r="C458" t="str">
            <v>E+</v>
          </cell>
          <cell r="D458">
            <v>574159.39648500003</v>
          </cell>
          <cell r="E458" t="str">
            <v>2013 YE</v>
          </cell>
          <cell r="F458" t="str">
            <v>C</v>
          </cell>
        </row>
        <row r="459">
          <cell r="A459" t="str">
            <v>Bank Audi S.A.L.</v>
          </cell>
          <cell r="B459" t="str">
            <v>Lebanon</v>
          </cell>
          <cell r="C459" t="str">
            <v>E+</v>
          </cell>
          <cell r="D459">
            <v>36287310.819600001</v>
          </cell>
          <cell r="E459" t="str">
            <v>2013 YE</v>
          </cell>
          <cell r="F459" t="str">
            <v>C</v>
          </cell>
        </row>
        <row r="460">
          <cell r="A460" t="str">
            <v>BLOM BANK S.A.L.</v>
          </cell>
          <cell r="B460" t="str">
            <v>Lebanon</v>
          </cell>
          <cell r="C460" t="str">
            <v>E+</v>
          </cell>
          <cell r="D460">
            <v>26218033.610339999</v>
          </cell>
          <cell r="E460" t="str">
            <v>2013 YE</v>
          </cell>
          <cell r="F460" t="str">
            <v>C</v>
          </cell>
        </row>
        <row r="461">
          <cell r="A461" t="str">
            <v>Byblos Bank S.A.L.</v>
          </cell>
          <cell r="B461" t="str">
            <v>Lebanon</v>
          </cell>
          <cell r="C461" t="str">
            <v>E+</v>
          </cell>
          <cell r="D461">
            <v>18534133.50948</v>
          </cell>
          <cell r="E461" t="str">
            <v>2013 YE</v>
          </cell>
          <cell r="F461" t="str">
            <v>C</v>
          </cell>
        </row>
        <row r="462">
          <cell r="A462" t="str">
            <v>LGT Bank AG</v>
          </cell>
          <cell r="B462" t="str">
            <v>Liechtenstein</v>
          </cell>
          <cell r="C462" t="str">
            <v>C+</v>
          </cell>
          <cell r="D462">
            <v>28257544.303253401</v>
          </cell>
          <cell r="E462" t="str">
            <v>2013 YE</v>
          </cell>
          <cell r="F462" t="str">
            <v>C</v>
          </cell>
        </row>
        <row r="463">
          <cell r="A463" t="str">
            <v>Siauliu Bankas, AB</v>
          </cell>
          <cell r="B463" t="str">
            <v>Lithuania</v>
          </cell>
          <cell r="C463" t="str">
            <v>E+</v>
          </cell>
          <cell r="D463">
            <v>2128720.0934353801</v>
          </cell>
          <cell r="E463" t="str">
            <v>2013 YE</v>
          </cell>
          <cell r="F463" t="str">
            <v>C</v>
          </cell>
        </row>
        <row r="464">
          <cell r="A464" t="str">
            <v>Banque et Caisse d'Epargne de l'Etat</v>
          </cell>
          <cell r="B464" t="str">
            <v>Luxembourg</v>
          </cell>
          <cell r="C464" t="str">
            <v>C</v>
          </cell>
          <cell r="D464">
            <v>56101670.636191502</v>
          </cell>
          <cell r="E464" t="str">
            <v>2013 YE</v>
          </cell>
          <cell r="F464" t="str">
            <v>C</v>
          </cell>
        </row>
        <row r="465">
          <cell r="A465" t="str">
            <v>Banque Internationale a Luxembourg</v>
          </cell>
          <cell r="B465" t="str">
            <v>Luxembourg</v>
          </cell>
          <cell r="C465" t="str">
            <v>D+</v>
          </cell>
          <cell r="D465">
            <v>27144024.995347202</v>
          </cell>
          <cell r="E465" t="str">
            <v>2013 YE</v>
          </cell>
          <cell r="F465" t="str">
            <v>C</v>
          </cell>
        </row>
        <row r="466">
          <cell r="A466" t="str">
            <v>BGL BNP Paribas</v>
          </cell>
          <cell r="B466" t="str">
            <v>Luxembourg</v>
          </cell>
          <cell r="C466" t="str">
            <v>C</v>
          </cell>
          <cell r="D466">
            <v>56699829.301062003</v>
          </cell>
          <cell r="E466" t="str">
            <v>2013 YE</v>
          </cell>
          <cell r="F466" t="str">
            <v>C</v>
          </cell>
        </row>
        <row r="467">
          <cell r="A467" t="str">
            <v>UniCredit Luxembourg S.A.</v>
          </cell>
          <cell r="B467" t="str">
            <v>Luxembourg</v>
          </cell>
          <cell r="C467" t="str">
            <v>D+</v>
          </cell>
          <cell r="D467">
            <v>23933927.755620301</v>
          </cell>
          <cell r="E467" t="str">
            <v>2013 YE</v>
          </cell>
          <cell r="F467" t="str">
            <v>C</v>
          </cell>
        </row>
        <row r="468">
          <cell r="A468" t="str">
            <v>Industrial &amp; Comm'l Bank of China (Macau) Ltd</v>
          </cell>
          <cell r="B468" t="str">
            <v>Macau</v>
          </cell>
          <cell r="C468" t="str">
            <v>D+</v>
          </cell>
          <cell r="D468">
            <v>17570304.923489999</v>
          </cell>
          <cell r="E468" t="str">
            <v>2013 YE</v>
          </cell>
          <cell r="F468" t="str">
            <v>C</v>
          </cell>
        </row>
        <row r="469">
          <cell r="A469" t="str">
            <v>CIMB Bank Berhad</v>
          </cell>
          <cell r="B469" t="str">
            <v>Malaysia</v>
          </cell>
          <cell r="C469" t="str">
            <v>C-</v>
          </cell>
          <cell r="D469">
            <v>92627989.244762003</v>
          </cell>
          <cell r="E469" t="str">
            <v>2013 YE</v>
          </cell>
          <cell r="F469" t="str">
            <v>C</v>
          </cell>
        </row>
        <row r="470">
          <cell r="A470" t="str">
            <v>CIMB Islamic Bank Berhad</v>
          </cell>
          <cell r="B470" t="str">
            <v>Malaysia</v>
          </cell>
          <cell r="C470" t="str">
            <v>D+</v>
          </cell>
          <cell r="D470">
            <v>15088750.969267599</v>
          </cell>
          <cell r="E470" t="str">
            <v>2013 YE</v>
          </cell>
          <cell r="F470" t="str">
            <v>C</v>
          </cell>
        </row>
        <row r="471">
          <cell r="A471" t="str">
            <v>HSBC Bank Malaysia Berhad</v>
          </cell>
          <cell r="B471" t="str">
            <v>Malaysia</v>
          </cell>
          <cell r="C471" t="str">
            <v>C-</v>
          </cell>
          <cell r="D471">
            <v>24366920.676768102</v>
          </cell>
          <cell r="E471" t="str">
            <v>2013 YE</v>
          </cell>
          <cell r="F471" t="str">
            <v>C</v>
          </cell>
        </row>
        <row r="472">
          <cell r="A472" t="str">
            <v>Malayan Banking Berhad</v>
          </cell>
          <cell r="B472" t="str">
            <v>Malaysia</v>
          </cell>
          <cell r="C472" t="str">
            <v>C</v>
          </cell>
          <cell r="D472">
            <v>171101579.523799</v>
          </cell>
          <cell r="E472" t="str">
            <v>2013 YE</v>
          </cell>
          <cell r="F472" t="str">
            <v>C</v>
          </cell>
        </row>
        <row r="473">
          <cell r="A473" t="str">
            <v>Public Bank Berhad</v>
          </cell>
          <cell r="B473" t="str">
            <v>Malaysia</v>
          </cell>
          <cell r="C473" t="str">
            <v>C</v>
          </cell>
          <cell r="D473">
            <v>93426876.434321493</v>
          </cell>
          <cell r="E473" t="str">
            <v>2013 YE</v>
          </cell>
          <cell r="F473" t="str">
            <v>C</v>
          </cell>
        </row>
        <row r="474">
          <cell r="A474" t="str">
            <v>RHB Bank Berhad</v>
          </cell>
          <cell r="B474" t="str">
            <v>Malaysia</v>
          </cell>
          <cell r="C474" t="str">
            <v>D+</v>
          </cell>
          <cell r="D474">
            <v>53169855.073930897</v>
          </cell>
          <cell r="E474" t="str">
            <v>2013 YE</v>
          </cell>
          <cell r="F474" t="str">
            <v>C</v>
          </cell>
        </row>
        <row r="475">
          <cell r="A475" t="str">
            <v>Standard Chartered Bank Malaysia Berhad</v>
          </cell>
          <cell r="B475" t="str">
            <v>Malaysia</v>
          </cell>
          <cell r="C475" t="str">
            <v>C-</v>
          </cell>
          <cell r="D475">
            <v>16592608.3895241</v>
          </cell>
          <cell r="E475" t="str">
            <v>2013 YE</v>
          </cell>
          <cell r="F475" t="str">
            <v>C</v>
          </cell>
        </row>
        <row r="476">
          <cell r="A476" t="str">
            <v>State Bank of Mauritius Ltd.</v>
          </cell>
          <cell r="B476" t="str">
            <v>Mauritius</v>
          </cell>
          <cell r="C476" t="str">
            <v>C-</v>
          </cell>
          <cell r="D476">
            <v>3704152.0225120299</v>
          </cell>
          <cell r="E476" t="str">
            <v>2013 YE</v>
          </cell>
          <cell r="F476" t="str">
            <v>C</v>
          </cell>
        </row>
        <row r="477">
          <cell r="A477" t="str">
            <v>Banco Azteca, S.A.</v>
          </cell>
          <cell r="B477" t="str">
            <v>Mexico</v>
          </cell>
          <cell r="C477" t="str">
            <v>D-</v>
          </cell>
          <cell r="D477">
            <v>7658994.6243899995</v>
          </cell>
          <cell r="E477" t="str">
            <v>2013 YE</v>
          </cell>
          <cell r="F477" t="str">
            <v>C</v>
          </cell>
        </row>
        <row r="478">
          <cell r="A478" t="str">
            <v>Banco del Bajio, S.A.</v>
          </cell>
          <cell r="B478" t="str">
            <v>Mexico</v>
          </cell>
          <cell r="C478" t="str">
            <v>D+</v>
          </cell>
          <cell r="D478">
            <v>9010847.5278858002</v>
          </cell>
          <cell r="E478" t="str">
            <v>2013 YE</v>
          </cell>
          <cell r="F478" t="str">
            <v>C</v>
          </cell>
        </row>
        <row r="479">
          <cell r="A479" t="str">
            <v>Banco Mercantil del Norte, S.A.</v>
          </cell>
          <cell r="B479" t="str">
            <v>Mexico</v>
          </cell>
          <cell r="C479" t="str">
            <v>C-</v>
          </cell>
          <cell r="D479">
            <v>60159348.510839999</v>
          </cell>
          <cell r="E479" t="str">
            <v>2013 YE</v>
          </cell>
          <cell r="F479" t="str">
            <v>C</v>
          </cell>
        </row>
        <row r="480">
          <cell r="A480" t="str">
            <v>Banco Nacional de Mexico, S.A.</v>
          </cell>
          <cell r="B480" t="str">
            <v>Mexico</v>
          </cell>
          <cell r="C480" t="str">
            <v>C-</v>
          </cell>
          <cell r="D480">
            <v>88027243.835940003</v>
          </cell>
          <cell r="E480" t="str">
            <v>2013 YE</v>
          </cell>
          <cell r="F480" t="str">
            <v>C</v>
          </cell>
        </row>
        <row r="481">
          <cell r="A481" t="str">
            <v>Banco Regional de Monterrey, S.A.</v>
          </cell>
          <cell r="B481" t="str">
            <v>Mexico</v>
          </cell>
          <cell r="C481" t="str">
            <v>D+</v>
          </cell>
          <cell r="D481">
            <v>6670535.2888500001</v>
          </cell>
          <cell r="E481" t="str">
            <v>2013 YE</v>
          </cell>
          <cell r="F481" t="str">
            <v>C</v>
          </cell>
        </row>
        <row r="482">
          <cell r="A482" t="str">
            <v>Banco Santander (Mexico), S.A.</v>
          </cell>
          <cell r="B482" t="str">
            <v>Mexico</v>
          </cell>
          <cell r="C482" t="str">
            <v>C-</v>
          </cell>
          <cell r="D482">
            <v>62696389.048560001</v>
          </cell>
          <cell r="E482" t="str">
            <v>2013 YE</v>
          </cell>
          <cell r="F482" t="str">
            <v>C</v>
          </cell>
        </row>
        <row r="483">
          <cell r="A483" t="str">
            <v>Banco Ve por Mas, S.A.</v>
          </cell>
          <cell r="B483" t="str">
            <v>Mexico</v>
          </cell>
          <cell r="C483" t="str">
            <v>D-</v>
          </cell>
          <cell r="D483">
            <v>1714266.1054799999</v>
          </cell>
          <cell r="E483" t="str">
            <v>2013 YE</v>
          </cell>
          <cell r="F483" t="str">
            <v>C</v>
          </cell>
        </row>
        <row r="484">
          <cell r="A484" t="str">
            <v>Bank of Tokyo-Mitsubishi UFJ (Mexico), S.A.</v>
          </cell>
          <cell r="B484" t="str">
            <v>Mexico</v>
          </cell>
          <cell r="C484" t="str">
            <v>D</v>
          </cell>
          <cell r="D484">
            <v>1214691.7634099999</v>
          </cell>
          <cell r="E484" t="str">
            <v>2013 YE</v>
          </cell>
          <cell r="F484" t="str">
            <v>U</v>
          </cell>
        </row>
        <row r="485">
          <cell r="A485" t="str">
            <v>Barclays Bank Mexico, S.A.</v>
          </cell>
          <cell r="B485" t="str">
            <v>Mexico</v>
          </cell>
          <cell r="C485" t="str">
            <v>D</v>
          </cell>
          <cell r="D485">
            <v>1951187.8819500001</v>
          </cell>
          <cell r="E485" t="str">
            <v>2013 YE</v>
          </cell>
          <cell r="F485" t="str">
            <v>U</v>
          </cell>
        </row>
        <row r="486">
          <cell r="A486" t="str">
            <v>BBVA Bancomer, S.A.</v>
          </cell>
          <cell r="B486" t="str">
            <v>Mexico</v>
          </cell>
          <cell r="C486" t="str">
            <v>C-</v>
          </cell>
          <cell r="D486">
            <v>104746683.03867</v>
          </cell>
          <cell r="E486" t="str">
            <v>2013 YE</v>
          </cell>
          <cell r="F486" t="str">
            <v>C</v>
          </cell>
        </row>
        <row r="487">
          <cell r="A487" t="str">
            <v>Deutsche Bank Mexico, S.A.</v>
          </cell>
          <cell r="B487" t="str">
            <v>Mexico</v>
          </cell>
          <cell r="C487" t="str">
            <v>D</v>
          </cell>
          <cell r="D487">
            <v>20554090.307999998</v>
          </cell>
          <cell r="E487" t="str">
            <v>2013 YE</v>
          </cell>
          <cell r="F487" t="str">
            <v>U</v>
          </cell>
        </row>
        <row r="488">
          <cell r="A488" t="str">
            <v>HSBC Mexico, S.A.</v>
          </cell>
          <cell r="B488" t="str">
            <v>Mexico</v>
          </cell>
          <cell r="C488" t="str">
            <v>C-</v>
          </cell>
          <cell r="D488">
            <v>39006425.623769999</v>
          </cell>
          <cell r="E488" t="str">
            <v>2013 YE</v>
          </cell>
          <cell r="F488" t="str">
            <v>C</v>
          </cell>
        </row>
        <row r="489">
          <cell r="A489" t="str">
            <v>Scotiabank Inverlat S.A.</v>
          </cell>
          <cell r="B489" t="str">
            <v>Mexico</v>
          </cell>
          <cell r="C489" t="str">
            <v>C-</v>
          </cell>
          <cell r="D489">
            <v>18428207.928929999</v>
          </cell>
          <cell r="E489" t="str">
            <v>2013 YE</v>
          </cell>
          <cell r="F489" t="str">
            <v>C</v>
          </cell>
        </row>
        <row r="490">
          <cell r="A490" t="str">
            <v>Volkswagen Bank, S.A.</v>
          </cell>
          <cell r="B490" t="str">
            <v>Mexico</v>
          </cell>
          <cell r="C490" t="str">
            <v>E+</v>
          </cell>
          <cell r="D490">
            <v>370156.87151999999</v>
          </cell>
          <cell r="E490" t="str">
            <v>2013 YE</v>
          </cell>
          <cell r="F490" t="str">
            <v>C</v>
          </cell>
        </row>
        <row r="491">
          <cell r="A491" t="str">
            <v>Khan Bank LLC</v>
          </cell>
          <cell r="B491" t="str">
            <v>Mongolia</v>
          </cell>
          <cell r="C491" t="str">
            <v>E+</v>
          </cell>
          <cell r="D491">
            <v>2892144.0497432202</v>
          </cell>
          <cell r="E491" t="str">
            <v>2013 YE</v>
          </cell>
          <cell r="F491" t="str">
            <v>C</v>
          </cell>
        </row>
        <row r="492">
          <cell r="A492" t="str">
            <v>Trade and Development Bank of Mongolia LLC</v>
          </cell>
          <cell r="B492" t="str">
            <v>Mongolia</v>
          </cell>
          <cell r="C492" t="str">
            <v>E+</v>
          </cell>
          <cell r="D492">
            <v>3086794.00749698</v>
          </cell>
          <cell r="E492" t="str">
            <v>2013 YE</v>
          </cell>
          <cell r="F492" t="str">
            <v>C</v>
          </cell>
        </row>
        <row r="493">
          <cell r="A493" t="str">
            <v>XacBank LLC</v>
          </cell>
          <cell r="B493" t="str">
            <v>Mongolia</v>
          </cell>
          <cell r="C493" t="str">
            <v>E+</v>
          </cell>
          <cell r="D493">
            <v>1091256.4330667199</v>
          </cell>
          <cell r="E493" t="str">
            <v>2013 YE</v>
          </cell>
          <cell r="F493" t="str">
            <v>C</v>
          </cell>
        </row>
        <row r="494">
          <cell r="A494" t="str">
            <v>BMCE Bank</v>
          </cell>
          <cell r="B494" t="str">
            <v>Morocco</v>
          </cell>
          <cell r="C494" t="str">
            <v>D-</v>
          </cell>
          <cell r="D494">
            <v>28999492.436262399</v>
          </cell>
          <cell r="E494" t="str">
            <v>2013 YE</v>
          </cell>
          <cell r="F494" t="str">
            <v>C</v>
          </cell>
        </row>
        <row r="495">
          <cell r="A495" t="str">
            <v>Credit du Maroc</v>
          </cell>
          <cell r="B495" t="str">
            <v>Morocco</v>
          </cell>
          <cell r="C495" t="str">
            <v>D-</v>
          </cell>
          <cell r="D495">
            <v>6156210.4431114504</v>
          </cell>
          <cell r="E495" t="str">
            <v>2013 YE</v>
          </cell>
          <cell r="F495" t="str">
            <v>C</v>
          </cell>
        </row>
        <row r="496">
          <cell r="A496" t="str">
            <v>ABN AMRO Bank N.V.</v>
          </cell>
          <cell r="B496" t="str">
            <v>Netherlands</v>
          </cell>
          <cell r="C496" t="str">
            <v>C-</v>
          </cell>
          <cell r="D496">
            <v>512624705.24202001</v>
          </cell>
          <cell r="E496" t="str">
            <v>2013 YE</v>
          </cell>
          <cell r="F496" t="str">
            <v>C</v>
          </cell>
        </row>
        <row r="497">
          <cell r="A497" t="str">
            <v>Credit Europe Bank N.V.</v>
          </cell>
          <cell r="B497" t="str">
            <v>Netherlands</v>
          </cell>
          <cell r="C497" t="str">
            <v>D-</v>
          </cell>
          <cell r="D497">
            <v>13996830.7745598</v>
          </cell>
          <cell r="E497" t="str">
            <v>2013 YE</v>
          </cell>
          <cell r="F497" t="str">
            <v>C</v>
          </cell>
        </row>
        <row r="498">
          <cell r="A498" t="str">
            <v>Demir-Halk Bank (Nederland) N.V.</v>
          </cell>
          <cell r="B498" t="str">
            <v>Netherlands</v>
          </cell>
          <cell r="C498" t="str">
            <v>D</v>
          </cell>
          <cell r="D498">
            <v>2390799.4888874101</v>
          </cell>
          <cell r="E498" t="str">
            <v>2013 YE</v>
          </cell>
          <cell r="F498" t="str">
            <v>C</v>
          </cell>
        </row>
        <row r="499">
          <cell r="A499" t="str">
            <v>GarantiBank International N.V.</v>
          </cell>
          <cell r="B499" t="str">
            <v>Netherlands</v>
          </cell>
          <cell r="C499" t="str">
            <v>C-</v>
          </cell>
          <cell r="D499">
            <v>6429362.5828814702</v>
          </cell>
          <cell r="E499" t="str">
            <v>2013 YE</v>
          </cell>
          <cell r="F499" t="str">
            <v>U</v>
          </cell>
        </row>
        <row r="500">
          <cell r="A500" t="str">
            <v>ING Bank N.V.</v>
          </cell>
          <cell r="B500" t="str">
            <v>Netherlands</v>
          </cell>
          <cell r="C500" t="str">
            <v>C-</v>
          </cell>
          <cell r="D500">
            <v>1085327677.76004</v>
          </cell>
          <cell r="E500" t="str">
            <v>2013 YE</v>
          </cell>
          <cell r="F500" t="str">
            <v>C</v>
          </cell>
        </row>
        <row r="501">
          <cell r="A501" t="str">
            <v>LeasePlan Corporation N.V.</v>
          </cell>
          <cell r="B501" t="str">
            <v>Netherlands</v>
          </cell>
          <cell r="C501" t="str">
            <v>C-</v>
          </cell>
          <cell r="D501">
            <v>26359200.595212098</v>
          </cell>
          <cell r="E501" t="str">
            <v>2013 YE</v>
          </cell>
          <cell r="F501" t="str">
            <v>C</v>
          </cell>
        </row>
        <row r="502">
          <cell r="A502" t="str">
            <v>NIBC Bank N.V.</v>
          </cell>
          <cell r="B502" t="str">
            <v>Netherlands</v>
          </cell>
          <cell r="C502" t="str">
            <v>D+</v>
          </cell>
          <cell r="D502">
            <v>30759797.256930001</v>
          </cell>
          <cell r="E502" t="str">
            <v>2013 YE</v>
          </cell>
          <cell r="F502" t="str">
            <v>C</v>
          </cell>
        </row>
        <row r="503">
          <cell r="A503" t="str">
            <v>Rabobank Nederland</v>
          </cell>
          <cell r="B503" t="str">
            <v>Netherlands</v>
          </cell>
          <cell r="C503" t="str">
            <v>B-</v>
          </cell>
          <cell r="D503">
            <v>928924381.26549006</v>
          </cell>
          <cell r="E503" t="str">
            <v>2013 YE</v>
          </cell>
          <cell r="F503" t="str">
            <v>C</v>
          </cell>
        </row>
        <row r="504">
          <cell r="A504" t="str">
            <v>Royal Bank of Scotland N.V.</v>
          </cell>
          <cell r="B504" t="str">
            <v>Netherlands</v>
          </cell>
          <cell r="C504" t="str">
            <v>D+</v>
          </cell>
          <cell r="D504">
            <v>54853111.553280003</v>
          </cell>
          <cell r="E504" t="str">
            <v>2013 YE</v>
          </cell>
          <cell r="F504" t="str">
            <v>C</v>
          </cell>
        </row>
        <row r="505">
          <cell r="A505" t="str">
            <v>SNS Bank N.V.</v>
          </cell>
          <cell r="B505" t="str">
            <v>Netherlands</v>
          </cell>
          <cell r="C505" t="str">
            <v>D+</v>
          </cell>
          <cell r="D505">
            <v>102708345.116625</v>
          </cell>
          <cell r="E505" t="str">
            <v>2013 YE</v>
          </cell>
          <cell r="F505" t="str">
            <v>C</v>
          </cell>
        </row>
        <row r="506">
          <cell r="A506" t="str">
            <v>DNB Bank ASA</v>
          </cell>
          <cell r="B506" t="str">
            <v>Norway</v>
          </cell>
          <cell r="C506" t="str">
            <v>C-</v>
          </cell>
          <cell r="D506">
            <v>351216686.11022002</v>
          </cell>
          <cell r="E506" t="str">
            <v>2013 YE</v>
          </cell>
          <cell r="F506" t="str">
            <v>C</v>
          </cell>
        </row>
        <row r="507">
          <cell r="A507" t="str">
            <v>Fana Sparebank</v>
          </cell>
          <cell r="B507" t="str">
            <v>Norway</v>
          </cell>
          <cell r="C507" t="str">
            <v>D+</v>
          </cell>
          <cell r="D507">
            <v>3090862.5693239998</v>
          </cell>
          <cell r="E507" t="str">
            <v>2013 YE</v>
          </cell>
          <cell r="F507" t="str">
            <v>C</v>
          </cell>
        </row>
        <row r="508">
          <cell r="A508" t="str">
            <v>Helgeland Sparebank</v>
          </cell>
          <cell r="B508" t="str">
            <v>Norway</v>
          </cell>
          <cell r="C508" t="str">
            <v>D+</v>
          </cell>
          <cell r="D508">
            <v>4283112.2273000004</v>
          </cell>
          <cell r="E508" t="str">
            <v>2013 YE</v>
          </cell>
          <cell r="F508" t="str">
            <v>C</v>
          </cell>
        </row>
        <row r="509">
          <cell r="A509" t="str">
            <v>Nordea Bank Norge ASA</v>
          </cell>
          <cell r="B509" t="str">
            <v>Norway</v>
          </cell>
          <cell r="C509" t="str">
            <v>C-</v>
          </cell>
          <cell r="D509">
            <v>98588227.261600003</v>
          </cell>
          <cell r="E509" t="str">
            <v>2013 YE</v>
          </cell>
          <cell r="F509" t="str">
            <v>C</v>
          </cell>
        </row>
        <row r="510">
          <cell r="A510" t="str">
            <v>SpareBank 1 Nord-Norge</v>
          </cell>
          <cell r="B510" t="str">
            <v>Norway</v>
          </cell>
          <cell r="C510" t="str">
            <v>C-</v>
          </cell>
          <cell r="D510">
            <v>12777635.5536</v>
          </cell>
          <cell r="E510" t="str">
            <v>2013 YE</v>
          </cell>
          <cell r="F510" t="str">
            <v>C</v>
          </cell>
        </row>
        <row r="511">
          <cell r="A511" t="str">
            <v>SpareBank 1 SMN</v>
          </cell>
          <cell r="B511" t="str">
            <v>Norway</v>
          </cell>
          <cell r="C511" t="str">
            <v>C-</v>
          </cell>
          <cell r="D511">
            <v>19014809.564800002</v>
          </cell>
          <cell r="E511" t="str">
            <v>2013 YE</v>
          </cell>
          <cell r="F511" t="str">
            <v>C</v>
          </cell>
        </row>
        <row r="512">
          <cell r="A512" t="str">
            <v>SpareBank 1 SR-Bank ASA</v>
          </cell>
          <cell r="B512" t="str">
            <v>Norway</v>
          </cell>
          <cell r="C512" t="str">
            <v>C-</v>
          </cell>
          <cell r="D512">
            <v>25875865.807300001</v>
          </cell>
          <cell r="E512" t="str">
            <v>2013 YE</v>
          </cell>
          <cell r="F512" t="str">
            <v>C</v>
          </cell>
        </row>
        <row r="513">
          <cell r="A513" t="str">
            <v>Sparebanken Hedmark</v>
          </cell>
          <cell r="B513" t="str">
            <v>Norway</v>
          </cell>
          <cell r="C513" t="str">
            <v>C-</v>
          </cell>
          <cell r="D513">
            <v>7812456.04146</v>
          </cell>
          <cell r="E513" t="str">
            <v>2013 YE</v>
          </cell>
          <cell r="F513" t="str">
            <v>C</v>
          </cell>
        </row>
        <row r="514">
          <cell r="A514" t="str">
            <v>Sparebanken More</v>
          </cell>
          <cell r="B514" t="str">
            <v>Norway</v>
          </cell>
          <cell r="C514" t="str">
            <v>C-</v>
          </cell>
          <cell r="D514">
            <v>9004178.2428600006</v>
          </cell>
          <cell r="E514" t="str">
            <v>2013 YE</v>
          </cell>
          <cell r="F514" t="str">
            <v>C</v>
          </cell>
        </row>
        <row r="515">
          <cell r="A515" t="str">
            <v>Sparebanken Oest</v>
          </cell>
          <cell r="B515" t="str">
            <v>Norway</v>
          </cell>
          <cell r="C515" t="str">
            <v>C-</v>
          </cell>
          <cell r="D515">
            <v>5122476.9529139996</v>
          </cell>
          <cell r="E515" t="str">
            <v>2013 YE</v>
          </cell>
          <cell r="F515" t="str">
            <v>C</v>
          </cell>
        </row>
        <row r="516">
          <cell r="A516" t="str">
            <v>Sparebanken Sogn og Fjordane</v>
          </cell>
          <cell r="B516" t="str">
            <v>Norway</v>
          </cell>
          <cell r="C516" t="str">
            <v>C-</v>
          </cell>
          <cell r="D516">
            <v>6523484.0338599999</v>
          </cell>
          <cell r="E516" t="str">
            <v>2013 YE</v>
          </cell>
          <cell r="F516" t="str">
            <v>C</v>
          </cell>
        </row>
        <row r="517">
          <cell r="A517" t="str">
            <v>Sparebanken Sor</v>
          </cell>
          <cell r="B517" t="str">
            <v>Norway</v>
          </cell>
          <cell r="C517" t="str">
            <v>C-</v>
          </cell>
          <cell r="D517">
            <v>7542629.0367999999</v>
          </cell>
          <cell r="E517" t="str">
            <v>2013 YE</v>
          </cell>
          <cell r="F517" t="str">
            <v>C</v>
          </cell>
        </row>
        <row r="518">
          <cell r="A518" t="str">
            <v>Sparebanken Vest</v>
          </cell>
          <cell r="B518" t="str">
            <v>Norway</v>
          </cell>
          <cell r="C518" t="str">
            <v>C-</v>
          </cell>
          <cell r="D518">
            <v>22406849.839019999</v>
          </cell>
          <cell r="E518" t="str">
            <v>2013 YE</v>
          </cell>
          <cell r="F518" t="str">
            <v>C</v>
          </cell>
        </row>
        <row r="519">
          <cell r="A519" t="str">
            <v>Storebrand Bank</v>
          </cell>
          <cell r="B519" t="str">
            <v>Norway</v>
          </cell>
          <cell r="C519" t="str">
            <v>D+</v>
          </cell>
          <cell r="D519">
            <v>6437623.9930980001</v>
          </cell>
          <cell r="E519" t="str">
            <v>2013 YE</v>
          </cell>
          <cell r="F519" t="str">
            <v>C</v>
          </cell>
        </row>
        <row r="520">
          <cell r="A520" t="str">
            <v>Bank Dhofar SAOG</v>
          </cell>
          <cell r="B520" t="str">
            <v>Oman</v>
          </cell>
          <cell r="C520" t="str">
            <v>D+</v>
          </cell>
          <cell r="D520">
            <v>6767218.1885853997</v>
          </cell>
          <cell r="E520" t="str">
            <v>2013 YE</v>
          </cell>
          <cell r="F520" t="str">
            <v>C</v>
          </cell>
        </row>
        <row r="521">
          <cell r="A521" t="str">
            <v>BankMuscat S.A.O.G.</v>
          </cell>
          <cell r="B521" t="str">
            <v>Oman</v>
          </cell>
          <cell r="C521" t="str">
            <v>C-</v>
          </cell>
          <cell r="D521">
            <v>22042727.294769999</v>
          </cell>
          <cell r="E521" t="str">
            <v>2013 YE</v>
          </cell>
          <cell r="F521" t="str">
            <v>C</v>
          </cell>
        </row>
        <row r="522">
          <cell r="A522" t="str">
            <v>HSBC Bank Oman SAOG</v>
          </cell>
          <cell r="B522" t="str">
            <v>Oman</v>
          </cell>
          <cell r="C522" t="str">
            <v>D+</v>
          </cell>
          <cell r="D522">
            <v>5768540.2655087998</v>
          </cell>
          <cell r="E522" t="str">
            <v>2013 YE</v>
          </cell>
          <cell r="F522" t="str">
            <v>C</v>
          </cell>
        </row>
        <row r="523">
          <cell r="A523" t="str">
            <v>National Bank of Oman Limited (SAOG)</v>
          </cell>
          <cell r="B523" t="str">
            <v>Oman</v>
          </cell>
          <cell r="C523" t="str">
            <v>D+</v>
          </cell>
          <cell r="D523">
            <v>7522963.6438865997</v>
          </cell>
          <cell r="E523" t="str">
            <v>2013 YE</v>
          </cell>
          <cell r="F523" t="str">
            <v>C</v>
          </cell>
        </row>
        <row r="524">
          <cell r="A524" t="str">
            <v>Oman Arab Bank (SAOC)</v>
          </cell>
          <cell r="B524" t="str">
            <v>Oman</v>
          </cell>
          <cell r="C524" t="str">
            <v>C-</v>
          </cell>
          <cell r="D524">
            <v>3782740.2635229998</v>
          </cell>
          <cell r="E524" t="str">
            <v>2013 YE</v>
          </cell>
          <cell r="F524" t="str">
            <v>C</v>
          </cell>
        </row>
        <row r="525">
          <cell r="A525" t="str">
            <v>Allied Bank Limited</v>
          </cell>
          <cell r="B525" t="str">
            <v>Pakistan</v>
          </cell>
          <cell r="C525" t="str">
            <v>E</v>
          </cell>
          <cell r="D525">
            <v>6984763.3752803998</v>
          </cell>
          <cell r="E525" t="str">
            <v>2013 YE</v>
          </cell>
          <cell r="F525" t="str">
            <v>C</v>
          </cell>
        </row>
        <row r="526">
          <cell r="A526" t="str">
            <v>Habib Bank Ltd.</v>
          </cell>
          <cell r="B526" t="str">
            <v>Pakistan</v>
          </cell>
          <cell r="C526" t="str">
            <v>E</v>
          </cell>
          <cell r="D526">
            <v>16305644.162688499</v>
          </cell>
          <cell r="E526" t="str">
            <v>2013 YE</v>
          </cell>
          <cell r="F526" t="str">
            <v>C</v>
          </cell>
        </row>
        <row r="527">
          <cell r="A527" t="str">
            <v>MCB Bank Limited</v>
          </cell>
          <cell r="B527" t="str">
            <v>Pakistan</v>
          </cell>
          <cell r="C527" t="str">
            <v>E</v>
          </cell>
          <cell r="D527">
            <v>7807202.96235264</v>
          </cell>
          <cell r="E527" t="str">
            <v>2013 YE</v>
          </cell>
          <cell r="F527" t="str">
            <v>C</v>
          </cell>
        </row>
        <row r="528">
          <cell r="A528" t="str">
            <v>National Bank of Pakistan</v>
          </cell>
          <cell r="B528" t="str">
            <v>Pakistan</v>
          </cell>
          <cell r="C528" t="str">
            <v>E</v>
          </cell>
          <cell r="D528">
            <v>13039770.269547399</v>
          </cell>
          <cell r="E528" t="str">
            <v>2013 YE</v>
          </cell>
          <cell r="F528" t="str">
            <v>C</v>
          </cell>
        </row>
        <row r="529">
          <cell r="A529" t="str">
            <v>United Bank Ltd.</v>
          </cell>
          <cell r="B529" t="str">
            <v>Pakistan</v>
          </cell>
          <cell r="C529" t="str">
            <v>E</v>
          </cell>
          <cell r="D529">
            <v>10301185.979530601</v>
          </cell>
          <cell r="E529" t="str">
            <v>2013 YE</v>
          </cell>
          <cell r="F529" t="str">
            <v>C</v>
          </cell>
        </row>
        <row r="530">
          <cell r="A530" t="str">
            <v>BAC International Bank, Inc</v>
          </cell>
          <cell r="B530" t="str">
            <v>Panama</v>
          </cell>
          <cell r="C530" t="str">
            <v>D+</v>
          </cell>
          <cell r="D530">
            <v>14208775.300000001</v>
          </cell>
          <cell r="E530" t="str">
            <v>2013 YE</v>
          </cell>
          <cell r="F530" t="str">
            <v>C</v>
          </cell>
        </row>
        <row r="531">
          <cell r="A531" t="str">
            <v>Banco Internacional de Costa Rica, S.A.</v>
          </cell>
          <cell r="B531" t="str">
            <v>Panama</v>
          </cell>
          <cell r="C531" t="str">
            <v>D+</v>
          </cell>
          <cell r="D531">
            <v>1650430.9069999999</v>
          </cell>
          <cell r="E531" t="str">
            <v>2013 YE</v>
          </cell>
          <cell r="F531" t="str">
            <v>C</v>
          </cell>
        </row>
        <row r="532">
          <cell r="A532" t="str">
            <v>Banco Latinoamericano de Comercio Exterior</v>
          </cell>
          <cell r="B532" t="str">
            <v>Panama</v>
          </cell>
          <cell r="C532" t="str">
            <v>C-</v>
          </cell>
          <cell r="D532">
            <v>7471312</v>
          </cell>
          <cell r="E532" t="str">
            <v>2013 YE</v>
          </cell>
          <cell r="F532" t="str">
            <v>C</v>
          </cell>
        </row>
        <row r="533">
          <cell r="A533" t="str">
            <v>Banco Amambay S.A.</v>
          </cell>
          <cell r="B533" t="str">
            <v>Paraguay</v>
          </cell>
          <cell r="C533" t="str">
            <v>E+</v>
          </cell>
          <cell r="D533">
            <v>417000.35765172797</v>
          </cell>
          <cell r="E533" t="str">
            <v>2013 YE</v>
          </cell>
          <cell r="F533" t="str">
            <v>U</v>
          </cell>
        </row>
        <row r="534">
          <cell r="A534" t="str">
            <v>Banco Bilbao Vizcaya Argentaria Paraguay</v>
          </cell>
          <cell r="B534" t="str">
            <v>Paraguay</v>
          </cell>
          <cell r="C534" t="str">
            <v>D</v>
          </cell>
          <cell r="D534">
            <v>1814815.69920679</v>
          </cell>
          <cell r="E534" t="str">
            <v>2013 YE</v>
          </cell>
          <cell r="F534" t="str">
            <v>U</v>
          </cell>
        </row>
        <row r="535">
          <cell r="A535" t="str">
            <v>Banco Continental S.A.E.C.A.</v>
          </cell>
          <cell r="B535" t="str">
            <v>Paraguay</v>
          </cell>
          <cell r="C535" t="str">
            <v>D</v>
          </cell>
          <cell r="D535">
            <v>2886071.3174653999</v>
          </cell>
          <cell r="E535" t="str">
            <v>2013 YE</v>
          </cell>
          <cell r="F535" t="str">
            <v>U</v>
          </cell>
        </row>
        <row r="536">
          <cell r="A536" t="str">
            <v>Banco Regional S.A.E.C.A.</v>
          </cell>
          <cell r="B536" t="str">
            <v>Paraguay</v>
          </cell>
          <cell r="C536" t="str">
            <v>D</v>
          </cell>
          <cell r="D536">
            <v>2606454.2888279399</v>
          </cell>
          <cell r="E536" t="str">
            <v>2013 YE</v>
          </cell>
          <cell r="F536" t="str">
            <v>U</v>
          </cell>
        </row>
        <row r="537">
          <cell r="A537" t="str">
            <v>Banco de Credito del Peru</v>
          </cell>
          <cell r="B537" t="str">
            <v>Peru</v>
          </cell>
          <cell r="C537" t="str">
            <v>C-</v>
          </cell>
          <cell r="D537">
            <v>32660940.313094299</v>
          </cell>
          <cell r="E537" t="str">
            <v>2013 YE</v>
          </cell>
          <cell r="F537" t="str">
            <v>C</v>
          </cell>
        </row>
        <row r="538">
          <cell r="A538" t="str">
            <v>Banco Internacional del Peru - Interbank</v>
          </cell>
          <cell r="B538" t="str">
            <v>Peru</v>
          </cell>
          <cell r="C538" t="str">
            <v>D+</v>
          </cell>
          <cell r="D538">
            <v>10681008.888351399</v>
          </cell>
          <cell r="E538" t="str">
            <v>2013 YE</v>
          </cell>
          <cell r="F538" t="str">
            <v>C</v>
          </cell>
        </row>
        <row r="539">
          <cell r="A539" t="str">
            <v>Scotiabank Peru</v>
          </cell>
          <cell r="B539" t="str">
            <v>Peru</v>
          </cell>
          <cell r="C539" t="str">
            <v>D+</v>
          </cell>
          <cell r="D539">
            <v>14642783.956293</v>
          </cell>
          <cell r="E539" t="str">
            <v>2013 YE</v>
          </cell>
          <cell r="F539" t="str">
            <v>C</v>
          </cell>
        </row>
        <row r="540">
          <cell r="A540" t="str">
            <v>Bank of the Philippine Islands</v>
          </cell>
          <cell r="B540" t="str">
            <v>Philippines</v>
          </cell>
          <cell r="C540" t="str">
            <v>D+</v>
          </cell>
          <cell r="D540">
            <v>26933224.4296</v>
          </cell>
          <cell r="E540" t="str">
            <v>2013 YE</v>
          </cell>
          <cell r="F540" t="str">
            <v>C</v>
          </cell>
        </row>
        <row r="541">
          <cell r="A541" t="str">
            <v>BDO UNIBANK, INC</v>
          </cell>
          <cell r="B541" t="str">
            <v>Philippines</v>
          </cell>
          <cell r="C541" t="str">
            <v>D+</v>
          </cell>
          <cell r="D541">
            <v>37690976.548</v>
          </cell>
          <cell r="E541" t="str">
            <v>2013 YE</v>
          </cell>
          <cell r="F541" t="str">
            <v>C</v>
          </cell>
        </row>
        <row r="542">
          <cell r="A542" t="str">
            <v>Metropolitan Bank &amp; Trust Company</v>
          </cell>
          <cell r="B542" t="str">
            <v>Philippines</v>
          </cell>
          <cell r="C542" t="str">
            <v>D+</v>
          </cell>
          <cell r="D542">
            <v>31061089.566599999</v>
          </cell>
          <cell r="E542" t="str">
            <v>2013 YE</v>
          </cell>
          <cell r="F542" t="str">
            <v>C</v>
          </cell>
        </row>
        <row r="543">
          <cell r="A543" t="str">
            <v>Philippine National Bank</v>
          </cell>
          <cell r="B543" t="str">
            <v>Philippines</v>
          </cell>
          <cell r="C543" t="str">
            <v>D-</v>
          </cell>
          <cell r="D543">
            <v>13925756.723497599</v>
          </cell>
          <cell r="E543" t="str">
            <v>2013 YE</v>
          </cell>
          <cell r="F543" t="str">
            <v>C</v>
          </cell>
        </row>
        <row r="544">
          <cell r="A544" t="str">
            <v>Rizal Commercial Banking Corporation</v>
          </cell>
          <cell r="B544" t="str">
            <v>Philippines</v>
          </cell>
          <cell r="C544" t="str">
            <v>D-</v>
          </cell>
          <cell r="D544">
            <v>9505299.1865999997</v>
          </cell>
          <cell r="E544" t="str">
            <v>2013 YE</v>
          </cell>
          <cell r="F544" t="str">
            <v>C</v>
          </cell>
        </row>
        <row r="545">
          <cell r="A545" t="str">
            <v>Bank BPH S.A.</v>
          </cell>
          <cell r="B545" t="str">
            <v>Poland</v>
          </cell>
          <cell r="C545" t="str">
            <v>D</v>
          </cell>
          <cell r="D545">
            <v>10937700.140630599</v>
          </cell>
          <cell r="E545" t="str">
            <v>2013 YE</v>
          </cell>
          <cell r="F545" t="str">
            <v>C</v>
          </cell>
        </row>
        <row r="546">
          <cell r="A546" t="str">
            <v>Bank Gospodarki Zywnosciowej S.A.</v>
          </cell>
          <cell r="B546" t="str">
            <v>Poland</v>
          </cell>
          <cell r="C546" t="str">
            <v>D</v>
          </cell>
          <cell r="D546">
            <v>11856747.0260181</v>
          </cell>
          <cell r="E546" t="str">
            <v>2013 YE</v>
          </cell>
          <cell r="F546" t="str">
            <v>C</v>
          </cell>
        </row>
        <row r="547">
          <cell r="A547" t="str">
            <v>Bank Handlowy w Warszawie S.A.</v>
          </cell>
          <cell r="B547" t="str">
            <v>Poland</v>
          </cell>
          <cell r="C547" t="str">
            <v>D+</v>
          </cell>
          <cell r="D547">
            <v>15045283.069481701</v>
          </cell>
          <cell r="E547" t="str">
            <v>2013 YE</v>
          </cell>
          <cell r="F547" t="str">
            <v>C</v>
          </cell>
        </row>
        <row r="548">
          <cell r="A548" t="str">
            <v>Bank Millennium S.A.</v>
          </cell>
          <cell r="B548" t="str">
            <v>Poland</v>
          </cell>
          <cell r="C548" t="str">
            <v>E+</v>
          </cell>
          <cell r="D548">
            <v>18895662.0656069</v>
          </cell>
          <cell r="E548" t="str">
            <v>2013 YE</v>
          </cell>
          <cell r="F548" t="str">
            <v>C</v>
          </cell>
        </row>
        <row r="549">
          <cell r="A549" t="str">
            <v>Bank Polska Kasa Opieki S.A.</v>
          </cell>
          <cell r="B549" t="str">
            <v>Poland</v>
          </cell>
          <cell r="C549" t="str">
            <v>C-</v>
          </cell>
          <cell r="D549">
            <v>52534992.589689903</v>
          </cell>
          <cell r="E549" t="str">
            <v>2013 YE</v>
          </cell>
          <cell r="F549" t="str">
            <v>C</v>
          </cell>
        </row>
        <row r="550">
          <cell r="A550" t="str">
            <v>Bank Zachodni WBK S.A.</v>
          </cell>
          <cell r="B550" t="str">
            <v>Poland</v>
          </cell>
          <cell r="C550" t="str">
            <v>D+</v>
          </cell>
          <cell r="D550">
            <v>34984306.923221402</v>
          </cell>
          <cell r="E550" t="str">
            <v>2013 YE</v>
          </cell>
          <cell r="F550" t="str">
            <v>C</v>
          </cell>
        </row>
        <row r="551">
          <cell r="A551" t="str">
            <v>Getin Noble Bank S.A.</v>
          </cell>
          <cell r="B551" t="str">
            <v>Poland</v>
          </cell>
          <cell r="C551" t="str">
            <v>D-</v>
          </cell>
          <cell r="D551">
            <v>21083065.355757698</v>
          </cell>
          <cell r="E551" t="str">
            <v>2013 YE</v>
          </cell>
          <cell r="F551" t="str">
            <v>C</v>
          </cell>
        </row>
        <row r="552">
          <cell r="A552" t="str">
            <v>ING Bank Slaski S.A.</v>
          </cell>
          <cell r="B552" t="str">
            <v>Poland</v>
          </cell>
          <cell r="C552" t="str">
            <v>D+</v>
          </cell>
          <cell r="D552">
            <v>28749639.848396</v>
          </cell>
          <cell r="E552" t="str">
            <v>2013 YE</v>
          </cell>
          <cell r="F552" t="str">
            <v>C</v>
          </cell>
        </row>
        <row r="553">
          <cell r="A553" t="str">
            <v>mBank S.A.</v>
          </cell>
          <cell r="B553" t="str">
            <v>Poland</v>
          </cell>
          <cell r="C553" t="str">
            <v>D</v>
          </cell>
          <cell r="D553">
            <v>34559897.235827297</v>
          </cell>
          <cell r="E553" t="str">
            <v>2013 YE</v>
          </cell>
          <cell r="F553" t="str">
            <v>C</v>
          </cell>
        </row>
        <row r="554">
          <cell r="A554" t="str">
            <v>Powszechna Kasa Oszczednosci Bank Polski S.A.</v>
          </cell>
          <cell r="B554" t="str">
            <v>Poland</v>
          </cell>
          <cell r="C554" t="str">
            <v>C-</v>
          </cell>
          <cell r="D554">
            <v>66026317.502082601</v>
          </cell>
          <cell r="E554" t="str">
            <v>2013 YE</v>
          </cell>
          <cell r="F554" t="str">
            <v>C</v>
          </cell>
        </row>
        <row r="555">
          <cell r="A555" t="str">
            <v>Banco BPI S.A.</v>
          </cell>
          <cell r="B555" t="str">
            <v>Portugal</v>
          </cell>
          <cell r="C555" t="str">
            <v>E+</v>
          </cell>
          <cell r="D555">
            <v>58837775.071522497</v>
          </cell>
          <cell r="E555" t="str">
            <v>2013 YE</v>
          </cell>
          <cell r="F555" t="str">
            <v>C</v>
          </cell>
        </row>
        <row r="556">
          <cell r="A556" t="str">
            <v>Banco Comercial Portugues, S.A.</v>
          </cell>
          <cell r="B556" t="str">
            <v>Portugal</v>
          </cell>
          <cell r="C556" t="str">
            <v>E</v>
          </cell>
          <cell r="D556">
            <v>113000927.685453</v>
          </cell>
          <cell r="E556" t="str">
            <v>2013 YE</v>
          </cell>
          <cell r="F556" t="str">
            <v>C</v>
          </cell>
        </row>
        <row r="557">
          <cell r="A557" t="str">
            <v>Banco Espirito Santo, S.A.</v>
          </cell>
          <cell r="B557" t="str">
            <v>Portugal</v>
          </cell>
          <cell r="C557" t="str">
            <v>E</v>
          </cell>
          <cell r="D557">
            <v>111073163.52835099</v>
          </cell>
          <cell r="E557" t="str">
            <v>2013 YE</v>
          </cell>
          <cell r="F557" t="str">
            <v>C</v>
          </cell>
        </row>
        <row r="558">
          <cell r="A558" t="str">
            <v>BANIF-Banco Internacional do Funchal, S.A.</v>
          </cell>
          <cell r="B558" t="str">
            <v>Portugal</v>
          </cell>
          <cell r="C558" t="str">
            <v>E</v>
          </cell>
          <cell r="D558">
            <v>18744821.749149699</v>
          </cell>
          <cell r="E558" t="str">
            <v>2013 YE</v>
          </cell>
          <cell r="F558" t="str">
            <v>C</v>
          </cell>
        </row>
        <row r="559">
          <cell r="A559" t="str">
            <v>Caixa Economica Montepio Geral</v>
          </cell>
          <cell r="B559" t="str">
            <v>Portugal</v>
          </cell>
          <cell r="C559" t="str">
            <v>E+</v>
          </cell>
          <cell r="D559">
            <v>31746683.386697698</v>
          </cell>
          <cell r="E559" t="str">
            <v>2013 YE</v>
          </cell>
          <cell r="F559" t="str">
            <v>C</v>
          </cell>
        </row>
        <row r="560">
          <cell r="A560" t="str">
            <v>Caixa Geral de Depositos, S.A.</v>
          </cell>
          <cell r="B560" t="str">
            <v>Portugal</v>
          </cell>
          <cell r="C560" t="str">
            <v>E</v>
          </cell>
          <cell r="D560">
            <v>155656232.165903</v>
          </cell>
          <cell r="E560" t="str">
            <v>2013 YE</v>
          </cell>
          <cell r="F560" t="str">
            <v>C</v>
          </cell>
        </row>
        <row r="561">
          <cell r="A561" t="str">
            <v>Commercial Bank of Qatar</v>
          </cell>
          <cell r="B561" t="str">
            <v>Qatar</v>
          </cell>
          <cell r="C561" t="str">
            <v>C-</v>
          </cell>
          <cell r="D561">
            <v>31061887.913685199</v>
          </cell>
          <cell r="E561" t="str">
            <v>2013 YE</v>
          </cell>
          <cell r="F561" t="str">
            <v>C</v>
          </cell>
        </row>
        <row r="562">
          <cell r="A562" t="str">
            <v>Doha Bank Q.S.C.</v>
          </cell>
          <cell r="B562" t="str">
            <v>Qatar</v>
          </cell>
          <cell r="C562" t="str">
            <v>D+</v>
          </cell>
          <cell r="D562">
            <v>18390724.6749686</v>
          </cell>
          <cell r="E562" t="str">
            <v>2013 YE</v>
          </cell>
          <cell r="F562" t="str">
            <v>C</v>
          </cell>
        </row>
        <row r="563">
          <cell r="A563" t="str">
            <v>Masraf Al Rayan</v>
          </cell>
          <cell r="B563" t="str">
            <v>Qatar</v>
          </cell>
          <cell r="C563" t="str">
            <v>D+</v>
          </cell>
          <cell r="D563">
            <v>18274787.0120841</v>
          </cell>
          <cell r="E563" t="str">
            <v>2013 YE</v>
          </cell>
          <cell r="F563" t="str">
            <v>C</v>
          </cell>
        </row>
        <row r="564">
          <cell r="A564" t="str">
            <v>Qatar International Islamic Bank (Q.S.C.)</v>
          </cell>
          <cell r="B564" t="str">
            <v>Qatar</v>
          </cell>
          <cell r="C564" t="str">
            <v>D+</v>
          </cell>
          <cell r="D564">
            <v>9452551.4075532593</v>
          </cell>
          <cell r="E564" t="str">
            <v>2013 YE</v>
          </cell>
          <cell r="F564" t="str">
            <v>C</v>
          </cell>
        </row>
        <row r="565">
          <cell r="A565" t="str">
            <v>Qatar National Bank</v>
          </cell>
          <cell r="B565" t="str">
            <v>Qatar</v>
          </cell>
          <cell r="C565" t="str">
            <v>C-</v>
          </cell>
          <cell r="D565">
            <v>121786655.873568</v>
          </cell>
          <cell r="E565" t="str">
            <v>2013 YE</v>
          </cell>
          <cell r="F565" t="str">
            <v>C</v>
          </cell>
        </row>
        <row r="566">
          <cell r="A566" t="str">
            <v>Banca Comerciala Romana S.A.</v>
          </cell>
          <cell r="B566" t="str">
            <v>Romania</v>
          </cell>
          <cell r="C566" t="str">
            <v>E+</v>
          </cell>
          <cell r="D566">
            <v>20597850.396263801</v>
          </cell>
          <cell r="E566" t="str">
            <v>2013 YE</v>
          </cell>
          <cell r="F566" t="str">
            <v>C</v>
          </cell>
        </row>
        <row r="567">
          <cell r="A567" t="str">
            <v>BRD - Groupe Societe Generale</v>
          </cell>
          <cell r="B567" t="str">
            <v>Romania</v>
          </cell>
          <cell r="C567" t="str">
            <v>E+</v>
          </cell>
          <cell r="D567">
            <v>14813995.056233499</v>
          </cell>
          <cell r="E567" t="str">
            <v>2013 YE</v>
          </cell>
          <cell r="F567" t="str">
            <v>C</v>
          </cell>
        </row>
        <row r="568">
          <cell r="A568" t="str">
            <v>Raiffeisen Bank SA</v>
          </cell>
          <cell r="B568" t="str">
            <v>Romania</v>
          </cell>
          <cell r="C568" t="str">
            <v>D-</v>
          </cell>
          <cell r="D568">
            <v>8316532.4898991203</v>
          </cell>
          <cell r="E568" t="str">
            <v>2013 YE</v>
          </cell>
          <cell r="F568" t="str">
            <v>C</v>
          </cell>
        </row>
        <row r="569">
          <cell r="A569" t="str">
            <v>Absolut Bank</v>
          </cell>
          <cell r="B569" t="str">
            <v>Russia</v>
          </cell>
          <cell r="C569" t="str">
            <v>E+</v>
          </cell>
          <cell r="D569">
            <v>3942696.76198</v>
          </cell>
          <cell r="E569" t="str">
            <v>2013 YE</v>
          </cell>
          <cell r="F569" t="str">
            <v>C</v>
          </cell>
        </row>
        <row r="570">
          <cell r="A570" t="str">
            <v>Ak Bars Bank</v>
          </cell>
          <cell r="B570" t="str">
            <v>Russia</v>
          </cell>
          <cell r="C570" t="str">
            <v>E+</v>
          </cell>
          <cell r="D570">
            <v>10563927.078348299</v>
          </cell>
          <cell r="E570" t="str">
            <v>2013 YE</v>
          </cell>
          <cell r="F570" t="str">
            <v>C</v>
          </cell>
        </row>
        <row r="571">
          <cell r="A571" t="str">
            <v>Akibank</v>
          </cell>
          <cell r="B571" t="str">
            <v>Russia</v>
          </cell>
          <cell r="C571" t="str">
            <v>E+</v>
          </cell>
          <cell r="D571">
            <v>783263.88006272004</v>
          </cell>
          <cell r="E571" t="str">
            <v>2013 YE</v>
          </cell>
          <cell r="F571" t="str">
            <v>C</v>
          </cell>
        </row>
        <row r="572">
          <cell r="A572" t="str">
            <v>Alfa-Bank</v>
          </cell>
          <cell r="B572" t="str">
            <v>Russia</v>
          </cell>
          <cell r="C572" t="str">
            <v>D</v>
          </cell>
          <cell r="D572">
            <v>48647000</v>
          </cell>
          <cell r="E572" t="str">
            <v>2013 YE</v>
          </cell>
          <cell r="F572" t="str">
            <v>C</v>
          </cell>
        </row>
        <row r="573">
          <cell r="A573" t="str">
            <v>Aljba Alliance Commercial Bank</v>
          </cell>
          <cell r="B573" t="str">
            <v>Russia</v>
          </cell>
          <cell r="C573" t="str">
            <v>E+</v>
          </cell>
          <cell r="D573">
            <v>200446.70703091999</v>
          </cell>
          <cell r="E573" t="str">
            <v>2013 YE</v>
          </cell>
          <cell r="F573" t="str">
            <v>C</v>
          </cell>
        </row>
        <row r="574">
          <cell r="A574" t="str">
            <v>Asian - Pacific Bank</v>
          </cell>
          <cell r="B574" t="str">
            <v>Russia</v>
          </cell>
          <cell r="C574" t="str">
            <v>E+</v>
          </cell>
          <cell r="D574">
            <v>3607920.7630606801</v>
          </cell>
          <cell r="E574" t="str">
            <v>2013 YE</v>
          </cell>
          <cell r="F574" t="str">
            <v>C</v>
          </cell>
        </row>
        <row r="575">
          <cell r="A575" t="str">
            <v>Banca Intesa (Russia)</v>
          </cell>
          <cell r="B575" t="str">
            <v>Russia</v>
          </cell>
          <cell r="C575" t="str">
            <v>D-</v>
          </cell>
          <cell r="D575">
            <v>2041617.74428914</v>
          </cell>
          <cell r="E575" t="str">
            <v>2013 YE</v>
          </cell>
          <cell r="F575" t="str">
            <v>C</v>
          </cell>
        </row>
        <row r="576">
          <cell r="A576" t="str">
            <v>Bank of Khanty-Mansiysk, JSC</v>
          </cell>
          <cell r="B576" t="str">
            <v>Russia</v>
          </cell>
          <cell r="C576" t="str">
            <v>E+</v>
          </cell>
          <cell r="D576">
            <v>10974259.9640275</v>
          </cell>
          <cell r="E576" t="str">
            <v>2013 YE</v>
          </cell>
          <cell r="F576" t="str">
            <v>C</v>
          </cell>
        </row>
        <row r="577">
          <cell r="A577" t="str">
            <v>Bank of Moscow</v>
          </cell>
          <cell r="B577" t="str">
            <v>Russia</v>
          </cell>
          <cell r="C577" t="str">
            <v>E+</v>
          </cell>
          <cell r="D577">
            <v>49563539.138478003</v>
          </cell>
          <cell r="E577" t="str">
            <v>2013 YE</v>
          </cell>
          <cell r="F577" t="str">
            <v>C</v>
          </cell>
        </row>
        <row r="578">
          <cell r="A578" t="str">
            <v>Bank Saint-Petersburg OJSC</v>
          </cell>
          <cell r="B578" t="str">
            <v>Russia</v>
          </cell>
          <cell r="C578" t="str">
            <v>D-</v>
          </cell>
          <cell r="D578">
            <v>12459597.330932699</v>
          </cell>
          <cell r="E578" t="str">
            <v>2013 YE</v>
          </cell>
          <cell r="F578" t="str">
            <v>C</v>
          </cell>
        </row>
        <row r="579">
          <cell r="A579" t="str">
            <v>Bank Uralsib</v>
          </cell>
          <cell r="B579" t="str">
            <v>Russia</v>
          </cell>
          <cell r="C579" t="str">
            <v>E+</v>
          </cell>
          <cell r="D579">
            <v>11970451.684699301</v>
          </cell>
          <cell r="E579" t="str">
            <v>2013 YE</v>
          </cell>
          <cell r="F579" t="str">
            <v>C</v>
          </cell>
        </row>
        <row r="580">
          <cell r="A580" t="str">
            <v>Bank Uralsky Financial House</v>
          </cell>
          <cell r="B580" t="str">
            <v>Russia</v>
          </cell>
          <cell r="C580" t="str">
            <v>E+</v>
          </cell>
          <cell r="D580">
            <v>771489.80682527996</v>
          </cell>
          <cell r="E580" t="str">
            <v>2013 YE</v>
          </cell>
          <cell r="F580" t="str">
            <v>C</v>
          </cell>
        </row>
        <row r="581">
          <cell r="A581" t="str">
            <v>Bank VTB, JSC</v>
          </cell>
          <cell r="B581" t="str">
            <v>Russia</v>
          </cell>
          <cell r="C581" t="str">
            <v>D-</v>
          </cell>
          <cell r="D581">
            <v>266844219.59</v>
          </cell>
          <cell r="E581" t="str">
            <v>2013 YE</v>
          </cell>
          <cell r="F581" t="str">
            <v>C</v>
          </cell>
        </row>
        <row r="582">
          <cell r="A582" t="str">
            <v>CB Renaissance Credit LLC</v>
          </cell>
          <cell r="B582" t="str">
            <v>Russia</v>
          </cell>
          <cell r="C582" t="str">
            <v>E+</v>
          </cell>
          <cell r="D582">
            <v>3412331.9689700999</v>
          </cell>
          <cell r="E582" t="str">
            <v>2013 YE</v>
          </cell>
          <cell r="F582" t="str">
            <v>C</v>
          </cell>
        </row>
        <row r="583">
          <cell r="A583" t="str">
            <v>Center-Invest Bank</v>
          </cell>
          <cell r="B583" t="str">
            <v>Russia</v>
          </cell>
          <cell r="C583" t="str">
            <v>D-</v>
          </cell>
          <cell r="D583">
            <v>2311236.1273293998</v>
          </cell>
          <cell r="E583" t="str">
            <v>2013 YE</v>
          </cell>
          <cell r="F583" t="str">
            <v>C</v>
          </cell>
        </row>
        <row r="584">
          <cell r="A584" t="str">
            <v>CREDIT BANK OF MOSCOW</v>
          </cell>
          <cell r="B584" t="str">
            <v>Russia</v>
          </cell>
          <cell r="C584" t="str">
            <v>E+</v>
          </cell>
          <cell r="D584">
            <v>13822342.443272499</v>
          </cell>
          <cell r="E584" t="str">
            <v>2013 YE</v>
          </cell>
          <cell r="F584" t="str">
            <v>C</v>
          </cell>
        </row>
        <row r="585">
          <cell r="A585" t="str">
            <v>Credit Europe Bank Ltd.</v>
          </cell>
          <cell r="B585" t="str">
            <v>Russia</v>
          </cell>
          <cell r="C585" t="str">
            <v>E+</v>
          </cell>
          <cell r="D585">
            <v>4629379.7417959999</v>
          </cell>
          <cell r="E585" t="str">
            <v>2013 YE</v>
          </cell>
          <cell r="F585" t="str">
            <v>C</v>
          </cell>
        </row>
        <row r="586">
          <cell r="A586" t="str">
            <v>DeltaCredit Bank</v>
          </cell>
          <cell r="B586" t="str">
            <v>Russia</v>
          </cell>
          <cell r="C586" t="str">
            <v>D</v>
          </cell>
          <cell r="D586">
            <v>3065261.3246264998</v>
          </cell>
          <cell r="E586" t="str">
            <v>2013 YE</v>
          </cell>
          <cell r="F586" t="str">
            <v>C</v>
          </cell>
        </row>
        <row r="587">
          <cell r="A587" t="str">
            <v>Derzhava</v>
          </cell>
          <cell r="B587" t="str">
            <v>Russia</v>
          </cell>
          <cell r="C587" t="str">
            <v>E+</v>
          </cell>
          <cell r="D587">
            <v>625746.24089065997</v>
          </cell>
          <cell r="E587" t="str">
            <v>2013 YE</v>
          </cell>
          <cell r="F587" t="str">
            <v>C</v>
          </cell>
        </row>
        <row r="588">
          <cell r="A588" t="str">
            <v>Evrofinance Mosnarbank</v>
          </cell>
          <cell r="B588" t="str">
            <v>Russia</v>
          </cell>
          <cell r="C588" t="str">
            <v>E+</v>
          </cell>
          <cell r="D588">
            <v>1650955.70699172</v>
          </cell>
          <cell r="E588" t="str">
            <v>2013 YE</v>
          </cell>
          <cell r="F588" t="str">
            <v>C</v>
          </cell>
        </row>
        <row r="589">
          <cell r="A589" t="str">
            <v>Far Eastern Bank</v>
          </cell>
          <cell r="B589" t="str">
            <v>Russia</v>
          </cell>
          <cell r="C589" t="str">
            <v>E+</v>
          </cell>
          <cell r="D589">
            <v>791371.27604797995</v>
          </cell>
          <cell r="E589" t="str">
            <v>2013 YE</v>
          </cell>
          <cell r="F589" t="str">
            <v>C</v>
          </cell>
        </row>
        <row r="590">
          <cell r="A590" t="str">
            <v>Finprombank</v>
          </cell>
          <cell r="B590" t="str">
            <v>Russia</v>
          </cell>
          <cell r="C590" t="str">
            <v>E+</v>
          </cell>
          <cell r="D590">
            <v>935394.72613337997</v>
          </cell>
          <cell r="E590" t="str">
            <v>2013 YE</v>
          </cell>
          <cell r="F590" t="str">
            <v>U</v>
          </cell>
        </row>
        <row r="591">
          <cell r="A591" t="str">
            <v>First Czech Russian Bank</v>
          </cell>
          <cell r="B591" t="str">
            <v>Russia</v>
          </cell>
          <cell r="C591" t="str">
            <v>E+</v>
          </cell>
          <cell r="D591">
            <v>771972.73445493996</v>
          </cell>
          <cell r="E591" t="str">
            <v>2013 YE</v>
          </cell>
          <cell r="F591" t="str">
            <v>C</v>
          </cell>
        </row>
        <row r="592">
          <cell r="A592" t="str">
            <v>Gazprombank</v>
          </cell>
          <cell r="B592" t="str">
            <v>Russia</v>
          </cell>
          <cell r="C592" t="str">
            <v>D-</v>
          </cell>
          <cell r="D592">
            <v>110985405.93719999</v>
          </cell>
          <cell r="E592" t="str">
            <v>2013 YE</v>
          </cell>
          <cell r="F592" t="str">
            <v>C</v>
          </cell>
        </row>
        <row r="593">
          <cell r="A593" t="str">
            <v>Home Credit &amp; Finance Bank</v>
          </cell>
          <cell r="B593" t="str">
            <v>Russia</v>
          </cell>
          <cell r="C593" t="str">
            <v>D-</v>
          </cell>
          <cell r="D593">
            <v>10923129.73876</v>
          </cell>
          <cell r="E593" t="str">
            <v>2013 YE</v>
          </cell>
          <cell r="F593" t="str">
            <v>C</v>
          </cell>
        </row>
        <row r="594">
          <cell r="A594" t="str">
            <v>IBA-Moscow</v>
          </cell>
          <cell r="B594" t="str">
            <v>Russia</v>
          </cell>
          <cell r="C594" t="str">
            <v>E+</v>
          </cell>
          <cell r="D594">
            <v>1017508.3087526601</v>
          </cell>
          <cell r="E594" t="str">
            <v>2013 YE</v>
          </cell>
          <cell r="F594" t="str">
            <v>C</v>
          </cell>
        </row>
        <row r="595">
          <cell r="A595" t="str">
            <v>ING Bank Eurasia</v>
          </cell>
          <cell r="B595" t="str">
            <v>Russia</v>
          </cell>
          <cell r="C595" t="str">
            <v>D</v>
          </cell>
          <cell r="D595">
            <v>5857453.4441295797</v>
          </cell>
          <cell r="E595" t="str">
            <v>2013 YE</v>
          </cell>
          <cell r="F595" t="str">
            <v>C</v>
          </cell>
        </row>
        <row r="596">
          <cell r="A596" t="str">
            <v>International Financial Club</v>
          </cell>
          <cell r="B596" t="str">
            <v>Russia</v>
          </cell>
          <cell r="C596" t="str">
            <v>E+</v>
          </cell>
          <cell r="D596">
            <v>1959723.36437428</v>
          </cell>
          <cell r="E596" t="str">
            <v>2013 YE</v>
          </cell>
          <cell r="F596" t="str">
            <v>C</v>
          </cell>
        </row>
        <row r="597">
          <cell r="A597" t="str">
            <v>Interprombank, JSCB</v>
          </cell>
          <cell r="B597" t="str">
            <v>Russia</v>
          </cell>
          <cell r="C597" t="str">
            <v>E+</v>
          </cell>
          <cell r="D597">
            <v>1019201.82691152</v>
          </cell>
          <cell r="E597" t="str">
            <v>2013 YE</v>
          </cell>
          <cell r="F597" t="str">
            <v>C</v>
          </cell>
        </row>
        <row r="598">
          <cell r="A598" t="str">
            <v>Investment Trade Bank</v>
          </cell>
          <cell r="B598" t="str">
            <v>Russia</v>
          </cell>
          <cell r="C598" t="str">
            <v>E+</v>
          </cell>
          <cell r="D598">
            <v>3857464.2501964001</v>
          </cell>
          <cell r="E598" t="str">
            <v>2013 YE</v>
          </cell>
          <cell r="F598" t="str">
            <v>C</v>
          </cell>
        </row>
        <row r="599">
          <cell r="A599" t="str">
            <v>Joint Stock Commercial Bank Avangard</v>
          </cell>
          <cell r="B599" t="str">
            <v>Russia</v>
          </cell>
          <cell r="C599" t="str">
            <v>E+</v>
          </cell>
          <cell r="D599">
            <v>3187386.4762749802</v>
          </cell>
          <cell r="E599" t="str">
            <v>2013 YE</v>
          </cell>
          <cell r="F599" t="str">
            <v>C</v>
          </cell>
        </row>
        <row r="600">
          <cell r="A600" t="str">
            <v>JSB Rosbank</v>
          </cell>
          <cell r="B600" t="str">
            <v>Russia</v>
          </cell>
          <cell r="C600" t="str">
            <v>D</v>
          </cell>
          <cell r="D600">
            <v>26297659.891740002</v>
          </cell>
          <cell r="E600" t="str">
            <v>2013 YE</v>
          </cell>
          <cell r="F600" t="str">
            <v>C</v>
          </cell>
        </row>
        <row r="601">
          <cell r="A601" t="str">
            <v>Kedr Bank</v>
          </cell>
          <cell r="B601" t="str">
            <v>Russia</v>
          </cell>
          <cell r="C601" t="str">
            <v>E+</v>
          </cell>
          <cell r="D601">
            <v>881878.92541131994</v>
          </cell>
          <cell r="E601" t="str">
            <v>2013 YE</v>
          </cell>
          <cell r="F601" t="str">
            <v>C</v>
          </cell>
        </row>
        <row r="602">
          <cell r="A602" t="str">
            <v>Locko-bank</v>
          </cell>
          <cell r="B602" t="str">
            <v>Russia</v>
          </cell>
          <cell r="C602" t="str">
            <v>E+</v>
          </cell>
          <cell r="D602">
            <v>2425421.2597626201</v>
          </cell>
          <cell r="E602" t="str">
            <v>2013 YE</v>
          </cell>
          <cell r="F602" t="str">
            <v>C</v>
          </cell>
        </row>
        <row r="603">
          <cell r="A603" t="str">
            <v>Maritime Bank</v>
          </cell>
          <cell r="B603" t="str">
            <v>Russia</v>
          </cell>
          <cell r="C603" t="str">
            <v>E+</v>
          </cell>
          <cell r="D603">
            <v>584189.35822439997</v>
          </cell>
          <cell r="E603" t="str">
            <v>2013 YE</v>
          </cell>
          <cell r="F603" t="str">
            <v>C</v>
          </cell>
        </row>
        <row r="604">
          <cell r="A604" t="str">
            <v>MDM Bank</v>
          </cell>
          <cell r="B604" t="str">
            <v>Russia</v>
          </cell>
          <cell r="C604" t="str">
            <v>E+</v>
          </cell>
          <cell r="D604">
            <v>8146653.4458600003</v>
          </cell>
          <cell r="E604" t="str">
            <v>2013 YE</v>
          </cell>
          <cell r="F604" t="str">
            <v>C</v>
          </cell>
        </row>
        <row r="605">
          <cell r="A605" t="str">
            <v>Metallurgical Commercial Bank</v>
          </cell>
          <cell r="B605" t="str">
            <v>Russia</v>
          </cell>
          <cell r="C605" t="str">
            <v>E+</v>
          </cell>
          <cell r="D605">
            <v>1264024.8022189999</v>
          </cell>
          <cell r="E605" t="str">
            <v>2013 YE</v>
          </cell>
          <cell r="F605" t="str">
            <v>C</v>
          </cell>
        </row>
        <row r="606">
          <cell r="A606" t="str">
            <v>Metkombank</v>
          </cell>
          <cell r="B606" t="str">
            <v>Russia</v>
          </cell>
          <cell r="C606" t="str">
            <v>E+</v>
          </cell>
          <cell r="D606">
            <v>1447309.8821075801</v>
          </cell>
          <cell r="E606" t="str">
            <v>2013 YE</v>
          </cell>
          <cell r="F606" t="str">
            <v>C</v>
          </cell>
        </row>
        <row r="607">
          <cell r="A607" t="str">
            <v>Moscow Mortgage Agency</v>
          </cell>
          <cell r="B607" t="str">
            <v>Russia</v>
          </cell>
          <cell r="C607" t="str">
            <v>E+</v>
          </cell>
          <cell r="D607">
            <v>496954.59422164003</v>
          </cell>
          <cell r="E607" t="str">
            <v>2013 YE</v>
          </cell>
          <cell r="F607" t="str">
            <v>C</v>
          </cell>
        </row>
        <row r="608">
          <cell r="A608" t="str">
            <v>MTS Bank, Open Joint Stock Company</v>
          </cell>
          <cell r="B608" t="str">
            <v>Russia</v>
          </cell>
          <cell r="C608" t="str">
            <v>E+</v>
          </cell>
          <cell r="D608">
            <v>6808954.5020865202</v>
          </cell>
          <cell r="E608" t="str">
            <v>2013 YE</v>
          </cell>
          <cell r="F608" t="str">
            <v>C</v>
          </cell>
        </row>
        <row r="609">
          <cell r="A609" t="str">
            <v>National Factoring Company</v>
          </cell>
          <cell r="B609" t="str">
            <v>Russia</v>
          </cell>
          <cell r="C609" t="str">
            <v>E+</v>
          </cell>
          <cell r="D609">
            <v>458745.09479468002</v>
          </cell>
          <cell r="E609" t="str">
            <v>2013 YE</v>
          </cell>
          <cell r="F609" t="str">
            <v>U</v>
          </cell>
        </row>
        <row r="610">
          <cell r="A610" t="str">
            <v>National Standard Bank</v>
          </cell>
          <cell r="B610" t="str">
            <v>Russia</v>
          </cell>
          <cell r="C610" t="str">
            <v>E+</v>
          </cell>
          <cell r="D610">
            <v>1844684.76257476</v>
          </cell>
          <cell r="E610" t="str">
            <v>2013 YE</v>
          </cell>
          <cell r="F610" t="str">
            <v>C</v>
          </cell>
        </row>
        <row r="611">
          <cell r="A611" t="str">
            <v>NBD Bank</v>
          </cell>
          <cell r="B611" t="str">
            <v>Russia</v>
          </cell>
          <cell r="C611" t="str">
            <v>E+</v>
          </cell>
          <cell r="D611">
            <v>504418.07655663998</v>
          </cell>
          <cell r="E611" t="str">
            <v>2013 YE</v>
          </cell>
          <cell r="F611" t="str">
            <v>C</v>
          </cell>
        </row>
        <row r="612">
          <cell r="A612" t="str">
            <v>NK Bank</v>
          </cell>
          <cell r="B612" t="str">
            <v>Russia</v>
          </cell>
          <cell r="C612" t="str">
            <v>E+</v>
          </cell>
          <cell r="D612">
            <v>378083.03395697998</v>
          </cell>
          <cell r="E612" t="str">
            <v>2013 YE</v>
          </cell>
          <cell r="F612" t="str">
            <v>C</v>
          </cell>
        </row>
        <row r="613">
          <cell r="A613" t="str">
            <v>NOTA BANK</v>
          </cell>
          <cell r="B613" t="str">
            <v>Russia</v>
          </cell>
          <cell r="C613" t="str">
            <v>E+</v>
          </cell>
          <cell r="D613">
            <v>2848380.1360064</v>
          </cell>
          <cell r="E613" t="str">
            <v>2013 YE</v>
          </cell>
          <cell r="F613" t="str">
            <v>C</v>
          </cell>
        </row>
        <row r="614">
          <cell r="A614" t="str">
            <v>Novikombank JSC Bank</v>
          </cell>
          <cell r="B614" t="str">
            <v>Russia</v>
          </cell>
          <cell r="C614" t="str">
            <v>E+</v>
          </cell>
          <cell r="D614">
            <v>5130696.7528545</v>
          </cell>
          <cell r="E614" t="str">
            <v>2013 YE</v>
          </cell>
          <cell r="F614" t="str">
            <v>C</v>
          </cell>
        </row>
        <row r="615">
          <cell r="A615" t="str">
            <v>NS Bank</v>
          </cell>
          <cell r="B615" t="str">
            <v>Russia</v>
          </cell>
          <cell r="C615" t="str">
            <v>E+</v>
          </cell>
          <cell r="D615">
            <v>1300783.9362857</v>
          </cell>
          <cell r="E615" t="str">
            <v>2013 YE</v>
          </cell>
          <cell r="F615" t="str">
            <v>C</v>
          </cell>
        </row>
        <row r="616">
          <cell r="A616" t="str">
            <v>Otkritie Financial Corporation Bank OJSC</v>
          </cell>
          <cell r="B616" t="str">
            <v>Russia</v>
          </cell>
          <cell r="C616" t="str">
            <v>D-</v>
          </cell>
          <cell r="D616">
            <v>41967473.099140003</v>
          </cell>
          <cell r="E616" t="str">
            <v>2013 YE</v>
          </cell>
          <cell r="F616" t="str">
            <v>C</v>
          </cell>
        </row>
        <row r="617">
          <cell r="A617" t="str">
            <v>OTP Bank (Russia), OJSC</v>
          </cell>
          <cell r="B617" t="str">
            <v>Russia</v>
          </cell>
          <cell r="C617" t="str">
            <v>D-</v>
          </cell>
          <cell r="D617">
            <v>4373715.9556884598</v>
          </cell>
          <cell r="E617" t="str">
            <v>2013 YE</v>
          </cell>
          <cell r="F617" t="str">
            <v>C</v>
          </cell>
        </row>
        <row r="618">
          <cell r="A618" t="str">
            <v>Petersburg Social Commercial Bank</v>
          </cell>
          <cell r="B618" t="str">
            <v>Russia</v>
          </cell>
          <cell r="C618" t="str">
            <v>E+</v>
          </cell>
          <cell r="D618">
            <v>518099.87978640001</v>
          </cell>
          <cell r="E618" t="str">
            <v>2013 YE</v>
          </cell>
          <cell r="F618" t="str">
            <v>C</v>
          </cell>
        </row>
        <row r="619">
          <cell r="A619" t="str">
            <v>Petrocommerce Bank (OJSC)</v>
          </cell>
          <cell r="B619" t="str">
            <v>Russia</v>
          </cell>
          <cell r="C619" t="str">
            <v>E+</v>
          </cell>
          <cell r="D619">
            <v>7271889.4330521198</v>
          </cell>
          <cell r="E619" t="str">
            <v>2013 YE</v>
          </cell>
          <cell r="F619" t="str">
            <v>C</v>
          </cell>
        </row>
        <row r="620">
          <cell r="A620" t="str">
            <v>ProbusinessBank</v>
          </cell>
          <cell r="B620" t="str">
            <v>Russia</v>
          </cell>
          <cell r="C620" t="str">
            <v>E+</v>
          </cell>
          <cell r="D620">
            <v>5222326.7395410398</v>
          </cell>
          <cell r="E620" t="str">
            <v>2013 YE</v>
          </cell>
          <cell r="F620" t="str">
            <v>C</v>
          </cell>
        </row>
        <row r="621">
          <cell r="A621" t="str">
            <v>Promsvyazbank</v>
          </cell>
          <cell r="B621" t="str">
            <v>Russia</v>
          </cell>
          <cell r="C621" t="str">
            <v>D-</v>
          </cell>
          <cell r="D621">
            <v>22492303.377579998</v>
          </cell>
          <cell r="E621" t="str">
            <v>2013 YE</v>
          </cell>
          <cell r="F621" t="str">
            <v>C</v>
          </cell>
        </row>
        <row r="622">
          <cell r="A622" t="str">
            <v>Rosenergobank</v>
          </cell>
          <cell r="B622" t="str">
            <v>Russia</v>
          </cell>
          <cell r="C622" t="str">
            <v>E+</v>
          </cell>
          <cell r="D622">
            <v>1013464.7294465801</v>
          </cell>
          <cell r="E622" t="str">
            <v>2013 YE</v>
          </cell>
          <cell r="F622" t="str">
            <v>C</v>
          </cell>
        </row>
        <row r="623">
          <cell r="A623" t="str">
            <v>Rosevrobank</v>
          </cell>
          <cell r="B623" t="str">
            <v>Russia</v>
          </cell>
          <cell r="C623" t="str">
            <v>E+</v>
          </cell>
          <cell r="D623">
            <v>3868637.83644736</v>
          </cell>
          <cell r="E623" t="str">
            <v>2013 YE</v>
          </cell>
          <cell r="F623" t="str">
            <v>C</v>
          </cell>
        </row>
        <row r="624">
          <cell r="A624" t="str">
            <v>Rosgosstrakh Bank OJSC</v>
          </cell>
          <cell r="B624" t="str">
            <v>Russia</v>
          </cell>
          <cell r="C624" t="str">
            <v>E+</v>
          </cell>
          <cell r="D624">
            <v>3614910.2648151801</v>
          </cell>
          <cell r="E624" t="str">
            <v>2013 YE</v>
          </cell>
          <cell r="F624" t="str">
            <v>C</v>
          </cell>
        </row>
        <row r="625">
          <cell r="A625" t="str">
            <v>Rusfinance Bank</v>
          </cell>
          <cell r="B625" t="str">
            <v>Russia</v>
          </cell>
          <cell r="C625" t="str">
            <v>E+</v>
          </cell>
          <cell r="D625">
            <v>3306000.9153887802</v>
          </cell>
          <cell r="E625" t="str">
            <v>2013 YE</v>
          </cell>
          <cell r="F625" t="str">
            <v>U</v>
          </cell>
        </row>
        <row r="626">
          <cell r="A626" t="str">
            <v>Russian Agricultural Bank</v>
          </cell>
          <cell r="B626" t="str">
            <v>Russia</v>
          </cell>
          <cell r="C626" t="str">
            <v>E+</v>
          </cell>
          <cell r="D626">
            <v>50844923.954960003</v>
          </cell>
          <cell r="E626" t="str">
            <v>2013 YE</v>
          </cell>
          <cell r="F626" t="str">
            <v>C</v>
          </cell>
        </row>
        <row r="627">
          <cell r="A627" t="str">
            <v>Russian Regional Development Bank</v>
          </cell>
          <cell r="B627" t="str">
            <v>Russia</v>
          </cell>
          <cell r="C627" t="str">
            <v>E+</v>
          </cell>
          <cell r="D627">
            <v>3277405.0507163801</v>
          </cell>
          <cell r="E627" t="str">
            <v>2013 YE</v>
          </cell>
          <cell r="F627" t="str">
            <v>C</v>
          </cell>
        </row>
        <row r="628">
          <cell r="A628" t="str">
            <v>Russian Standard Bank</v>
          </cell>
          <cell r="B628" t="str">
            <v>Russia</v>
          </cell>
          <cell r="C628" t="str">
            <v>E+</v>
          </cell>
          <cell r="D628">
            <v>11546592.990940001</v>
          </cell>
          <cell r="E628" t="str">
            <v>2013 YE</v>
          </cell>
          <cell r="F628" t="str">
            <v>C</v>
          </cell>
        </row>
        <row r="629">
          <cell r="A629" t="str">
            <v>SB Bank</v>
          </cell>
          <cell r="B629" t="str">
            <v>Russia</v>
          </cell>
          <cell r="C629" t="str">
            <v>E+</v>
          </cell>
          <cell r="D629">
            <v>1960124.12522594</v>
          </cell>
          <cell r="E629" t="str">
            <v>2013 YE</v>
          </cell>
          <cell r="F629" t="str">
            <v>C</v>
          </cell>
        </row>
        <row r="630">
          <cell r="A630" t="str">
            <v>Sberbank</v>
          </cell>
          <cell r="B630" t="str">
            <v>Russia</v>
          </cell>
          <cell r="C630" t="str">
            <v>D+</v>
          </cell>
          <cell r="D630">
            <v>554178399.04200006</v>
          </cell>
          <cell r="E630" t="str">
            <v>2013 YE</v>
          </cell>
          <cell r="F630" t="str">
            <v>C</v>
          </cell>
        </row>
        <row r="631">
          <cell r="A631" t="str">
            <v>SKB-Bank</v>
          </cell>
          <cell r="B631" t="str">
            <v>Russia</v>
          </cell>
          <cell r="C631" t="str">
            <v>E+</v>
          </cell>
          <cell r="D631">
            <v>3586920.0910252002</v>
          </cell>
          <cell r="E631" t="str">
            <v>2013 YE</v>
          </cell>
          <cell r="F631" t="str">
            <v>C</v>
          </cell>
        </row>
        <row r="632">
          <cell r="A632" t="str">
            <v>Tatfondbank</v>
          </cell>
          <cell r="B632" t="str">
            <v>Russia</v>
          </cell>
          <cell r="C632" t="str">
            <v>E+</v>
          </cell>
          <cell r="D632">
            <v>3718920.7459929399</v>
          </cell>
          <cell r="E632" t="str">
            <v>2013 YE</v>
          </cell>
          <cell r="F632" t="str">
            <v>C</v>
          </cell>
        </row>
        <row r="633">
          <cell r="A633" t="str">
            <v>Tinkoff.Credit Systems</v>
          </cell>
          <cell r="B633" t="str">
            <v>Russia</v>
          </cell>
          <cell r="C633" t="str">
            <v>E+</v>
          </cell>
          <cell r="D633">
            <v>3024637</v>
          </cell>
          <cell r="E633" t="str">
            <v>2013 YE</v>
          </cell>
          <cell r="F633" t="str">
            <v>C</v>
          </cell>
        </row>
        <row r="634">
          <cell r="A634" t="str">
            <v>TranscapitalBank JSC Bank</v>
          </cell>
          <cell r="B634" t="str">
            <v>Russia</v>
          </cell>
          <cell r="C634" t="str">
            <v>E+</v>
          </cell>
          <cell r="D634">
            <v>4287492.8777478598</v>
          </cell>
          <cell r="E634" t="str">
            <v>2013 YE</v>
          </cell>
          <cell r="F634" t="str">
            <v>C</v>
          </cell>
        </row>
        <row r="635">
          <cell r="A635" t="str">
            <v>Vneshprombank</v>
          </cell>
          <cell r="B635" t="str">
            <v>Russia</v>
          </cell>
          <cell r="C635" t="str">
            <v>E+</v>
          </cell>
          <cell r="D635">
            <v>5018247.1349333404</v>
          </cell>
          <cell r="E635" t="str">
            <v>2013 YE</v>
          </cell>
          <cell r="F635" t="str">
            <v>C</v>
          </cell>
        </row>
        <row r="636">
          <cell r="A636" t="str">
            <v>Vostochny Express Bank</v>
          </cell>
          <cell r="B636" t="str">
            <v>Russia</v>
          </cell>
          <cell r="C636" t="str">
            <v>E+</v>
          </cell>
          <cell r="D636">
            <v>6948825.1519153798</v>
          </cell>
          <cell r="E636" t="str">
            <v>2013 YE</v>
          </cell>
          <cell r="F636" t="str">
            <v>C</v>
          </cell>
        </row>
        <row r="637">
          <cell r="A637" t="str">
            <v>Vozrozhdenie Bank</v>
          </cell>
          <cell r="B637" t="str">
            <v>Russia</v>
          </cell>
          <cell r="C637" t="str">
            <v>D-</v>
          </cell>
          <cell r="D637">
            <v>6421364.1328400001</v>
          </cell>
          <cell r="E637" t="str">
            <v>2013 YE</v>
          </cell>
          <cell r="F637" t="str">
            <v>C</v>
          </cell>
        </row>
        <row r="638">
          <cell r="A638" t="str">
            <v>VTB24</v>
          </cell>
          <cell r="B638" t="str">
            <v>Russia</v>
          </cell>
          <cell r="C638" t="str">
            <v>D-</v>
          </cell>
          <cell r="D638">
            <v>62342095.150540002</v>
          </cell>
          <cell r="E638" t="str">
            <v>2013 YE</v>
          </cell>
          <cell r="F638" t="str">
            <v>C</v>
          </cell>
        </row>
        <row r="639">
          <cell r="A639" t="str">
            <v>ZAO Raiffeisenbank</v>
          </cell>
          <cell r="B639" t="str">
            <v>Russia</v>
          </cell>
          <cell r="C639" t="str">
            <v>D+</v>
          </cell>
          <cell r="D639">
            <v>21648576.587011699</v>
          </cell>
          <cell r="E639" t="str">
            <v>2013 YE</v>
          </cell>
          <cell r="F639" t="str">
            <v>C</v>
          </cell>
        </row>
        <row r="640">
          <cell r="A640" t="str">
            <v>Zenit Bank</v>
          </cell>
          <cell r="B640" t="str">
            <v>Russia</v>
          </cell>
          <cell r="C640" t="str">
            <v>D-</v>
          </cell>
          <cell r="D640">
            <v>9125263.0280789807</v>
          </cell>
          <cell r="E640" t="str">
            <v>2013 YE</v>
          </cell>
          <cell r="F640" t="str">
            <v>C</v>
          </cell>
        </row>
        <row r="641">
          <cell r="A641" t="str">
            <v>Al Rajhi Bank</v>
          </cell>
          <cell r="B641" t="str">
            <v>Saudi Arabia</v>
          </cell>
          <cell r="C641" t="str">
            <v>C</v>
          </cell>
          <cell r="D641">
            <v>74623227.737648994</v>
          </cell>
          <cell r="E641" t="str">
            <v>2013 YE</v>
          </cell>
          <cell r="F641" t="str">
            <v>C</v>
          </cell>
        </row>
        <row r="642">
          <cell r="A642" t="str">
            <v>Arab National Bank</v>
          </cell>
          <cell r="B642" t="str">
            <v>Saudi Arabia</v>
          </cell>
          <cell r="C642" t="str">
            <v>C</v>
          </cell>
          <cell r="D642">
            <v>36778366.259550102</v>
          </cell>
          <cell r="E642" t="str">
            <v>2013 YE</v>
          </cell>
          <cell r="F642" t="str">
            <v>C</v>
          </cell>
        </row>
        <row r="643">
          <cell r="A643" t="str">
            <v>Bank AlBilad</v>
          </cell>
          <cell r="B643" t="str">
            <v>Saudi Arabia</v>
          </cell>
          <cell r="C643" t="str">
            <v>C-</v>
          </cell>
          <cell r="D643">
            <v>9685053.2418883592</v>
          </cell>
          <cell r="E643" t="str">
            <v>2013 YE</v>
          </cell>
          <cell r="F643" t="str">
            <v>C</v>
          </cell>
        </row>
        <row r="644">
          <cell r="A644" t="str">
            <v>Bank Al-Jazira</v>
          </cell>
          <cell r="B644" t="str">
            <v>Saudi Arabia</v>
          </cell>
          <cell r="C644" t="str">
            <v>D+</v>
          </cell>
          <cell r="D644">
            <v>15991789.7548654</v>
          </cell>
          <cell r="E644" t="str">
            <v>2013 YE</v>
          </cell>
          <cell r="F644" t="str">
            <v>C</v>
          </cell>
        </row>
        <row r="645">
          <cell r="A645" t="str">
            <v>Banque Saudi Fransi</v>
          </cell>
          <cell r="B645" t="str">
            <v>Saudi Arabia</v>
          </cell>
          <cell r="C645" t="str">
            <v>C+</v>
          </cell>
          <cell r="D645">
            <v>45343005.153287597</v>
          </cell>
          <cell r="E645" t="str">
            <v>2013 YE</v>
          </cell>
          <cell r="F645" t="str">
            <v>C</v>
          </cell>
        </row>
        <row r="646">
          <cell r="A646" t="str">
            <v>National Commercial Bank</v>
          </cell>
          <cell r="B646" t="str">
            <v>Saudi Arabia</v>
          </cell>
          <cell r="C646" t="str">
            <v>C</v>
          </cell>
          <cell r="D646">
            <v>100596017.35358</v>
          </cell>
          <cell r="E646" t="str">
            <v>2013 YE</v>
          </cell>
          <cell r="F646" t="str">
            <v>C</v>
          </cell>
        </row>
        <row r="647">
          <cell r="A647" t="str">
            <v>Riyad Bank</v>
          </cell>
          <cell r="B647" t="str">
            <v>Saudi Arabia</v>
          </cell>
          <cell r="C647" t="str">
            <v>C</v>
          </cell>
          <cell r="D647">
            <v>54725827.196826898</v>
          </cell>
          <cell r="E647" t="str">
            <v>2013 YE</v>
          </cell>
          <cell r="F647" t="str">
            <v>C</v>
          </cell>
        </row>
        <row r="648">
          <cell r="A648" t="str">
            <v>Samba Financial Group</v>
          </cell>
          <cell r="B648" t="str">
            <v>Saudi Arabia</v>
          </cell>
          <cell r="C648" t="str">
            <v>C+</v>
          </cell>
          <cell r="D648">
            <v>54669873.911327399</v>
          </cell>
          <cell r="E648" t="str">
            <v>2013 YE</v>
          </cell>
          <cell r="F648" t="str">
            <v>C</v>
          </cell>
        </row>
        <row r="649">
          <cell r="A649" t="str">
            <v>Saudi British Bank</v>
          </cell>
          <cell r="B649" t="str">
            <v>Saudi Arabia</v>
          </cell>
          <cell r="C649" t="str">
            <v>C+</v>
          </cell>
          <cell r="D649">
            <v>47274913.587274</v>
          </cell>
          <cell r="E649" t="str">
            <v>2013 YE</v>
          </cell>
          <cell r="F649" t="str">
            <v>C</v>
          </cell>
        </row>
        <row r="650">
          <cell r="A650" t="str">
            <v>Saudi Hollandi Bank</v>
          </cell>
          <cell r="B650" t="str">
            <v>Saudi Arabia</v>
          </cell>
          <cell r="C650" t="str">
            <v>C-</v>
          </cell>
          <cell r="D650">
            <v>21455628.2172089</v>
          </cell>
          <cell r="E650" t="str">
            <v>2013 YE</v>
          </cell>
          <cell r="F650" t="str">
            <v>C</v>
          </cell>
        </row>
        <row r="651">
          <cell r="A651" t="str">
            <v>Saudi Investment Bank</v>
          </cell>
          <cell r="B651" t="str">
            <v>Saudi Arabia</v>
          </cell>
          <cell r="C651" t="str">
            <v>C-</v>
          </cell>
          <cell r="D651">
            <v>21462867.8817687</v>
          </cell>
          <cell r="E651" t="str">
            <v>2013 YE</v>
          </cell>
          <cell r="F651" t="str">
            <v>C</v>
          </cell>
        </row>
        <row r="652">
          <cell r="A652" t="str">
            <v>Bank of Singapore Limited</v>
          </cell>
          <cell r="B652" t="str">
            <v>Singapore</v>
          </cell>
          <cell r="C652" t="str">
            <v>C</v>
          </cell>
          <cell r="D652">
            <v>14738680</v>
          </cell>
          <cell r="E652" t="str">
            <v>2013 YE</v>
          </cell>
          <cell r="F652" t="str">
            <v>C</v>
          </cell>
        </row>
        <row r="653">
          <cell r="A653" t="str">
            <v>DBS Bank Ltd.</v>
          </cell>
          <cell r="B653" t="str">
            <v>Singapore</v>
          </cell>
          <cell r="C653" t="str">
            <v>B</v>
          </cell>
          <cell r="D653">
            <v>318408837.31880999</v>
          </cell>
          <cell r="E653" t="str">
            <v>2013 YE</v>
          </cell>
          <cell r="F653" t="str">
            <v>C</v>
          </cell>
        </row>
        <row r="654">
          <cell r="A654" t="str">
            <v>Oversea-Chinese Banking Corp Ltd</v>
          </cell>
          <cell r="B654" t="str">
            <v>Singapore</v>
          </cell>
          <cell r="C654" t="str">
            <v>B</v>
          </cell>
          <cell r="D654">
            <v>268056695.16490099</v>
          </cell>
          <cell r="E654" t="str">
            <v>2013 YE</v>
          </cell>
          <cell r="F654" t="str">
            <v>C</v>
          </cell>
        </row>
        <row r="655">
          <cell r="A655" t="str">
            <v>United Overseas Bank Limited</v>
          </cell>
          <cell r="B655" t="str">
            <v>Singapore</v>
          </cell>
          <cell r="C655" t="str">
            <v>B</v>
          </cell>
          <cell r="D655">
            <v>225114103.90076599</v>
          </cell>
          <cell r="E655" t="str">
            <v>2013 YE</v>
          </cell>
          <cell r="F655" t="str">
            <v>C</v>
          </cell>
        </row>
        <row r="656">
          <cell r="A656" t="str">
            <v>Ceskoslovenska obchodna banka (Slovakia)</v>
          </cell>
          <cell r="B656" t="str">
            <v>Slovak Republic</v>
          </cell>
          <cell r="C656" t="str">
            <v>D</v>
          </cell>
          <cell r="D656">
            <v>8659963.92325419</v>
          </cell>
          <cell r="E656" t="str">
            <v>2013 YE</v>
          </cell>
          <cell r="F656" t="str">
            <v>C</v>
          </cell>
        </row>
        <row r="657">
          <cell r="A657" t="str">
            <v>Tatra banka, a.s.</v>
          </cell>
          <cell r="B657" t="str">
            <v>Slovak Republic</v>
          </cell>
          <cell r="C657" t="str">
            <v>C-</v>
          </cell>
          <cell r="D657">
            <v>13047125.6513496</v>
          </cell>
          <cell r="E657" t="str">
            <v>2013 YE</v>
          </cell>
          <cell r="F657" t="str">
            <v>C</v>
          </cell>
        </row>
        <row r="658">
          <cell r="A658" t="str">
            <v>Vseobecna uverova banka, a.s.</v>
          </cell>
          <cell r="B658" t="str">
            <v>Slovak Republic</v>
          </cell>
          <cell r="C658" t="str">
            <v>C-</v>
          </cell>
          <cell r="D658">
            <v>15924079.5813879</v>
          </cell>
          <cell r="E658" t="str">
            <v>2013 YE</v>
          </cell>
          <cell r="F658" t="str">
            <v>C</v>
          </cell>
        </row>
        <row r="659">
          <cell r="A659" t="str">
            <v>Abanka Vipa d.d.</v>
          </cell>
          <cell r="B659" t="str">
            <v>Slovenia</v>
          </cell>
          <cell r="C659" t="str">
            <v>E</v>
          </cell>
          <cell r="D659">
            <v>4200522.25226973</v>
          </cell>
          <cell r="E659" t="str">
            <v>2013 YE</v>
          </cell>
          <cell r="F659" t="str">
            <v>C</v>
          </cell>
        </row>
        <row r="660">
          <cell r="A660" t="str">
            <v>Nova Kreditna banka Maribor d.d.</v>
          </cell>
          <cell r="B660" t="str">
            <v>Slovenia</v>
          </cell>
          <cell r="C660" t="str">
            <v>E</v>
          </cell>
          <cell r="D660">
            <v>6628993.2950346302</v>
          </cell>
          <cell r="E660" t="str">
            <v>2013 YE</v>
          </cell>
          <cell r="F660" t="str">
            <v>C</v>
          </cell>
        </row>
        <row r="661">
          <cell r="A661" t="str">
            <v>Nova Ljubljanska banka d.d.</v>
          </cell>
          <cell r="B661" t="str">
            <v>Slovenia</v>
          </cell>
          <cell r="C661" t="str">
            <v>E</v>
          </cell>
          <cell r="D661">
            <v>17210679.100115899</v>
          </cell>
          <cell r="E661" t="str">
            <v>2013 YE</v>
          </cell>
          <cell r="F661" t="str">
            <v>C</v>
          </cell>
        </row>
        <row r="662">
          <cell r="A662" t="str">
            <v>ABSA Bank Limited</v>
          </cell>
          <cell r="B662" t="str">
            <v>South Africa</v>
          </cell>
          <cell r="C662" t="str">
            <v>C-</v>
          </cell>
          <cell r="D662">
            <v>75366609.199090004</v>
          </cell>
          <cell r="E662" t="str">
            <v>2013 YE</v>
          </cell>
          <cell r="F662" t="str">
            <v>C</v>
          </cell>
        </row>
        <row r="663">
          <cell r="A663" t="str">
            <v>Capitec Bank Limited</v>
          </cell>
          <cell r="B663" t="str">
            <v>South Africa</v>
          </cell>
          <cell r="C663" t="str">
            <v>D</v>
          </cell>
          <cell r="D663">
            <v>4299904.6440447001</v>
          </cell>
          <cell r="E663" t="str">
            <v>2013 YE</v>
          </cell>
          <cell r="F663" t="str">
            <v>C</v>
          </cell>
        </row>
        <row r="664">
          <cell r="A664" t="str">
            <v>FirstRand Bank Limited</v>
          </cell>
          <cell r="B664" t="str">
            <v>South Africa</v>
          </cell>
          <cell r="C664" t="str">
            <v>C-</v>
          </cell>
          <cell r="D664">
            <v>78829580.350380003</v>
          </cell>
          <cell r="E664" t="str">
            <v>2013 YE</v>
          </cell>
          <cell r="F664" t="str">
            <v>C</v>
          </cell>
        </row>
        <row r="665">
          <cell r="A665" t="str">
            <v>Nedbank Limited</v>
          </cell>
          <cell r="B665" t="str">
            <v>South Africa</v>
          </cell>
          <cell r="C665" t="str">
            <v>C-</v>
          </cell>
          <cell r="D665">
            <v>66753075.112450004</v>
          </cell>
          <cell r="E665" t="str">
            <v>2013 YE</v>
          </cell>
          <cell r="F665" t="str">
            <v>C</v>
          </cell>
        </row>
        <row r="666">
          <cell r="A666" t="str">
            <v>Standard Bank of South Africa</v>
          </cell>
          <cell r="B666" t="str">
            <v>South Africa</v>
          </cell>
          <cell r="C666" t="str">
            <v>C-</v>
          </cell>
          <cell r="D666">
            <v>96992674.994829997</v>
          </cell>
          <cell r="E666" t="str">
            <v>2013 YE</v>
          </cell>
          <cell r="F666" t="str">
            <v>C</v>
          </cell>
        </row>
        <row r="667">
          <cell r="A667" t="str">
            <v>Banco Bilbao Vizcaya Argentaria, S.A.</v>
          </cell>
          <cell r="B667" t="str">
            <v>Spain</v>
          </cell>
          <cell r="C667" t="str">
            <v>C-</v>
          </cell>
          <cell r="D667">
            <v>802754508.21825004</v>
          </cell>
          <cell r="E667" t="str">
            <v>2013 YE</v>
          </cell>
          <cell r="F667" t="str">
            <v>C</v>
          </cell>
        </row>
        <row r="668">
          <cell r="A668" t="str">
            <v>Banco CEISS</v>
          </cell>
          <cell r="B668" t="str">
            <v>Spain</v>
          </cell>
          <cell r="C668" t="str">
            <v>E</v>
          </cell>
          <cell r="D668">
            <v>48954240.070445597</v>
          </cell>
          <cell r="E668" t="str">
            <v>2013 YE</v>
          </cell>
          <cell r="F668" t="str">
            <v>C</v>
          </cell>
        </row>
        <row r="669">
          <cell r="A669" t="str">
            <v>Banco Cooperativo Espanol, S.A.</v>
          </cell>
          <cell r="B669" t="str">
            <v>Spain</v>
          </cell>
          <cell r="C669" t="str">
            <v>D-</v>
          </cell>
          <cell r="D669">
            <v>33432614.604769502</v>
          </cell>
          <cell r="E669" t="str">
            <v>2013 YE</v>
          </cell>
          <cell r="F669" t="str">
            <v>C</v>
          </cell>
        </row>
        <row r="670">
          <cell r="A670" t="str">
            <v>Banco Popular Espanol, S.A.</v>
          </cell>
          <cell r="B670" t="str">
            <v>Spain</v>
          </cell>
          <cell r="C670" t="str">
            <v>E+</v>
          </cell>
          <cell r="D670">
            <v>203731044.249154</v>
          </cell>
          <cell r="E670" t="str">
            <v>2013 YE</v>
          </cell>
          <cell r="F670" t="str">
            <v>C</v>
          </cell>
        </row>
        <row r="671">
          <cell r="A671" t="str">
            <v>Banco Sabadell, S.A.</v>
          </cell>
          <cell r="B671" t="str">
            <v>Spain</v>
          </cell>
          <cell r="C671" t="str">
            <v>D-</v>
          </cell>
          <cell r="D671">
            <v>225212851.34500799</v>
          </cell>
          <cell r="E671" t="str">
            <v>2013 YE</v>
          </cell>
          <cell r="F671" t="str">
            <v>C</v>
          </cell>
        </row>
        <row r="672">
          <cell r="A672" t="str">
            <v>Banco Santander S.A. (Spain)</v>
          </cell>
          <cell r="B672" t="str">
            <v>Spain</v>
          </cell>
          <cell r="C672" t="str">
            <v>C-</v>
          </cell>
          <cell r="D672">
            <v>1537284356.5885799</v>
          </cell>
          <cell r="E672" t="str">
            <v>2013 YE</v>
          </cell>
          <cell r="F672" t="str">
            <v>C</v>
          </cell>
        </row>
        <row r="673">
          <cell r="A673" t="str">
            <v>Bankia, S.A.</v>
          </cell>
          <cell r="B673" t="str">
            <v>Spain</v>
          </cell>
          <cell r="C673" t="str">
            <v>E+</v>
          </cell>
          <cell r="D673">
            <v>346513868.62096399</v>
          </cell>
          <cell r="E673" t="str">
            <v>2013 YE</v>
          </cell>
          <cell r="F673" t="str">
            <v>C</v>
          </cell>
        </row>
        <row r="674">
          <cell r="A674" t="str">
            <v>Bankinter, S.A.</v>
          </cell>
          <cell r="B674" t="str">
            <v>Spain</v>
          </cell>
          <cell r="C674" t="str">
            <v>D+</v>
          </cell>
          <cell r="D674">
            <v>75973739.405394405</v>
          </cell>
          <cell r="E674" t="str">
            <v>2013 YE</v>
          </cell>
          <cell r="F674" t="str">
            <v>C</v>
          </cell>
        </row>
        <row r="675">
          <cell r="A675" t="str">
            <v>Bankoa, S.A</v>
          </cell>
          <cell r="B675" t="str">
            <v>Spain</v>
          </cell>
          <cell r="C675" t="str">
            <v>D-</v>
          </cell>
          <cell r="D675">
            <v>2438257.1862097201</v>
          </cell>
          <cell r="E675" t="str">
            <v>2013 YE</v>
          </cell>
          <cell r="F675" t="str">
            <v>C</v>
          </cell>
        </row>
        <row r="676">
          <cell r="A676" t="str">
            <v>Caixabank</v>
          </cell>
          <cell r="B676" t="str">
            <v>Spain</v>
          </cell>
          <cell r="C676" t="str">
            <v>D+</v>
          </cell>
          <cell r="D676">
            <v>468762715.64119101</v>
          </cell>
          <cell r="E676" t="str">
            <v>2013 YE</v>
          </cell>
          <cell r="F676" t="str">
            <v>C</v>
          </cell>
        </row>
        <row r="677">
          <cell r="A677" t="str">
            <v>Caja Laboral Popular Coop. de Credito</v>
          </cell>
          <cell r="B677" t="str">
            <v>Spain</v>
          </cell>
          <cell r="C677" t="str">
            <v>D+</v>
          </cell>
          <cell r="D677">
            <v>33914774.3923233</v>
          </cell>
          <cell r="E677" t="str">
            <v>2013 YE</v>
          </cell>
          <cell r="F677" t="str">
            <v>C</v>
          </cell>
        </row>
        <row r="678">
          <cell r="A678" t="str">
            <v>Catalunya Banc SA</v>
          </cell>
          <cell r="B678" t="str">
            <v>Spain</v>
          </cell>
          <cell r="C678" t="str">
            <v>E</v>
          </cell>
          <cell r="D678">
            <v>86896277.055159107</v>
          </cell>
          <cell r="E678" t="str">
            <v>2013 YE</v>
          </cell>
          <cell r="F678" t="str">
            <v>C</v>
          </cell>
        </row>
        <row r="679">
          <cell r="A679" t="str">
            <v>CECABANK S.A.</v>
          </cell>
          <cell r="B679" t="str">
            <v>Spain</v>
          </cell>
          <cell r="C679" t="str">
            <v>E+</v>
          </cell>
          <cell r="D679">
            <v>16619503.438352499</v>
          </cell>
          <cell r="E679" t="str">
            <v>2013 YE</v>
          </cell>
          <cell r="F679" t="str">
            <v>C</v>
          </cell>
        </row>
        <row r="680">
          <cell r="A680" t="str">
            <v>Ibercaja Banco SA</v>
          </cell>
          <cell r="B680" t="str">
            <v>Spain</v>
          </cell>
          <cell r="C680" t="str">
            <v>E+</v>
          </cell>
          <cell r="D680">
            <v>86972357.361835897</v>
          </cell>
          <cell r="E680" t="str">
            <v>2013 YE</v>
          </cell>
          <cell r="F680" t="str">
            <v>C</v>
          </cell>
        </row>
        <row r="681">
          <cell r="A681" t="str">
            <v>Kutxabank, S.A.</v>
          </cell>
          <cell r="B681" t="str">
            <v>Spain</v>
          </cell>
          <cell r="C681" t="str">
            <v>D</v>
          </cell>
          <cell r="D681">
            <v>83725974.449842706</v>
          </cell>
          <cell r="E681" t="str">
            <v>2013 YE</v>
          </cell>
          <cell r="F681" t="str">
            <v>C</v>
          </cell>
        </row>
        <row r="682">
          <cell r="A682" t="str">
            <v>Liberbank</v>
          </cell>
          <cell r="B682" t="str">
            <v>Spain</v>
          </cell>
          <cell r="C682" t="str">
            <v>E+</v>
          </cell>
          <cell r="D682">
            <v>61382463.112918697</v>
          </cell>
          <cell r="E682" t="str">
            <v>2013 YE</v>
          </cell>
          <cell r="F682" t="str">
            <v>C</v>
          </cell>
        </row>
        <row r="683">
          <cell r="A683" t="str">
            <v>NCG Banco S.A.</v>
          </cell>
          <cell r="B683" t="str">
            <v>Spain</v>
          </cell>
          <cell r="C683" t="str">
            <v>E</v>
          </cell>
          <cell r="D683">
            <v>72598992.936833307</v>
          </cell>
          <cell r="E683" t="str">
            <v>2013 YE</v>
          </cell>
          <cell r="F683" t="str">
            <v>C</v>
          </cell>
        </row>
        <row r="684">
          <cell r="A684" t="str">
            <v>Santander Consumer Finance S.A.</v>
          </cell>
          <cell r="B684" t="str">
            <v>Spain</v>
          </cell>
          <cell r="C684" t="str">
            <v>C-</v>
          </cell>
          <cell r="D684">
            <v>99354142.384000093</v>
          </cell>
          <cell r="E684" t="str">
            <v>2013 YE</v>
          </cell>
          <cell r="F684" t="str">
            <v>C</v>
          </cell>
        </row>
        <row r="685">
          <cell r="A685" t="str">
            <v>Unicaja Banco</v>
          </cell>
          <cell r="B685" t="str">
            <v>Spain</v>
          </cell>
          <cell r="C685" t="str">
            <v>E+</v>
          </cell>
          <cell r="D685">
            <v>56830349.336719103</v>
          </cell>
          <cell r="E685" t="str">
            <v>2013 YE</v>
          </cell>
          <cell r="F685" t="str">
            <v>C</v>
          </cell>
        </row>
        <row r="686">
          <cell r="A686" t="str">
            <v>Bank of Ceylon</v>
          </cell>
          <cell r="B686" t="str">
            <v>Sri Lanka</v>
          </cell>
          <cell r="C686" t="str">
            <v>E+</v>
          </cell>
          <cell r="D686">
            <v>9371272.1774166599</v>
          </cell>
          <cell r="E686" t="str">
            <v>2013 YE</v>
          </cell>
          <cell r="F686" t="str">
            <v>C</v>
          </cell>
        </row>
        <row r="687">
          <cell r="A687" t="str">
            <v>Hatton National Bank Ltd.</v>
          </cell>
          <cell r="B687" t="str">
            <v>Sri Lanka</v>
          </cell>
          <cell r="C687" t="str">
            <v>E+</v>
          </cell>
          <cell r="D687">
            <v>4016780.2462015199</v>
          </cell>
          <cell r="E687" t="str">
            <v>2013 YE</v>
          </cell>
          <cell r="F687" t="str">
            <v>C</v>
          </cell>
        </row>
        <row r="688">
          <cell r="A688" t="str">
            <v>Lansforsakringar Bank AB (publ)</v>
          </cell>
          <cell r="B688" t="str">
            <v>Sweden</v>
          </cell>
          <cell r="C688" t="str">
            <v>C-</v>
          </cell>
          <cell r="D688">
            <v>33235573.582584001</v>
          </cell>
          <cell r="E688" t="str">
            <v>2013 YE</v>
          </cell>
          <cell r="F688" t="str">
            <v>C</v>
          </cell>
        </row>
        <row r="689">
          <cell r="A689" t="str">
            <v>Nordea Bank AB</v>
          </cell>
          <cell r="B689" t="str">
            <v>Sweden</v>
          </cell>
          <cell r="C689" t="str">
            <v>C</v>
          </cell>
          <cell r="D689">
            <v>776722429.65453005</v>
          </cell>
          <cell r="E689" t="str">
            <v>2013 YE</v>
          </cell>
          <cell r="F689" t="str">
            <v>C</v>
          </cell>
        </row>
        <row r="690">
          <cell r="A690" t="str">
            <v>SEB</v>
          </cell>
          <cell r="B690" t="str">
            <v>Sweden</v>
          </cell>
          <cell r="C690" t="str">
            <v>C-</v>
          </cell>
          <cell r="D690">
            <v>386889101.07011998</v>
          </cell>
          <cell r="E690" t="str">
            <v>2013 YE</v>
          </cell>
          <cell r="F690" t="str">
            <v>C</v>
          </cell>
        </row>
        <row r="691">
          <cell r="A691" t="str">
            <v>SkandiaBanken AB</v>
          </cell>
          <cell r="B691" t="str">
            <v>Sweden</v>
          </cell>
          <cell r="C691" t="str">
            <v>C-</v>
          </cell>
          <cell r="D691">
            <v>15351570.647460001</v>
          </cell>
          <cell r="E691" t="str">
            <v>2013 YE</v>
          </cell>
          <cell r="F691" t="str">
            <v>C</v>
          </cell>
        </row>
        <row r="692">
          <cell r="A692" t="str">
            <v>Svenska Handelsbanken AB</v>
          </cell>
          <cell r="B692" t="str">
            <v>Sweden</v>
          </cell>
          <cell r="C692" t="str">
            <v>C</v>
          </cell>
          <cell r="D692">
            <v>387663242.36508</v>
          </cell>
          <cell r="E692" t="str">
            <v>2013 YE</v>
          </cell>
          <cell r="F692" t="str">
            <v>C</v>
          </cell>
        </row>
        <row r="693">
          <cell r="A693" t="str">
            <v>Swedbank AB</v>
          </cell>
          <cell r="B693" t="str">
            <v>Sweden</v>
          </cell>
          <cell r="C693" t="str">
            <v>C-</v>
          </cell>
          <cell r="D693">
            <v>283499977.64525998</v>
          </cell>
          <cell r="E693" t="str">
            <v>2013 YE</v>
          </cell>
          <cell r="F693" t="str">
            <v>C</v>
          </cell>
        </row>
        <row r="694">
          <cell r="A694" t="str">
            <v>Volvofinans Bank AB</v>
          </cell>
          <cell r="B694" t="str">
            <v>Sweden</v>
          </cell>
          <cell r="C694" t="str">
            <v>D+</v>
          </cell>
          <cell r="D694">
            <v>4649710.1306812204</v>
          </cell>
          <cell r="E694" t="str">
            <v>2013 YE</v>
          </cell>
          <cell r="F694" t="str">
            <v>U</v>
          </cell>
        </row>
        <row r="695">
          <cell r="A695" t="str">
            <v>Bank Julius Baer &amp; Co. Ltd.</v>
          </cell>
          <cell r="B695" t="str">
            <v>Switzerland</v>
          </cell>
          <cell r="C695" t="str">
            <v>C+</v>
          </cell>
          <cell r="D695">
            <v>79553895.624304503</v>
          </cell>
          <cell r="E695" t="str">
            <v>2013 YE</v>
          </cell>
          <cell r="F695" t="str">
            <v>C</v>
          </cell>
        </row>
        <row r="696">
          <cell r="A696" t="str">
            <v>Bank Morgan Stanley AG</v>
          </cell>
          <cell r="B696" t="str">
            <v>Switzerland</v>
          </cell>
          <cell r="C696" t="str">
            <v>D+</v>
          </cell>
          <cell r="D696">
            <v>6125016.0292989304</v>
          </cell>
          <cell r="E696" t="str">
            <v>2013 YE</v>
          </cell>
          <cell r="F696" t="str">
            <v>U</v>
          </cell>
        </row>
        <row r="697">
          <cell r="A697" t="str">
            <v>Bank Vontobel AG</v>
          </cell>
          <cell r="B697" t="str">
            <v>Switzerland</v>
          </cell>
          <cell r="C697" t="str">
            <v>C+</v>
          </cell>
          <cell r="D697">
            <v>14185192.571092701</v>
          </cell>
          <cell r="E697" t="str">
            <v>2013 YE</v>
          </cell>
          <cell r="F697" t="str">
            <v>C</v>
          </cell>
        </row>
        <row r="698">
          <cell r="A698" t="str">
            <v>Banque Cantonale Vaudoise</v>
          </cell>
          <cell r="B698" t="str">
            <v>Switzerland</v>
          </cell>
          <cell r="C698" t="str">
            <v>C</v>
          </cell>
          <cell r="D698">
            <v>45348850.331009999</v>
          </cell>
          <cell r="E698" t="str">
            <v>2013 YE</v>
          </cell>
          <cell r="F698" t="str">
            <v>C</v>
          </cell>
        </row>
        <row r="699">
          <cell r="A699" t="str">
            <v>Berner Kantonalbank AG</v>
          </cell>
          <cell r="B699" t="str">
            <v>Switzerland</v>
          </cell>
          <cell r="C699" t="str">
            <v>C+</v>
          </cell>
          <cell r="D699">
            <v>29304112.022336502</v>
          </cell>
          <cell r="E699" t="str">
            <v>2013 YE</v>
          </cell>
          <cell r="F699" t="str">
            <v>C</v>
          </cell>
        </row>
        <row r="700">
          <cell r="A700" t="str">
            <v>BSI AG</v>
          </cell>
          <cell r="B700" t="str">
            <v>Switzerland</v>
          </cell>
          <cell r="C700" t="str">
            <v>C-</v>
          </cell>
          <cell r="D700">
            <v>21478669.837339099</v>
          </cell>
          <cell r="E700" t="str">
            <v>2013 YE</v>
          </cell>
          <cell r="F700" t="str">
            <v>U</v>
          </cell>
        </row>
        <row r="701">
          <cell r="A701" t="str">
            <v>Clientis AG</v>
          </cell>
          <cell r="B701" t="str">
            <v>Switzerland</v>
          </cell>
          <cell r="C701" t="str">
            <v>C-</v>
          </cell>
          <cell r="D701">
            <v>14441769.8468975</v>
          </cell>
          <cell r="E701" t="str">
            <v>2013 YE</v>
          </cell>
          <cell r="F701" t="str">
            <v>C</v>
          </cell>
        </row>
        <row r="702">
          <cell r="A702" t="str">
            <v>Credit Suisse AG</v>
          </cell>
          <cell r="B702" t="str">
            <v>Switzerland</v>
          </cell>
          <cell r="C702" t="str">
            <v>C-</v>
          </cell>
          <cell r="D702">
            <v>943961321.04551995</v>
          </cell>
          <cell r="E702" t="str">
            <v>2013 YE</v>
          </cell>
          <cell r="F702" t="str">
            <v>C</v>
          </cell>
        </row>
        <row r="703">
          <cell r="A703" t="str">
            <v>EFG Bank</v>
          </cell>
          <cell r="B703" t="str">
            <v>Switzerland</v>
          </cell>
          <cell r="C703" t="str">
            <v>C+</v>
          </cell>
          <cell r="D703">
            <v>18227469.519126002</v>
          </cell>
          <cell r="E703" t="str">
            <v>2013 YE</v>
          </cell>
          <cell r="F703" t="str">
            <v>U</v>
          </cell>
        </row>
        <row r="704">
          <cell r="A704" t="str">
            <v>Raiffeisen Schweiz</v>
          </cell>
          <cell r="B704" t="str">
            <v>Switzerland</v>
          </cell>
          <cell r="C704" t="str">
            <v>C</v>
          </cell>
          <cell r="D704">
            <v>36798613.632413402</v>
          </cell>
          <cell r="E704" t="str">
            <v>2013 YE</v>
          </cell>
          <cell r="F704" t="str">
            <v>C</v>
          </cell>
        </row>
        <row r="705">
          <cell r="A705" t="str">
            <v>St. Galler Kantonalbank</v>
          </cell>
          <cell r="B705" t="str">
            <v>Switzerland</v>
          </cell>
          <cell r="C705" t="str">
            <v>C+</v>
          </cell>
          <cell r="D705">
            <v>31154464.528896298</v>
          </cell>
          <cell r="E705" t="str">
            <v>2013 YE</v>
          </cell>
          <cell r="F705" t="str">
            <v>C</v>
          </cell>
        </row>
        <row r="706">
          <cell r="A706" t="str">
            <v>UBS AG</v>
          </cell>
          <cell r="B706" t="str">
            <v>Switzerland</v>
          </cell>
          <cell r="C706" t="str">
            <v>C-</v>
          </cell>
          <cell r="D706">
            <v>860654411.41832995</v>
          </cell>
          <cell r="E706" t="str">
            <v>2013 YE</v>
          </cell>
          <cell r="F706" t="str">
            <v>C</v>
          </cell>
        </row>
        <row r="707">
          <cell r="A707" t="str">
            <v>Valiant Bank AG</v>
          </cell>
          <cell r="B707" t="str">
            <v>Switzerland</v>
          </cell>
          <cell r="C707" t="str">
            <v>C-</v>
          </cell>
          <cell r="D707">
            <v>28324727.077259202</v>
          </cell>
          <cell r="E707" t="str">
            <v>2013 YE</v>
          </cell>
          <cell r="F707" t="str">
            <v>U</v>
          </cell>
        </row>
        <row r="708">
          <cell r="A708" t="str">
            <v>Zuercher Kantonalbank</v>
          </cell>
          <cell r="B708" t="str">
            <v>Switzerland</v>
          </cell>
          <cell r="C708" t="str">
            <v>C+</v>
          </cell>
          <cell r="D708">
            <v>167906898.47088</v>
          </cell>
          <cell r="E708" t="str">
            <v>2013 YE</v>
          </cell>
          <cell r="F708" t="str">
            <v>C</v>
          </cell>
        </row>
        <row r="709">
          <cell r="A709" t="str">
            <v>Bank of Taiwan</v>
          </cell>
          <cell r="B709" t="str">
            <v>Taiwan</v>
          </cell>
          <cell r="C709" t="str">
            <v>C-</v>
          </cell>
          <cell r="D709">
            <v>142745056.97321299</v>
          </cell>
          <cell r="E709" t="str">
            <v>2013 YE</v>
          </cell>
          <cell r="F709" t="str">
            <v>C</v>
          </cell>
        </row>
        <row r="710">
          <cell r="A710" t="str">
            <v>Cathay United Bank Co., Ltd</v>
          </cell>
          <cell r="B710" t="str">
            <v>Taiwan</v>
          </cell>
          <cell r="C710" t="str">
            <v>C-</v>
          </cell>
          <cell r="D710">
            <v>66661306.667333998</v>
          </cell>
          <cell r="E710" t="str">
            <v>2013 YE</v>
          </cell>
          <cell r="F710" t="str">
            <v>C</v>
          </cell>
        </row>
        <row r="711">
          <cell r="A711" t="str">
            <v>Chang Hwa Commercial Bank</v>
          </cell>
          <cell r="B711" t="str">
            <v>Taiwan</v>
          </cell>
          <cell r="C711" t="str">
            <v>D+</v>
          </cell>
          <cell r="D711">
            <v>57042150.573282503</v>
          </cell>
          <cell r="E711" t="str">
            <v>2013 YE</v>
          </cell>
          <cell r="F711" t="str">
            <v>C</v>
          </cell>
        </row>
        <row r="712">
          <cell r="A712" t="str">
            <v>CTBC Bank Co., Ltd.</v>
          </cell>
          <cell r="B712" t="str">
            <v>Taiwan</v>
          </cell>
          <cell r="C712" t="str">
            <v>C-</v>
          </cell>
          <cell r="D712">
            <v>72318495.494198799</v>
          </cell>
          <cell r="E712" t="str">
            <v>2013 YE</v>
          </cell>
          <cell r="F712" t="str">
            <v>C</v>
          </cell>
        </row>
        <row r="713">
          <cell r="A713" t="str">
            <v>E. Sun Commercial Bank, Ltd.</v>
          </cell>
          <cell r="B713" t="str">
            <v>Taiwan</v>
          </cell>
          <cell r="C713" t="str">
            <v>C-</v>
          </cell>
          <cell r="D713">
            <v>45931296.589282602</v>
          </cell>
          <cell r="E713" t="str">
            <v>2013 YE</v>
          </cell>
          <cell r="F713" t="str">
            <v>C</v>
          </cell>
        </row>
        <row r="714">
          <cell r="A714" t="str">
            <v>First Commercial Bank</v>
          </cell>
          <cell r="B714" t="str">
            <v>Taiwan</v>
          </cell>
          <cell r="C714" t="str">
            <v>D+</v>
          </cell>
          <cell r="D714">
            <v>74041097.565996006</v>
          </cell>
          <cell r="E714" t="str">
            <v>2013 YE</v>
          </cell>
          <cell r="F714" t="str">
            <v>C</v>
          </cell>
        </row>
        <row r="715">
          <cell r="A715" t="str">
            <v>Hua Nan Commercial Bank Ltd.</v>
          </cell>
          <cell r="B715" t="str">
            <v>Taiwan</v>
          </cell>
          <cell r="C715" t="str">
            <v>D+</v>
          </cell>
          <cell r="D715">
            <v>71054557.155076802</v>
          </cell>
          <cell r="E715" t="str">
            <v>2013 YE</v>
          </cell>
          <cell r="F715" t="str">
            <v>C</v>
          </cell>
        </row>
        <row r="716">
          <cell r="A716" t="str">
            <v>Land Bank of Taiwan</v>
          </cell>
          <cell r="B716" t="str">
            <v>Taiwan</v>
          </cell>
          <cell r="C716" t="str">
            <v>D</v>
          </cell>
          <cell r="D716">
            <v>81245602.287029505</v>
          </cell>
          <cell r="E716" t="str">
            <v>2013 YE</v>
          </cell>
          <cell r="F716" t="str">
            <v>C</v>
          </cell>
        </row>
        <row r="717">
          <cell r="A717" t="str">
            <v>Mega International Commercial Bank</v>
          </cell>
          <cell r="B717" t="str">
            <v>Taiwan</v>
          </cell>
          <cell r="C717" t="str">
            <v>C-</v>
          </cell>
          <cell r="D717">
            <v>94605827.876201704</v>
          </cell>
          <cell r="E717" t="str">
            <v>2013 YE</v>
          </cell>
          <cell r="F717" t="str">
            <v>C</v>
          </cell>
        </row>
        <row r="718">
          <cell r="A718" t="str">
            <v>Taipei Fubon Commercial Bank Co Ltd</v>
          </cell>
          <cell r="B718" t="str">
            <v>Taiwan</v>
          </cell>
          <cell r="C718" t="str">
            <v>C-</v>
          </cell>
          <cell r="D718">
            <v>59246704.450600103</v>
          </cell>
          <cell r="E718" t="str">
            <v>2013 YE</v>
          </cell>
          <cell r="F718" t="str">
            <v>C</v>
          </cell>
        </row>
        <row r="719">
          <cell r="A719" t="str">
            <v>Bangkok Bank Public Company Limited</v>
          </cell>
          <cell r="B719" t="str">
            <v>Thailand</v>
          </cell>
          <cell r="C719" t="str">
            <v>C-</v>
          </cell>
          <cell r="D719">
            <v>79017271.899557903</v>
          </cell>
          <cell r="E719" t="str">
            <v>2013 YE</v>
          </cell>
          <cell r="F719" t="str">
            <v>C</v>
          </cell>
        </row>
        <row r="720">
          <cell r="A720" t="str">
            <v>Bank of Ayudhya</v>
          </cell>
          <cell r="B720" t="str">
            <v>Thailand</v>
          </cell>
          <cell r="C720" t="str">
            <v>D+</v>
          </cell>
          <cell r="D720">
            <v>35897203.074305102</v>
          </cell>
          <cell r="E720" t="str">
            <v>2013 YE</v>
          </cell>
          <cell r="F720" t="str">
            <v>C</v>
          </cell>
        </row>
        <row r="721">
          <cell r="A721" t="str">
            <v>CIMB Thai Bank Public Company Limited</v>
          </cell>
          <cell r="B721" t="str">
            <v>Thailand</v>
          </cell>
          <cell r="C721" t="str">
            <v>D</v>
          </cell>
          <cell r="D721">
            <v>8510699.7618457694</v>
          </cell>
          <cell r="E721" t="str">
            <v>2013 YE</v>
          </cell>
          <cell r="F721" t="str">
            <v>C</v>
          </cell>
        </row>
        <row r="722">
          <cell r="A722" t="str">
            <v>KASIKORNBANK Public Company Limited</v>
          </cell>
          <cell r="B722" t="str">
            <v>Thailand</v>
          </cell>
          <cell r="C722" t="str">
            <v>C-</v>
          </cell>
          <cell r="D722">
            <v>69690978.780324206</v>
          </cell>
          <cell r="E722" t="str">
            <v>2013 YE</v>
          </cell>
          <cell r="F722" t="str">
            <v>C</v>
          </cell>
        </row>
        <row r="723">
          <cell r="A723" t="str">
            <v>Krung Thai Bank Public Company Limited</v>
          </cell>
          <cell r="B723" t="str">
            <v>Thailand</v>
          </cell>
          <cell r="C723" t="str">
            <v>D</v>
          </cell>
          <cell r="D723">
            <v>76529849.445476994</v>
          </cell>
          <cell r="E723" t="str">
            <v>2013 YE</v>
          </cell>
          <cell r="F723" t="str">
            <v>C</v>
          </cell>
        </row>
        <row r="724">
          <cell r="A724" t="str">
            <v>Siam Commercial Bank Public Company Limited</v>
          </cell>
          <cell r="B724" t="str">
            <v>Thailand</v>
          </cell>
          <cell r="C724" t="str">
            <v>C-</v>
          </cell>
          <cell r="D724">
            <v>77121305.511819199</v>
          </cell>
          <cell r="E724" t="str">
            <v>2013 YE</v>
          </cell>
          <cell r="F724" t="str">
            <v>C</v>
          </cell>
        </row>
        <row r="725">
          <cell r="A725" t="str">
            <v>Standard Chartered Bank (Thai) Public Co Ltd</v>
          </cell>
          <cell r="B725" t="str">
            <v>Thailand</v>
          </cell>
          <cell r="C725" t="str">
            <v>D+</v>
          </cell>
          <cell r="D725">
            <v>7747165.4488876397</v>
          </cell>
          <cell r="E725" t="str">
            <v>2013 YE</v>
          </cell>
          <cell r="F725" t="str">
            <v>C</v>
          </cell>
        </row>
        <row r="726">
          <cell r="A726" t="str">
            <v>TMB Bank Public Company Limited</v>
          </cell>
          <cell r="B726" t="str">
            <v>Thailand</v>
          </cell>
          <cell r="C726" t="str">
            <v>D-</v>
          </cell>
          <cell r="D726">
            <v>23302861.174501602</v>
          </cell>
          <cell r="E726" t="str">
            <v>2013 YE</v>
          </cell>
          <cell r="F726" t="str">
            <v>C</v>
          </cell>
        </row>
        <row r="727">
          <cell r="A727" t="str">
            <v>United Overseas Bank (Thai) Public Co Ltd</v>
          </cell>
          <cell r="B727" t="str">
            <v>Thailand</v>
          </cell>
          <cell r="C727" t="str">
            <v>D</v>
          </cell>
          <cell r="D727">
            <v>12412132.2308782</v>
          </cell>
          <cell r="E727" t="str">
            <v>2013 YE</v>
          </cell>
          <cell r="F727" t="str">
            <v>C</v>
          </cell>
        </row>
        <row r="728">
          <cell r="A728" t="str">
            <v>Arab Tunisian Bank</v>
          </cell>
          <cell r="B728" t="str">
            <v>Tunisia</v>
          </cell>
          <cell r="C728" t="str">
            <v>E+</v>
          </cell>
          <cell r="D728">
            <v>2962424.0422563502</v>
          </cell>
          <cell r="E728" t="str">
            <v>2013 YE</v>
          </cell>
          <cell r="F728" t="str">
            <v>U</v>
          </cell>
        </row>
        <row r="729">
          <cell r="A729" t="str">
            <v>Banque de Tunisie</v>
          </cell>
          <cell r="B729" t="str">
            <v>Tunisia</v>
          </cell>
          <cell r="C729" t="str">
            <v>E+</v>
          </cell>
          <cell r="D729">
            <v>2329872.1327503501</v>
          </cell>
          <cell r="E729" t="str">
            <v>2013 YE</v>
          </cell>
          <cell r="F729" t="str">
            <v>U</v>
          </cell>
        </row>
        <row r="730">
          <cell r="A730" t="str">
            <v>Banque Internationale Arabe de Tunisie</v>
          </cell>
          <cell r="B730" t="str">
            <v>Tunisia</v>
          </cell>
          <cell r="C730" t="str">
            <v>E+</v>
          </cell>
          <cell r="D730">
            <v>5323864.7069734503</v>
          </cell>
          <cell r="E730" t="str">
            <v>2013 YE</v>
          </cell>
          <cell r="F730" t="str">
            <v>U</v>
          </cell>
        </row>
        <row r="731">
          <cell r="A731" t="str">
            <v>Akbank TAS</v>
          </cell>
          <cell r="B731" t="str">
            <v>Turkey</v>
          </cell>
          <cell r="C731" t="str">
            <v>D+</v>
          </cell>
          <cell r="D731">
            <v>90379041.163081706</v>
          </cell>
          <cell r="E731" t="str">
            <v>2013 YE</v>
          </cell>
          <cell r="F731" t="str">
            <v>C</v>
          </cell>
        </row>
        <row r="732">
          <cell r="A732" t="str">
            <v>Asya Katilim Bankasi A.S.</v>
          </cell>
          <cell r="B732" t="str">
            <v>Turkey</v>
          </cell>
          <cell r="C732" t="str">
            <v>E</v>
          </cell>
          <cell r="D732">
            <v>12987489.0754562</v>
          </cell>
          <cell r="E732" t="str">
            <v>2013 YE</v>
          </cell>
          <cell r="F732" t="str">
            <v>C</v>
          </cell>
        </row>
        <row r="733">
          <cell r="A733" t="str">
            <v>Burgan Bank A.S.</v>
          </cell>
          <cell r="B733" t="str">
            <v>Turkey</v>
          </cell>
          <cell r="C733" t="str">
            <v>E+</v>
          </cell>
          <cell r="D733">
            <v>3399747.29948057</v>
          </cell>
          <cell r="E733" t="str">
            <v>2013 YE</v>
          </cell>
          <cell r="F733" t="str">
            <v>C</v>
          </cell>
        </row>
        <row r="734">
          <cell r="A734" t="str">
            <v>Denizbank A.S.</v>
          </cell>
          <cell r="B734" t="str">
            <v>Turkey</v>
          </cell>
          <cell r="C734" t="str">
            <v>D-</v>
          </cell>
          <cell r="D734">
            <v>37080657.572949901</v>
          </cell>
          <cell r="E734" t="str">
            <v>2013 YE</v>
          </cell>
          <cell r="F734" t="str">
            <v>C</v>
          </cell>
        </row>
        <row r="735">
          <cell r="A735" t="str">
            <v>Finansbank AS</v>
          </cell>
          <cell r="B735" t="str">
            <v>Turkey</v>
          </cell>
          <cell r="C735" t="str">
            <v>E+</v>
          </cell>
          <cell r="D735">
            <v>31607383.140826602</v>
          </cell>
          <cell r="E735" t="str">
            <v>2013 YE</v>
          </cell>
          <cell r="F735" t="str">
            <v>C</v>
          </cell>
        </row>
        <row r="736">
          <cell r="A736" t="str">
            <v>HSBC Bank A.S. (Turkey)</v>
          </cell>
          <cell r="B736" t="str">
            <v>Turkey</v>
          </cell>
          <cell r="C736" t="str">
            <v>D-</v>
          </cell>
          <cell r="D736">
            <v>16876282.225758899</v>
          </cell>
          <cell r="E736" t="str">
            <v>2013 YE</v>
          </cell>
          <cell r="F736" t="str">
            <v>C</v>
          </cell>
        </row>
        <row r="737">
          <cell r="A737" t="str">
            <v>ING Bank A.S. (Turkey)</v>
          </cell>
          <cell r="B737" t="str">
            <v>Turkey</v>
          </cell>
          <cell r="C737" t="str">
            <v>D-</v>
          </cell>
          <cell r="D737">
            <v>16615138.1691602</v>
          </cell>
          <cell r="E737" t="str">
            <v>2013 YE</v>
          </cell>
          <cell r="F737" t="str">
            <v>C</v>
          </cell>
        </row>
        <row r="738">
          <cell r="A738" t="str">
            <v>Sekerbank T.A.S.</v>
          </cell>
          <cell r="B738" t="str">
            <v>Turkey</v>
          </cell>
          <cell r="C738" t="str">
            <v>D-</v>
          </cell>
          <cell r="D738">
            <v>9022160.2017921098</v>
          </cell>
          <cell r="E738" t="str">
            <v>2013 YE</v>
          </cell>
          <cell r="F738" t="str">
            <v>C</v>
          </cell>
        </row>
        <row r="739">
          <cell r="A739" t="str">
            <v>T.C. Ziraat Bankasi</v>
          </cell>
          <cell r="B739" t="str">
            <v>Turkey</v>
          </cell>
          <cell r="C739" t="str">
            <v>D+</v>
          </cell>
          <cell r="D739">
            <v>96592951.395013496</v>
          </cell>
          <cell r="E739" t="str">
            <v>2013 YE</v>
          </cell>
          <cell r="F739" t="str">
            <v>U</v>
          </cell>
        </row>
        <row r="740">
          <cell r="A740" t="str">
            <v>Turk Ekonomi Bankasi AS</v>
          </cell>
          <cell r="B740" t="str">
            <v>Turkey</v>
          </cell>
          <cell r="C740" t="str">
            <v>D</v>
          </cell>
          <cell r="D740">
            <v>25975809.428556301</v>
          </cell>
          <cell r="E740" t="str">
            <v>2013 YE</v>
          </cell>
          <cell r="F740" t="str">
            <v>C</v>
          </cell>
        </row>
        <row r="741">
          <cell r="A741" t="str">
            <v>Turkiye Garanti Bankasi AS</v>
          </cell>
          <cell r="B741" t="str">
            <v>Turkey</v>
          </cell>
          <cell r="C741" t="str">
            <v>D+</v>
          </cell>
          <cell r="D741">
            <v>101343159.02913301</v>
          </cell>
          <cell r="E741" t="str">
            <v>2013 YE</v>
          </cell>
          <cell r="F741" t="str">
            <v>C</v>
          </cell>
        </row>
        <row r="742">
          <cell r="A742" t="str">
            <v>Turkiye Halk Bankasi A.S.</v>
          </cell>
          <cell r="B742" t="str">
            <v>Turkey</v>
          </cell>
          <cell r="C742" t="str">
            <v>D+</v>
          </cell>
          <cell r="D742">
            <v>65767017.179839298</v>
          </cell>
          <cell r="E742" t="str">
            <v>2013 YE</v>
          </cell>
          <cell r="F742" t="str">
            <v>C</v>
          </cell>
        </row>
        <row r="743">
          <cell r="A743" t="str">
            <v>Turkiye Is Bankasi AS</v>
          </cell>
          <cell r="B743" t="str">
            <v>Turkey</v>
          </cell>
          <cell r="C743" t="str">
            <v>D+</v>
          </cell>
          <cell r="D743">
            <v>112459456.556931</v>
          </cell>
          <cell r="E743" t="str">
            <v>2013 YE</v>
          </cell>
          <cell r="F743" t="str">
            <v>C</v>
          </cell>
        </row>
        <row r="744">
          <cell r="A744" t="str">
            <v>Turkiye Sinai Kalkinma Bankasi A.S.</v>
          </cell>
          <cell r="B744" t="str">
            <v>Turkey</v>
          </cell>
          <cell r="C744" t="str">
            <v>D+</v>
          </cell>
          <cell r="D744">
            <v>6255162.2686481597</v>
          </cell>
          <cell r="E744" t="str">
            <v>2013 YE</v>
          </cell>
          <cell r="F744" t="str">
            <v>C</v>
          </cell>
        </row>
        <row r="745">
          <cell r="A745" t="str">
            <v>Turkiye Vakiflar Bankasi TAO</v>
          </cell>
          <cell r="B745" t="str">
            <v>Turkey</v>
          </cell>
          <cell r="C745" t="str">
            <v>D+</v>
          </cell>
          <cell r="D745">
            <v>64839113.0514213</v>
          </cell>
          <cell r="E745" t="str">
            <v>2013 YE</v>
          </cell>
          <cell r="F745" t="str">
            <v>C</v>
          </cell>
        </row>
        <row r="746">
          <cell r="A746" t="str">
            <v>Yapi ve Kredi Bankasi AS</v>
          </cell>
          <cell r="B746" t="str">
            <v>Turkey</v>
          </cell>
          <cell r="C746" t="str">
            <v>D+</v>
          </cell>
          <cell r="D746">
            <v>74384076.1441679</v>
          </cell>
          <cell r="E746" t="str">
            <v>2013 YE</v>
          </cell>
          <cell r="F746" t="str">
            <v>C</v>
          </cell>
        </row>
        <row r="747">
          <cell r="A747" t="str">
            <v>First Ukrainian International Bank, PJSC</v>
          </cell>
          <cell r="B747" t="str">
            <v>Ukraine</v>
          </cell>
          <cell r="C747" t="str">
            <v>E</v>
          </cell>
          <cell r="D747">
            <v>3870843.8267518799</v>
          </cell>
          <cell r="E747" t="str">
            <v>2013 YE</v>
          </cell>
          <cell r="F747" t="str">
            <v>U</v>
          </cell>
        </row>
        <row r="748">
          <cell r="A748" t="str">
            <v>Raiffeisen Bank Aval</v>
          </cell>
          <cell r="B748" t="str">
            <v>Ukraine</v>
          </cell>
          <cell r="C748" t="str">
            <v>E</v>
          </cell>
          <cell r="D748">
            <v>5714246.68923268</v>
          </cell>
          <cell r="E748" t="str">
            <v>2013 YE</v>
          </cell>
          <cell r="F748" t="str">
            <v>C</v>
          </cell>
        </row>
        <row r="749">
          <cell r="A749" t="str">
            <v>Savings Bank of Ukraine</v>
          </cell>
          <cell r="B749" t="str">
            <v>Ukraine</v>
          </cell>
          <cell r="C749" t="str">
            <v>E</v>
          </cell>
          <cell r="D749">
            <v>12342135.7079832</v>
          </cell>
          <cell r="E749" t="str">
            <v>2013 YE</v>
          </cell>
          <cell r="F749" t="str">
            <v>C</v>
          </cell>
        </row>
        <row r="750">
          <cell r="A750" t="str">
            <v>Subsidiary Bank Sberbank of Russia</v>
          </cell>
          <cell r="B750" t="str">
            <v>Ukraine</v>
          </cell>
          <cell r="C750" t="str">
            <v>E</v>
          </cell>
          <cell r="D750">
            <v>4250851.4620467396</v>
          </cell>
          <cell r="E750" t="str">
            <v>2013 YE</v>
          </cell>
          <cell r="F750" t="str">
            <v>C</v>
          </cell>
        </row>
        <row r="751">
          <cell r="A751" t="str">
            <v>Ukreximbank</v>
          </cell>
          <cell r="B751" t="str">
            <v>Ukraine</v>
          </cell>
          <cell r="C751" t="str">
            <v>E</v>
          </cell>
          <cell r="D751">
            <v>11319753.211520201</v>
          </cell>
          <cell r="E751" t="str">
            <v>2013 YE</v>
          </cell>
          <cell r="F751" t="str">
            <v>C</v>
          </cell>
        </row>
        <row r="752">
          <cell r="A752" t="str">
            <v>Abu Dhabi Commercial Bank</v>
          </cell>
          <cell r="B752" t="str">
            <v>United Arab Emirates</v>
          </cell>
          <cell r="C752" t="str">
            <v>D+</v>
          </cell>
          <cell r="D752">
            <v>49861839.255177401</v>
          </cell>
          <cell r="E752" t="str">
            <v>2013 YE</v>
          </cell>
          <cell r="F752" t="str">
            <v>C</v>
          </cell>
        </row>
        <row r="753">
          <cell r="A753" t="str">
            <v>Abu Dhabi Islamic Bank</v>
          </cell>
          <cell r="B753" t="str">
            <v>United Arab Emirates</v>
          </cell>
          <cell r="C753" t="str">
            <v>D</v>
          </cell>
          <cell r="D753">
            <v>28086165.468506899</v>
          </cell>
          <cell r="E753" t="str">
            <v>2013 YE</v>
          </cell>
          <cell r="F753" t="str">
            <v>C</v>
          </cell>
        </row>
        <row r="754">
          <cell r="A754" t="str">
            <v>Al Hilal Bank PJSC</v>
          </cell>
          <cell r="B754" t="str">
            <v>United Arab Emirates</v>
          </cell>
          <cell r="C754" t="str">
            <v>D</v>
          </cell>
          <cell r="D754">
            <v>10537779.720157599</v>
          </cell>
          <cell r="E754" t="str">
            <v>2013 YE</v>
          </cell>
          <cell r="F754" t="str">
            <v>C</v>
          </cell>
        </row>
        <row r="755">
          <cell r="A755" t="str">
            <v>Commercial Bank of Dubai PSC</v>
          </cell>
          <cell r="B755" t="str">
            <v>United Arab Emirates</v>
          </cell>
          <cell r="C755" t="str">
            <v>D+</v>
          </cell>
          <cell r="D755">
            <v>12108954.777848899</v>
          </cell>
          <cell r="E755" t="str">
            <v>2013 YE</v>
          </cell>
          <cell r="F755" t="str">
            <v>C</v>
          </cell>
        </row>
        <row r="756">
          <cell r="A756" t="str">
            <v>Dubai Islamic Bank PJSC</v>
          </cell>
          <cell r="B756" t="str">
            <v>United Arab Emirates</v>
          </cell>
          <cell r="C756" t="str">
            <v>D-</v>
          </cell>
          <cell r="D756">
            <v>30843991.6975554</v>
          </cell>
          <cell r="E756" t="str">
            <v>2013 YE</v>
          </cell>
          <cell r="F756" t="str">
            <v>C</v>
          </cell>
        </row>
        <row r="757">
          <cell r="A757" t="str">
            <v>Emirates NBD PJSC</v>
          </cell>
          <cell r="B757" t="str">
            <v>United Arab Emirates</v>
          </cell>
          <cell r="C757" t="str">
            <v>D</v>
          </cell>
          <cell r="D757">
            <v>93128579.968287796</v>
          </cell>
          <cell r="E757" t="str">
            <v>2013 YE</v>
          </cell>
          <cell r="F757" t="str">
            <v>C</v>
          </cell>
        </row>
        <row r="758">
          <cell r="A758" t="str">
            <v>First Gulf Bank</v>
          </cell>
          <cell r="B758" t="str">
            <v>United Arab Emirates</v>
          </cell>
          <cell r="C758" t="str">
            <v>C-</v>
          </cell>
          <cell r="D758">
            <v>53098929.909413703</v>
          </cell>
          <cell r="E758" t="str">
            <v>2013 YE</v>
          </cell>
          <cell r="F758" t="str">
            <v>C</v>
          </cell>
        </row>
        <row r="759">
          <cell r="A759" t="str">
            <v>MashreqBank psc</v>
          </cell>
          <cell r="B759" t="str">
            <v>United Arab Emirates</v>
          </cell>
          <cell r="C759" t="str">
            <v>D+</v>
          </cell>
          <cell r="D759">
            <v>24409178.8174471</v>
          </cell>
          <cell r="E759" t="str">
            <v>2013 YE</v>
          </cell>
          <cell r="F759" t="str">
            <v>C</v>
          </cell>
        </row>
        <row r="760">
          <cell r="A760" t="str">
            <v>National Bank of Abu Dhabi</v>
          </cell>
          <cell r="B760" t="str">
            <v>United Arab Emirates</v>
          </cell>
          <cell r="C760" t="str">
            <v>C</v>
          </cell>
          <cell r="D760">
            <v>88500314.528208598</v>
          </cell>
          <cell r="E760" t="str">
            <v>2013 YE</v>
          </cell>
          <cell r="F760" t="str">
            <v>C</v>
          </cell>
        </row>
        <row r="761">
          <cell r="A761" t="str">
            <v>National Bank of Fujairah</v>
          </cell>
          <cell r="B761" t="str">
            <v>United Arab Emirates</v>
          </cell>
          <cell r="C761" t="str">
            <v>D+</v>
          </cell>
          <cell r="D761">
            <v>5841382.7800969901</v>
          </cell>
          <cell r="E761" t="str">
            <v>2013 YE</v>
          </cell>
          <cell r="F761" t="str">
            <v>C</v>
          </cell>
        </row>
        <row r="762">
          <cell r="A762" t="str">
            <v>National Bank of Ras-Al-Khaimah</v>
          </cell>
          <cell r="B762" t="str">
            <v>United Arab Emirates</v>
          </cell>
          <cell r="C762" t="str">
            <v>D+</v>
          </cell>
          <cell r="D762">
            <v>8202224.0489006899</v>
          </cell>
          <cell r="E762" t="str">
            <v>2013 YE</v>
          </cell>
          <cell r="F762" t="str">
            <v>C</v>
          </cell>
        </row>
        <row r="763">
          <cell r="A763" t="str">
            <v>Union National Bank PJSC</v>
          </cell>
          <cell r="B763" t="str">
            <v>United Arab Emirates</v>
          </cell>
          <cell r="C763" t="str">
            <v>D+</v>
          </cell>
          <cell r="D763">
            <v>23835029.349651601</v>
          </cell>
          <cell r="E763" t="str">
            <v>2013 YE</v>
          </cell>
          <cell r="F763" t="str">
            <v>C</v>
          </cell>
        </row>
        <row r="764">
          <cell r="A764" t="str">
            <v>United Arab Bank PJSC</v>
          </cell>
          <cell r="B764" t="str">
            <v>United Arab Emirates</v>
          </cell>
          <cell r="C764" t="str">
            <v>D+</v>
          </cell>
          <cell r="D764">
            <v>5867072.13478956</v>
          </cell>
          <cell r="E764" t="str">
            <v>2013 YE</v>
          </cell>
          <cell r="F764" t="str">
            <v>C</v>
          </cell>
        </row>
        <row r="765">
          <cell r="A765" t="str">
            <v>Bank of Scotland plc</v>
          </cell>
          <cell r="B765" t="str">
            <v>United Kingdom</v>
          </cell>
          <cell r="C765" t="str">
            <v>C-</v>
          </cell>
          <cell r="D765">
            <v>941437962.48995996</v>
          </cell>
          <cell r="E765" t="str">
            <v>2013 YE</v>
          </cell>
          <cell r="F765" t="str">
            <v>C</v>
          </cell>
        </row>
        <row r="766">
          <cell r="A766" t="str">
            <v>Barclays Bank PLC</v>
          </cell>
          <cell r="B766" t="str">
            <v>United Kingdom</v>
          </cell>
          <cell r="C766" t="str">
            <v>C-</v>
          </cell>
          <cell r="D766">
            <v>1616776251.9126301</v>
          </cell>
          <cell r="E766" t="str">
            <v>2013 YE</v>
          </cell>
          <cell r="F766" t="str">
            <v>C</v>
          </cell>
        </row>
        <row r="767">
          <cell r="A767" t="str">
            <v>Close Brothers Ltd.</v>
          </cell>
          <cell r="B767" t="str">
            <v>United Kingdom</v>
          </cell>
          <cell r="C767" t="str">
            <v>C</v>
          </cell>
          <cell r="D767">
            <v>9120540.9177599996</v>
          </cell>
          <cell r="E767" t="str">
            <v>2013 YE</v>
          </cell>
          <cell r="F767" t="str">
            <v>C</v>
          </cell>
        </row>
        <row r="768">
          <cell r="A768" t="str">
            <v>Co-Operative Bank Plc</v>
          </cell>
          <cell r="B768" t="str">
            <v>United Kingdom</v>
          </cell>
          <cell r="C768" t="str">
            <v>E</v>
          </cell>
          <cell r="D768">
            <v>71875217.208663002</v>
          </cell>
          <cell r="E768" t="str">
            <v>2013 YE</v>
          </cell>
          <cell r="F768" t="str">
            <v>C</v>
          </cell>
        </row>
        <row r="769">
          <cell r="A769" t="str">
            <v>Coventry Building Society</v>
          </cell>
          <cell r="B769" t="str">
            <v>United Kingdom</v>
          </cell>
          <cell r="C769" t="str">
            <v>C</v>
          </cell>
          <cell r="D769">
            <v>46794805.854938999</v>
          </cell>
          <cell r="E769" t="str">
            <v>2013 YE</v>
          </cell>
          <cell r="F769" t="str">
            <v>C</v>
          </cell>
        </row>
        <row r="770">
          <cell r="A770" t="str">
            <v>Goldman Sachs International Bank</v>
          </cell>
          <cell r="B770" t="str">
            <v>United Kingdom</v>
          </cell>
          <cell r="C770" t="str">
            <v>D+</v>
          </cell>
          <cell r="D770">
            <v>47627495</v>
          </cell>
          <cell r="E770" t="str">
            <v>2013 YE</v>
          </cell>
          <cell r="F770" t="str">
            <v>U</v>
          </cell>
        </row>
        <row r="771">
          <cell r="A771" t="str">
            <v>HSBC Bank plc</v>
          </cell>
          <cell r="B771" t="str">
            <v>United Kingdom</v>
          </cell>
          <cell r="C771" t="str">
            <v>C</v>
          </cell>
          <cell r="D771">
            <v>1132401408.3692999</v>
          </cell>
          <cell r="E771" t="str">
            <v>2013 YE</v>
          </cell>
          <cell r="F771" t="str">
            <v>C</v>
          </cell>
        </row>
        <row r="772">
          <cell r="A772" t="str">
            <v>Leeds Building Society</v>
          </cell>
          <cell r="B772" t="str">
            <v>United Kingdom</v>
          </cell>
          <cell r="C772" t="str">
            <v>C</v>
          </cell>
          <cell r="D772">
            <v>18540503.788986001</v>
          </cell>
          <cell r="E772" t="str">
            <v>2013 YE</v>
          </cell>
          <cell r="F772" t="str">
            <v>C</v>
          </cell>
        </row>
        <row r="773">
          <cell r="A773" t="str">
            <v>Lloyds Bank Plc</v>
          </cell>
          <cell r="B773" t="str">
            <v>United Kingdom</v>
          </cell>
          <cell r="C773" t="str">
            <v>C-</v>
          </cell>
          <cell r="D773">
            <v>1390160156.9327099</v>
          </cell>
          <cell r="E773" t="str">
            <v>2013 YE</v>
          </cell>
          <cell r="F773" t="str">
            <v>C</v>
          </cell>
        </row>
        <row r="774">
          <cell r="A774" t="str">
            <v>National Westminster Bank PLC</v>
          </cell>
          <cell r="B774" t="str">
            <v>United Kingdom</v>
          </cell>
          <cell r="C774" t="str">
            <v>D+</v>
          </cell>
          <cell r="D774">
            <v>585421599.51180005</v>
          </cell>
          <cell r="E774" t="str">
            <v>2013 YE</v>
          </cell>
          <cell r="F774" t="str">
            <v>C</v>
          </cell>
        </row>
        <row r="775">
          <cell r="A775" t="str">
            <v>Nottingham Building Society</v>
          </cell>
          <cell r="B775" t="str">
            <v>United Kingdom</v>
          </cell>
          <cell r="C775" t="str">
            <v>C-</v>
          </cell>
          <cell r="D775">
            <v>4995114.0212970003</v>
          </cell>
          <cell r="E775" t="str">
            <v>2013 YE</v>
          </cell>
          <cell r="F775" t="str">
            <v>C</v>
          </cell>
        </row>
        <row r="776">
          <cell r="A776" t="str">
            <v>Principality Building Society</v>
          </cell>
          <cell r="B776" t="str">
            <v>United Kingdom</v>
          </cell>
          <cell r="C776" t="str">
            <v>D+</v>
          </cell>
          <cell r="D776">
            <v>11690047.506123001</v>
          </cell>
          <cell r="E776" t="str">
            <v>2013 YE</v>
          </cell>
          <cell r="F776" t="str">
            <v>C</v>
          </cell>
        </row>
        <row r="777">
          <cell r="A777" t="str">
            <v>Royal Bank of Scotland plc</v>
          </cell>
          <cell r="B777" t="str">
            <v>United Kingdom</v>
          </cell>
          <cell r="C777" t="str">
            <v>D+</v>
          </cell>
          <cell r="D777">
            <v>1195738440.5283301</v>
          </cell>
          <cell r="E777" t="str">
            <v>2013 YE</v>
          </cell>
          <cell r="F777" t="str">
            <v>C</v>
          </cell>
        </row>
        <row r="778">
          <cell r="A778" t="str">
            <v>Santander UK PLC</v>
          </cell>
          <cell r="B778" t="str">
            <v>United Kingdom</v>
          </cell>
          <cell r="C778" t="str">
            <v>C-</v>
          </cell>
          <cell r="D778">
            <v>416221407.79865998</v>
          </cell>
          <cell r="E778" t="str">
            <v>2013 YE</v>
          </cell>
          <cell r="F778" t="str">
            <v>C</v>
          </cell>
        </row>
        <row r="779">
          <cell r="A779" t="str">
            <v>Skipton Building Society</v>
          </cell>
          <cell r="B779" t="str">
            <v>United Kingdom</v>
          </cell>
          <cell r="C779" t="str">
            <v>D+</v>
          </cell>
          <cell r="D779">
            <v>23993739.279261</v>
          </cell>
          <cell r="E779" t="str">
            <v>2013 YE</v>
          </cell>
          <cell r="F779" t="str">
            <v>C</v>
          </cell>
        </row>
        <row r="780">
          <cell r="A780" t="str">
            <v>Ulster Bank Limited</v>
          </cell>
          <cell r="B780" t="str">
            <v>United Kingdom</v>
          </cell>
          <cell r="C780" t="str">
            <v>E+</v>
          </cell>
          <cell r="D780">
            <v>66551832.48906</v>
          </cell>
          <cell r="E780" t="str">
            <v>2013 YE</v>
          </cell>
          <cell r="F780" t="str">
            <v>C</v>
          </cell>
        </row>
        <row r="781">
          <cell r="A781" t="str">
            <v>VTB Capital plc</v>
          </cell>
          <cell r="B781" t="str">
            <v>United Kingdom</v>
          </cell>
          <cell r="C781" t="str">
            <v>D-</v>
          </cell>
          <cell r="D781">
            <v>8107611</v>
          </cell>
          <cell r="E781" t="str">
            <v>2013 YE</v>
          </cell>
          <cell r="F781" t="str">
            <v>C</v>
          </cell>
        </row>
        <row r="782">
          <cell r="A782" t="str">
            <v>Yorkshire Building Society</v>
          </cell>
          <cell r="B782" t="str">
            <v>United Kingdom</v>
          </cell>
          <cell r="C782" t="str">
            <v>C-</v>
          </cell>
          <cell r="D782">
            <v>57063782.426922001</v>
          </cell>
          <cell r="E782" t="str">
            <v>2013 YE</v>
          </cell>
          <cell r="F782" t="str">
            <v>C</v>
          </cell>
        </row>
        <row r="783">
          <cell r="A783" t="str">
            <v>Amarillo National Bank</v>
          </cell>
          <cell r="B783" t="str">
            <v>United States</v>
          </cell>
          <cell r="C783" t="str">
            <v>C</v>
          </cell>
          <cell r="D783">
            <v>3773640</v>
          </cell>
          <cell r="E783" t="str">
            <v>2013 YE</v>
          </cell>
          <cell r="F783" t="str">
            <v>C</v>
          </cell>
        </row>
        <row r="784">
          <cell r="A784" t="str">
            <v>Amegy Bank National Association</v>
          </cell>
          <cell r="B784" t="str">
            <v>United States</v>
          </cell>
          <cell r="C784" t="str">
            <v>D+</v>
          </cell>
          <cell r="D784">
            <v>13620071</v>
          </cell>
          <cell r="E784" t="str">
            <v>2013 YE</v>
          </cell>
          <cell r="F784" t="str">
            <v>C</v>
          </cell>
        </row>
        <row r="785">
          <cell r="A785" t="str">
            <v>American Express Bank, FSB</v>
          </cell>
          <cell r="B785" t="str">
            <v>United States</v>
          </cell>
          <cell r="C785" t="str">
            <v>C+</v>
          </cell>
          <cell r="D785">
            <v>38516497</v>
          </cell>
          <cell r="E785" t="str">
            <v>2013 YE</v>
          </cell>
          <cell r="F785" t="str">
            <v>C</v>
          </cell>
        </row>
        <row r="786">
          <cell r="A786" t="str">
            <v>American Express Centurion Bank</v>
          </cell>
          <cell r="B786" t="str">
            <v>United States</v>
          </cell>
          <cell r="C786" t="str">
            <v>C+</v>
          </cell>
          <cell r="D786">
            <v>32308666</v>
          </cell>
          <cell r="E786" t="str">
            <v>2013 YE</v>
          </cell>
          <cell r="F786" t="str">
            <v>C</v>
          </cell>
        </row>
        <row r="787">
          <cell r="A787" t="str">
            <v>American Savings Bank, FSB</v>
          </cell>
          <cell r="B787" t="str">
            <v>United States</v>
          </cell>
          <cell r="C787" t="str">
            <v>C</v>
          </cell>
          <cell r="D787">
            <v>5243824</v>
          </cell>
          <cell r="E787" t="str">
            <v>2013 YE</v>
          </cell>
          <cell r="F787" t="str">
            <v>C</v>
          </cell>
        </row>
        <row r="788">
          <cell r="A788" t="str">
            <v>Associated Bank, N.A.</v>
          </cell>
          <cell r="B788" t="str">
            <v>United States</v>
          </cell>
          <cell r="C788" t="str">
            <v>C</v>
          </cell>
          <cell r="D788">
            <v>23932159</v>
          </cell>
          <cell r="E788" t="str">
            <v>2013 YE</v>
          </cell>
          <cell r="F788" t="str">
            <v>C</v>
          </cell>
        </row>
        <row r="789">
          <cell r="A789" t="str">
            <v>Astoria Bank</v>
          </cell>
          <cell r="B789" t="str">
            <v>United States</v>
          </cell>
          <cell r="C789" t="str">
            <v>C-</v>
          </cell>
          <cell r="D789">
            <v>15732210</v>
          </cell>
          <cell r="E789" t="str">
            <v>2013 YE</v>
          </cell>
          <cell r="F789" t="str">
            <v>C</v>
          </cell>
        </row>
        <row r="790">
          <cell r="A790" t="str">
            <v>Banco Popular de Puerto Rico</v>
          </cell>
          <cell r="B790" t="str">
            <v>United States</v>
          </cell>
          <cell r="C790" t="str">
            <v>D-</v>
          </cell>
          <cell r="D790">
            <v>26563000</v>
          </cell>
          <cell r="E790" t="str">
            <v>2013 YE</v>
          </cell>
          <cell r="F790" t="str">
            <v>C</v>
          </cell>
        </row>
        <row r="791">
          <cell r="A791" t="str">
            <v>Banco Santander Puerto Rico</v>
          </cell>
          <cell r="B791" t="str">
            <v>United States</v>
          </cell>
          <cell r="C791" t="str">
            <v>D</v>
          </cell>
          <cell r="D791">
            <v>6664323</v>
          </cell>
          <cell r="E791" t="str">
            <v>2013 YE</v>
          </cell>
          <cell r="F791" t="str">
            <v>C</v>
          </cell>
        </row>
        <row r="792">
          <cell r="A792" t="str">
            <v>Bank of America, N.A.</v>
          </cell>
          <cell r="B792" t="str">
            <v>United States</v>
          </cell>
          <cell r="C792" t="str">
            <v>C-</v>
          </cell>
          <cell r="D792">
            <v>1433716000</v>
          </cell>
          <cell r="E792" t="str">
            <v>2013 YE</v>
          </cell>
          <cell r="F792" t="str">
            <v>C</v>
          </cell>
        </row>
        <row r="793">
          <cell r="A793" t="str">
            <v>Bank of Hawaii</v>
          </cell>
          <cell r="B793" t="str">
            <v>United States</v>
          </cell>
          <cell r="C793" t="str">
            <v>B</v>
          </cell>
          <cell r="D793">
            <v>14105528</v>
          </cell>
          <cell r="E793" t="str">
            <v>2013 YE</v>
          </cell>
          <cell r="F793" t="str">
            <v>C</v>
          </cell>
        </row>
        <row r="794">
          <cell r="A794" t="str">
            <v>Bank of New York Mellon (The)</v>
          </cell>
          <cell r="B794" t="str">
            <v>United States</v>
          </cell>
          <cell r="C794" t="str">
            <v>B-</v>
          </cell>
          <cell r="D794">
            <v>296626000</v>
          </cell>
          <cell r="E794" t="str">
            <v>2013 YE</v>
          </cell>
          <cell r="F794" t="str">
            <v>C</v>
          </cell>
        </row>
        <row r="795">
          <cell r="A795" t="str">
            <v>Bank of the West</v>
          </cell>
          <cell r="B795" t="str">
            <v>United States</v>
          </cell>
          <cell r="C795" t="str">
            <v>C+</v>
          </cell>
          <cell r="D795">
            <v>66467781</v>
          </cell>
          <cell r="E795" t="str">
            <v>2013 YE</v>
          </cell>
          <cell r="F795" t="str">
            <v>C</v>
          </cell>
        </row>
        <row r="796">
          <cell r="A796" t="str">
            <v>BankUnited, National Association</v>
          </cell>
          <cell r="B796" t="str">
            <v>United States</v>
          </cell>
          <cell r="C796" t="str">
            <v>D+</v>
          </cell>
          <cell r="D796">
            <v>14874509</v>
          </cell>
          <cell r="E796" t="str">
            <v>2013 YE</v>
          </cell>
          <cell r="F796" t="str">
            <v>C</v>
          </cell>
        </row>
        <row r="797">
          <cell r="A797" t="str">
            <v>BMO Harris Bank National Association</v>
          </cell>
          <cell r="B797" t="str">
            <v>United States</v>
          </cell>
          <cell r="C797" t="str">
            <v>C</v>
          </cell>
          <cell r="D797">
            <v>91286152</v>
          </cell>
          <cell r="E797" t="str">
            <v>2013 YE</v>
          </cell>
          <cell r="F797" t="str">
            <v>C</v>
          </cell>
        </row>
        <row r="798">
          <cell r="A798" t="str">
            <v>BMW Bank of North America</v>
          </cell>
          <cell r="B798" t="str">
            <v>United States</v>
          </cell>
          <cell r="C798" t="str">
            <v>C-</v>
          </cell>
          <cell r="D798">
            <v>9932699</v>
          </cell>
          <cell r="E798" t="str">
            <v>2013 YE</v>
          </cell>
          <cell r="F798" t="str">
            <v>C</v>
          </cell>
        </row>
        <row r="799">
          <cell r="A799" t="str">
            <v>BNY Mellon National Association</v>
          </cell>
          <cell r="B799" t="str">
            <v>United States</v>
          </cell>
          <cell r="C799" t="str">
            <v>B-</v>
          </cell>
          <cell r="D799">
            <v>17765526</v>
          </cell>
          <cell r="E799" t="str">
            <v>2013 YE</v>
          </cell>
          <cell r="F799" t="str">
            <v>C</v>
          </cell>
        </row>
        <row r="800">
          <cell r="A800" t="str">
            <v>BNY Mellon Trust of Delaware</v>
          </cell>
          <cell r="B800" t="str">
            <v>United States</v>
          </cell>
          <cell r="C800" t="str">
            <v>B-</v>
          </cell>
          <cell r="D800">
            <v>138803</v>
          </cell>
          <cell r="E800" t="str">
            <v>2013 YE</v>
          </cell>
          <cell r="F800" t="str">
            <v>C</v>
          </cell>
        </row>
        <row r="801">
          <cell r="A801" t="str">
            <v>BOKF, NA</v>
          </cell>
          <cell r="B801" t="str">
            <v>United States</v>
          </cell>
          <cell r="C801" t="str">
            <v>B-</v>
          </cell>
          <cell r="D801">
            <v>26795278</v>
          </cell>
          <cell r="E801" t="str">
            <v>2013 YE</v>
          </cell>
          <cell r="F801" t="str">
            <v>C</v>
          </cell>
        </row>
        <row r="802">
          <cell r="A802" t="str">
            <v>Branch Banking and Trust Company</v>
          </cell>
          <cell r="B802" t="str">
            <v>United States</v>
          </cell>
          <cell r="C802" t="str">
            <v>B-</v>
          </cell>
          <cell r="D802">
            <v>179126294</v>
          </cell>
          <cell r="E802" t="str">
            <v>2013 YE</v>
          </cell>
          <cell r="F802" t="str">
            <v>C</v>
          </cell>
        </row>
        <row r="803">
          <cell r="A803" t="str">
            <v>California Bank &amp; Trust</v>
          </cell>
          <cell r="B803" t="str">
            <v>United States</v>
          </cell>
          <cell r="C803" t="str">
            <v>D+</v>
          </cell>
          <cell r="D803">
            <v>10923000</v>
          </cell>
          <cell r="E803" t="str">
            <v>2013 YE</v>
          </cell>
          <cell r="F803" t="str">
            <v>C</v>
          </cell>
        </row>
        <row r="804">
          <cell r="A804" t="str">
            <v>Capital One Bank (USA), N.A.</v>
          </cell>
          <cell r="B804" t="str">
            <v>United States</v>
          </cell>
          <cell r="C804" t="str">
            <v>C</v>
          </cell>
          <cell r="D804">
            <v>81905574</v>
          </cell>
          <cell r="E804" t="str">
            <v>2013 YE</v>
          </cell>
          <cell r="F804" t="str">
            <v>C</v>
          </cell>
        </row>
        <row r="805">
          <cell r="A805" t="str">
            <v>Capital One, N.A.</v>
          </cell>
          <cell r="B805" t="str">
            <v>United States</v>
          </cell>
          <cell r="C805" t="str">
            <v>C</v>
          </cell>
          <cell r="D805">
            <v>238482903</v>
          </cell>
          <cell r="E805" t="str">
            <v>2013 YE</v>
          </cell>
          <cell r="F805" t="str">
            <v>C</v>
          </cell>
        </row>
        <row r="806">
          <cell r="A806" t="str">
            <v>Chase Bank USA, National Association</v>
          </cell>
          <cell r="B806" t="str">
            <v>United States</v>
          </cell>
          <cell r="C806" t="str">
            <v>C-</v>
          </cell>
          <cell r="D806">
            <v>123041284</v>
          </cell>
          <cell r="E806" t="str">
            <v>2013 YE</v>
          </cell>
          <cell r="F806" t="str">
            <v>C</v>
          </cell>
        </row>
        <row r="807">
          <cell r="A807" t="str">
            <v>Citibank, N.A.</v>
          </cell>
          <cell r="B807" t="str">
            <v>United States</v>
          </cell>
          <cell r="C807" t="str">
            <v>C-</v>
          </cell>
          <cell r="D807">
            <v>1346747000</v>
          </cell>
          <cell r="E807" t="str">
            <v>2013 YE</v>
          </cell>
          <cell r="F807" t="str">
            <v>C</v>
          </cell>
        </row>
        <row r="808">
          <cell r="A808" t="str">
            <v>Citizens Bank of Pennsylvania</v>
          </cell>
          <cell r="B808" t="str">
            <v>United States</v>
          </cell>
          <cell r="C808" t="str">
            <v>C</v>
          </cell>
          <cell r="D808">
            <v>29098779</v>
          </cell>
          <cell r="E808" t="str">
            <v>2013 YE</v>
          </cell>
          <cell r="F808" t="str">
            <v>C</v>
          </cell>
        </row>
        <row r="809">
          <cell r="A809" t="str">
            <v>Citizens Bank, N.A.</v>
          </cell>
          <cell r="B809" t="str">
            <v>United States</v>
          </cell>
          <cell r="C809" t="str">
            <v>C</v>
          </cell>
          <cell r="D809">
            <v>94716980</v>
          </cell>
          <cell r="E809" t="str">
            <v>2013 YE</v>
          </cell>
          <cell r="F809" t="str">
            <v>C</v>
          </cell>
        </row>
        <row r="810">
          <cell r="A810" t="str">
            <v>City National Bank</v>
          </cell>
          <cell r="B810" t="str">
            <v>United States</v>
          </cell>
          <cell r="C810" t="str">
            <v>C+</v>
          </cell>
          <cell r="D810">
            <v>29373389</v>
          </cell>
          <cell r="E810" t="str">
            <v>2013 YE</v>
          </cell>
          <cell r="F810" t="str">
            <v>C</v>
          </cell>
        </row>
        <row r="811">
          <cell r="A811" t="str">
            <v>Comerica Bank</v>
          </cell>
          <cell r="B811" t="str">
            <v>United States</v>
          </cell>
          <cell r="C811" t="str">
            <v>C+</v>
          </cell>
          <cell r="D811">
            <v>65201888</v>
          </cell>
          <cell r="E811" t="str">
            <v>2013 YE</v>
          </cell>
          <cell r="F811" t="str">
            <v>C</v>
          </cell>
        </row>
        <row r="812">
          <cell r="A812" t="str">
            <v>Commerce Bank</v>
          </cell>
          <cell r="B812" t="str">
            <v>United States</v>
          </cell>
          <cell r="C812" t="str">
            <v>B</v>
          </cell>
          <cell r="D812">
            <v>22943132</v>
          </cell>
          <cell r="E812" t="str">
            <v>2013 YE</v>
          </cell>
          <cell r="F812" t="str">
            <v>C</v>
          </cell>
        </row>
        <row r="813">
          <cell r="A813" t="str">
            <v>Compass Bank</v>
          </cell>
          <cell r="B813" t="str">
            <v>United States</v>
          </cell>
          <cell r="C813" t="str">
            <v>C-</v>
          </cell>
          <cell r="D813">
            <v>71737435</v>
          </cell>
          <cell r="E813" t="str">
            <v>2013 YE</v>
          </cell>
          <cell r="F813" t="str">
            <v>C</v>
          </cell>
        </row>
        <row r="814">
          <cell r="A814" t="str">
            <v>Deutsche Bank Trust Company Americas</v>
          </cell>
          <cell r="B814" t="str">
            <v>United States</v>
          </cell>
          <cell r="C814" t="str">
            <v>C</v>
          </cell>
          <cell r="D814">
            <v>55759000</v>
          </cell>
          <cell r="E814" t="str">
            <v>2013 YE</v>
          </cell>
          <cell r="F814" t="str">
            <v>C</v>
          </cell>
        </row>
        <row r="815">
          <cell r="A815" t="str">
            <v>Deutsche Bank Trust Company Delaware</v>
          </cell>
          <cell r="B815" t="str">
            <v>United States</v>
          </cell>
          <cell r="C815" t="str">
            <v>C</v>
          </cell>
          <cell r="D815">
            <v>448087</v>
          </cell>
          <cell r="E815" t="str">
            <v>2013 YE</v>
          </cell>
          <cell r="F815" t="str">
            <v>C</v>
          </cell>
        </row>
        <row r="816">
          <cell r="A816" t="str">
            <v>Discover Bank</v>
          </cell>
          <cell r="B816" t="str">
            <v>United States</v>
          </cell>
          <cell r="C816" t="str">
            <v>D+</v>
          </cell>
          <cell r="D816">
            <v>77904358</v>
          </cell>
          <cell r="E816" t="str">
            <v>2013 YE</v>
          </cell>
          <cell r="F816" t="str">
            <v>C</v>
          </cell>
        </row>
        <row r="817">
          <cell r="A817" t="str">
            <v>E*TRADE Bank</v>
          </cell>
          <cell r="B817" t="str">
            <v>United States</v>
          </cell>
          <cell r="C817" t="str">
            <v>D</v>
          </cell>
          <cell r="D817">
            <v>45084873</v>
          </cell>
          <cell r="E817" t="str">
            <v>2013 YE</v>
          </cell>
          <cell r="F817" t="str">
            <v>C</v>
          </cell>
        </row>
        <row r="818">
          <cell r="A818" t="str">
            <v>FIA Card Services, National Association</v>
          </cell>
          <cell r="B818" t="str">
            <v>United States</v>
          </cell>
          <cell r="C818" t="str">
            <v>D+</v>
          </cell>
          <cell r="D818">
            <v>158290000</v>
          </cell>
          <cell r="E818" t="str">
            <v>2013 YE</v>
          </cell>
          <cell r="F818" t="str">
            <v>C</v>
          </cell>
        </row>
        <row r="819">
          <cell r="A819" t="str">
            <v>Fifth Third Bank, Ohio</v>
          </cell>
          <cell r="B819" t="str">
            <v>United States</v>
          </cell>
          <cell r="C819" t="str">
            <v>C</v>
          </cell>
          <cell r="D819">
            <v>128185903</v>
          </cell>
          <cell r="E819" t="str">
            <v>2013 YE</v>
          </cell>
          <cell r="F819" t="str">
            <v>C</v>
          </cell>
        </row>
        <row r="820">
          <cell r="A820" t="str">
            <v>First Hawaiian Bank</v>
          </cell>
          <cell r="B820" t="str">
            <v>United States</v>
          </cell>
          <cell r="C820" t="str">
            <v>C+</v>
          </cell>
          <cell r="D820">
            <v>17104282</v>
          </cell>
          <cell r="E820" t="str">
            <v>2013 YE</v>
          </cell>
          <cell r="F820" t="str">
            <v>C</v>
          </cell>
        </row>
        <row r="821">
          <cell r="A821" t="str">
            <v>First Midwest Bank</v>
          </cell>
          <cell r="B821" t="str">
            <v>United States</v>
          </cell>
          <cell r="C821" t="str">
            <v>C-</v>
          </cell>
          <cell r="D821">
            <v>8122963</v>
          </cell>
          <cell r="E821" t="str">
            <v>2013 YE</v>
          </cell>
          <cell r="F821" t="str">
            <v>C</v>
          </cell>
        </row>
        <row r="822">
          <cell r="A822" t="str">
            <v>First National Bank of Omaha</v>
          </cell>
          <cell r="B822" t="str">
            <v>United States</v>
          </cell>
          <cell r="C822" t="str">
            <v>C-</v>
          </cell>
          <cell r="D822">
            <v>14540393</v>
          </cell>
          <cell r="E822" t="str">
            <v>2013 YE</v>
          </cell>
          <cell r="F822" t="str">
            <v>C</v>
          </cell>
        </row>
        <row r="823">
          <cell r="A823" t="str">
            <v>First National Bank of Pennsylvania</v>
          </cell>
          <cell r="B823" t="str">
            <v>United States</v>
          </cell>
          <cell r="C823" t="str">
            <v>C-</v>
          </cell>
          <cell r="D823">
            <v>13380372</v>
          </cell>
          <cell r="E823" t="str">
            <v>2013 YE</v>
          </cell>
          <cell r="F823" t="str">
            <v>C</v>
          </cell>
        </row>
        <row r="824">
          <cell r="A824" t="str">
            <v>First Niagara Bank, N.A.</v>
          </cell>
          <cell r="B824" t="str">
            <v>United States</v>
          </cell>
          <cell r="C824" t="str">
            <v>D+</v>
          </cell>
          <cell r="D824">
            <v>37576781</v>
          </cell>
          <cell r="E824" t="str">
            <v>2013 YE</v>
          </cell>
          <cell r="F824" t="str">
            <v>C</v>
          </cell>
        </row>
        <row r="825">
          <cell r="A825" t="str">
            <v>First Republic Bank</v>
          </cell>
          <cell r="B825" t="str">
            <v>United States</v>
          </cell>
          <cell r="C825" t="str">
            <v>C</v>
          </cell>
          <cell r="D825">
            <v>42112763</v>
          </cell>
          <cell r="E825" t="str">
            <v>2013 YE</v>
          </cell>
          <cell r="F825" t="str">
            <v>C</v>
          </cell>
        </row>
        <row r="826">
          <cell r="A826" t="str">
            <v>First Tennessee Bank, National Association</v>
          </cell>
          <cell r="B826" t="str">
            <v>United States</v>
          </cell>
          <cell r="C826" t="str">
            <v>C-</v>
          </cell>
          <cell r="D826">
            <v>23559261</v>
          </cell>
          <cell r="E826" t="str">
            <v>2013 YE</v>
          </cell>
          <cell r="F826" t="str">
            <v>C</v>
          </cell>
        </row>
        <row r="827">
          <cell r="A827" t="str">
            <v>FirstBank Puerto Rico</v>
          </cell>
          <cell r="B827" t="str">
            <v>United States</v>
          </cell>
          <cell r="C827" t="str">
            <v>E+</v>
          </cell>
          <cell r="D827">
            <v>12636531</v>
          </cell>
          <cell r="E827" t="str">
            <v>2013 YE</v>
          </cell>
          <cell r="F827" t="str">
            <v>C</v>
          </cell>
        </row>
        <row r="828">
          <cell r="A828" t="str">
            <v>First-Citizens Bank &amp; Trust Company</v>
          </cell>
          <cell r="B828" t="str">
            <v>United States</v>
          </cell>
          <cell r="C828" t="str">
            <v>C</v>
          </cell>
          <cell r="D828">
            <v>20857559</v>
          </cell>
          <cell r="E828" t="str">
            <v>2013 YE</v>
          </cell>
          <cell r="F828" t="str">
            <v>C</v>
          </cell>
        </row>
        <row r="829">
          <cell r="A829" t="str">
            <v>FirstMerit Bank, N.A.</v>
          </cell>
          <cell r="B829" t="str">
            <v>United States</v>
          </cell>
          <cell r="C829" t="str">
            <v>C+</v>
          </cell>
          <cell r="D829">
            <v>23864142</v>
          </cell>
          <cell r="E829" t="str">
            <v>2013 YE</v>
          </cell>
          <cell r="F829" t="str">
            <v>C</v>
          </cell>
        </row>
        <row r="830">
          <cell r="A830" t="str">
            <v>Frost Bank</v>
          </cell>
          <cell r="B830" t="str">
            <v>United States</v>
          </cell>
          <cell r="C830" t="str">
            <v>B</v>
          </cell>
          <cell r="D830">
            <v>24372376</v>
          </cell>
          <cell r="E830" t="str">
            <v>2013 YE</v>
          </cell>
          <cell r="F830" t="str">
            <v>C</v>
          </cell>
        </row>
        <row r="831">
          <cell r="A831" t="str">
            <v>Fulton Bank</v>
          </cell>
          <cell r="B831" t="str">
            <v>United States</v>
          </cell>
          <cell r="C831" t="str">
            <v>C</v>
          </cell>
          <cell r="D831">
            <v>9567951</v>
          </cell>
          <cell r="E831" t="str">
            <v>2013 YE</v>
          </cell>
          <cell r="F831" t="str">
            <v>C</v>
          </cell>
        </row>
        <row r="832">
          <cell r="A832" t="str">
            <v>Goldman Sachs Bank USA</v>
          </cell>
          <cell r="B832" t="str">
            <v>United States</v>
          </cell>
          <cell r="C832" t="str">
            <v>C-</v>
          </cell>
          <cell r="D832">
            <v>105616000</v>
          </cell>
          <cell r="E832" t="str">
            <v>2013 YE</v>
          </cell>
          <cell r="F832" t="str">
            <v>C</v>
          </cell>
        </row>
        <row r="833">
          <cell r="A833" t="str">
            <v>HSBC Bank USA, N.A.</v>
          </cell>
          <cell r="B833" t="str">
            <v>United States</v>
          </cell>
          <cell r="C833" t="str">
            <v>C-</v>
          </cell>
          <cell r="D833">
            <v>179771772</v>
          </cell>
          <cell r="E833" t="str">
            <v>2013 YE</v>
          </cell>
          <cell r="F833" t="str">
            <v>C</v>
          </cell>
        </row>
        <row r="834">
          <cell r="A834" t="str">
            <v>Huntington National Bank</v>
          </cell>
          <cell r="B834" t="str">
            <v>United States</v>
          </cell>
          <cell r="C834" t="str">
            <v>C</v>
          </cell>
          <cell r="D834">
            <v>59304805</v>
          </cell>
          <cell r="E834" t="str">
            <v>2013 YE</v>
          </cell>
          <cell r="F834" t="str">
            <v>C</v>
          </cell>
        </row>
        <row r="835">
          <cell r="A835" t="str">
            <v>INTRUST Bank, N.A.</v>
          </cell>
          <cell r="B835" t="str">
            <v>United States</v>
          </cell>
          <cell r="C835" t="str">
            <v>C-</v>
          </cell>
          <cell r="D835">
            <v>4364875</v>
          </cell>
          <cell r="E835" t="str">
            <v>2013 YE</v>
          </cell>
          <cell r="F835" t="str">
            <v>C</v>
          </cell>
        </row>
        <row r="836">
          <cell r="A836" t="str">
            <v>JPMorgan Chase Bank, NA</v>
          </cell>
          <cell r="B836" t="str">
            <v>United States</v>
          </cell>
          <cell r="C836" t="str">
            <v>C</v>
          </cell>
          <cell r="D836">
            <v>1945467000</v>
          </cell>
          <cell r="E836" t="str">
            <v>2013 YE</v>
          </cell>
          <cell r="F836" t="str">
            <v>C</v>
          </cell>
        </row>
        <row r="837">
          <cell r="A837" t="str">
            <v>KeyBank National Association</v>
          </cell>
          <cell r="B837" t="str">
            <v>United States</v>
          </cell>
          <cell r="C837" t="str">
            <v>C</v>
          </cell>
          <cell r="D837">
            <v>90439767</v>
          </cell>
          <cell r="E837" t="str">
            <v>2013 YE</v>
          </cell>
          <cell r="F837" t="str">
            <v>C</v>
          </cell>
        </row>
        <row r="838">
          <cell r="A838" t="str">
            <v>Manufacturers and Traders Trust Company</v>
          </cell>
          <cell r="B838" t="str">
            <v>United States</v>
          </cell>
          <cell r="C838" t="str">
            <v>C+</v>
          </cell>
          <cell r="D838">
            <v>84346633</v>
          </cell>
          <cell r="E838" t="str">
            <v>2013 YE</v>
          </cell>
          <cell r="F838" t="str">
            <v>C</v>
          </cell>
        </row>
        <row r="839">
          <cell r="A839" t="str">
            <v>Morgan Stanley Bank, N.A.</v>
          </cell>
          <cell r="B839" t="str">
            <v>United States</v>
          </cell>
          <cell r="C839" t="str">
            <v>D+</v>
          </cell>
          <cell r="D839">
            <v>102602000</v>
          </cell>
          <cell r="E839" t="str">
            <v>2013 YE</v>
          </cell>
          <cell r="F839" t="str">
            <v>C</v>
          </cell>
        </row>
        <row r="840">
          <cell r="A840" t="str">
            <v>Nevada State Bank</v>
          </cell>
          <cell r="B840" t="str">
            <v>United States</v>
          </cell>
          <cell r="C840" t="str">
            <v>D+</v>
          </cell>
          <cell r="D840">
            <v>3979992</v>
          </cell>
          <cell r="E840" t="str">
            <v>2013 YE</v>
          </cell>
          <cell r="F840" t="str">
            <v>C</v>
          </cell>
        </row>
        <row r="841">
          <cell r="A841" t="str">
            <v>New York Community Bank</v>
          </cell>
          <cell r="B841" t="str">
            <v>United States</v>
          </cell>
          <cell r="C841" t="str">
            <v>C</v>
          </cell>
          <cell r="D841">
            <v>43047727</v>
          </cell>
          <cell r="E841" t="str">
            <v>2013 YE</v>
          </cell>
          <cell r="F841" t="str">
            <v>C</v>
          </cell>
        </row>
        <row r="842">
          <cell r="A842" t="str">
            <v>Northern Trust Company</v>
          </cell>
          <cell r="B842" t="str">
            <v>United States</v>
          </cell>
          <cell r="C842" t="str">
            <v>B-</v>
          </cell>
          <cell r="D842">
            <v>102658650</v>
          </cell>
          <cell r="E842" t="str">
            <v>2013 YE</v>
          </cell>
          <cell r="F842" t="str">
            <v>C</v>
          </cell>
        </row>
        <row r="843">
          <cell r="A843" t="str">
            <v>Old National Bank</v>
          </cell>
          <cell r="B843" t="str">
            <v>United States</v>
          </cell>
          <cell r="C843" t="str">
            <v>C+</v>
          </cell>
          <cell r="D843">
            <v>9426510</v>
          </cell>
          <cell r="E843" t="str">
            <v>2013 YE</v>
          </cell>
          <cell r="F843" t="str">
            <v>C</v>
          </cell>
        </row>
        <row r="844">
          <cell r="A844" t="str">
            <v>People's United Bank</v>
          </cell>
          <cell r="B844" t="str">
            <v>United States</v>
          </cell>
          <cell r="C844" t="str">
            <v>C</v>
          </cell>
          <cell r="D844">
            <v>32966792</v>
          </cell>
          <cell r="E844" t="str">
            <v>2013 YE</v>
          </cell>
          <cell r="F844" t="str">
            <v>C</v>
          </cell>
        </row>
        <row r="845">
          <cell r="A845" t="str">
            <v>PNC Bank, N.A.</v>
          </cell>
          <cell r="B845" t="str">
            <v>United States</v>
          </cell>
          <cell r="C845" t="str">
            <v>C+</v>
          </cell>
          <cell r="D845">
            <v>309999678</v>
          </cell>
          <cell r="E845" t="str">
            <v>2013 YE</v>
          </cell>
          <cell r="F845" t="str">
            <v>C</v>
          </cell>
        </row>
        <row r="846">
          <cell r="A846" t="str">
            <v>Regions Bank</v>
          </cell>
          <cell r="B846" t="str">
            <v>United States</v>
          </cell>
          <cell r="C846" t="str">
            <v>D+</v>
          </cell>
          <cell r="D846">
            <v>116608550</v>
          </cell>
          <cell r="E846" t="str">
            <v>2013 YE</v>
          </cell>
          <cell r="F846" t="str">
            <v>C</v>
          </cell>
        </row>
        <row r="847">
          <cell r="A847" t="str">
            <v>Santander Bank, N.A.</v>
          </cell>
          <cell r="B847" t="str">
            <v>United States</v>
          </cell>
          <cell r="C847" t="str">
            <v>C-</v>
          </cell>
          <cell r="D847">
            <v>74264382</v>
          </cell>
          <cell r="E847" t="str">
            <v>2013 YE</v>
          </cell>
          <cell r="F847" t="str">
            <v>C</v>
          </cell>
        </row>
        <row r="848">
          <cell r="A848" t="str">
            <v>Silicon Valley Bank</v>
          </cell>
          <cell r="B848" t="str">
            <v>United States</v>
          </cell>
          <cell r="C848" t="str">
            <v>C+</v>
          </cell>
          <cell r="D848">
            <v>24874213</v>
          </cell>
          <cell r="E848" t="str">
            <v>2013 YE</v>
          </cell>
          <cell r="F848" t="str">
            <v>C</v>
          </cell>
        </row>
        <row r="849">
          <cell r="A849" t="str">
            <v>State Street Bank and Trust Company</v>
          </cell>
          <cell r="B849" t="str">
            <v>United States</v>
          </cell>
          <cell r="C849" t="str">
            <v>B-</v>
          </cell>
          <cell r="D849">
            <v>239051106</v>
          </cell>
          <cell r="E849" t="str">
            <v>2013 YE</v>
          </cell>
          <cell r="F849" t="str">
            <v>C</v>
          </cell>
        </row>
        <row r="850">
          <cell r="A850" t="str">
            <v>SunTrust Bank</v>
          </cell>
          <cell r="B850" t="str">
            <v>United States</v>
          </cell>
          <cell r="C850" t="str">
            <v>C</v>
          </cell>
          <cell r="D850">
            <v>171261678</v>
          </cell>
          <cell r="E850" t="str">
            <v>2013 YE</v>
          </cell>
          <cell r="F850" t="str">
            <v>C</v>
          </cell>
        </row>
        <row r="851">
          <cell r="A851" t="str">
            <v>Susquehanna Bank</v>
          </cell>
          <cell r="B851" t="str">
            <v>United States</v>
          </cell>
          <cell r="C851" t="str">
            <v>C-</v>
          </cell>
          <cell r="D851">
            <v>18381407</v>
          </cell>
          <cell r="E851" t="str">
            <v>2013 YE</v>
          </cell>
          <cell r="F851" t="str">
            <v>C</v>
          </cell>
        </row>
        <row r="852">
          <cell r="A852" t="str">
            <v>Synovus Bank</v>
          </cell>
          <cell r="B852" t="str">
            <v>United States</v>
          </cell>
          <cell r="C852" t="str">
            <v>D</v>
          </cell>
          <cell r="D852">
            <v>25878030</v>
          </cell>
          <cell r="E852" t="str">
            <v>2013 YE</v>
          </cell>
          <cell r="F852" t="str">
            <v>C</v>
          </cell>
        </row>
        <row r="853">
          <cell r="A853" t="str">
            <v>TCF National Bank</v>
          </cell>
          <cell r="B853" t="str">
            <v>United States</v>
          </cell>
          <cell r="C853" t="str">
            <v>C-</v>
          </cell>
          <cell r="D853">
            <v>18396839</v>
          </cell>
          <cell r="E853" t="str">
            <v>2013 YE</v>
          </cell>
          <cell r="F853" t="str">
            <v>C</v>
          </cell>
        </row>
        <row r="854">
          <cell r="A854" t="str">
            <v>TD Bank, N.A.</v>
          </cell>
          <cell r="B854" t="str">
            <v>United States</v>
          </cell>
          <cell r="C854" t="str">
            <v>C+</v>
          </cell>
          <cell r="D854">
            <v>217626166</v>
          </cell>
          <cell r="E854" t="str">
            <v>2013 YE</v>
          </cell>
          <cell r="F854" t="str">
            <v>C</v>
          </cell>
        </row>
        <row r="855">
          <cell r="A855" t="str">
            <v>Texas Capital Bank, National Association</v>
          </cell>
          <cell r="B855" t="str">
            <v>United States</v>
          </cell>
          <cell r="C855" t="str">
            <v>C-</v>
          </cell>
          <cell r="D855">
            <v>11707332</v>
          </cell>
          <cell r="E855" t="str">
            <v>2013 YE</v>
          </cell>
          <cell r="F855" t="str">
            <v>C</v>
          </cell>
        </row>
        <row r="856">
          <cell r="A856" t="str">
            <v>Trustmark National Bank</v>
          </cell>
          <cell r="B856" t="str">
            <v>United States</v>
          </cell>
          <cell r="C856" t="str">
            <v>C</v>
          </cell>
          <cell r="D856">
            <v>11681215</v>
          </cell>
          <cell r="E856" t="str">
            <v>2013 YE</v>
          </cell>
          <cell r="F856" t="str">
            <v>C</v>
          </cell>
        </row>
        <row r="857">
          <cell r="A857" t="str">
            <v>U.S. Bank National Association</v>
          </cell>
          <cell r="B857" t="str">
            <v>United States</v>
          </cell>
          <cell r="C857" t="str">
            <v>B</v>
          </cell>
          <cell r="D857">
            <v>360478278</v>
          </cell>
          <cell r="E857" t="str">
            <v>2013 YE</v>
          </cell>
          <cell r="F857" t="str">
            <v>C</v>
          </cell>
        </row>
        <row r="858">
          <cell r="A858" t="str">
            <v>MUFG Union Bank, N.A.</v>
          </cell>
          <cell r="B858" t="str">
            <v>United States</v>
          </cell>
          <cell r="C858" t="str">
            <v>C+</v>
          </cell>
          <cell r="D858">
            <v>105286470</v>
          </cell>
          <cell r="E858" t="str">
            <v>2013 YE</v>
          </cell>
          <cell r="F858" t="str">
            <v>C</v>
          </cell>
        </row>
        <row r="859">
          <cell r="A859" t="str">
            <v>United Bank</v>
          </cell>
          <cell r="B859" t="str">
            <v>United States</v>
          </cell>
          <cell r="C859" t="str">
            <v>C</v>
          </cell>
          <cell r="D859">
            <v>3659845</v>
          </cell>
          <cell r="E859" t="str">
            <v>2013 YE</v>
          </cell>
          <cell r="F859" t="str">
            <v>C</v>
          </cell>
        </row>
        <row r="860">
          <cell r="A860" t="str">
            <v>United Bank, Inc.</v>
          </cell>
          <cell r="B860" t="str">
            <v>United States</v>
          </cell>
          <cell r="C860" t="str">
            <v>C</v>
          </cell>
          <cell r="D860">
            <v>5081543</v>
          </cell>
          <cell r="E860" t="str">
            <v>2013 YE</v>
          </cell>
          <cell r="F860" t="str">
            <v>C</v>
          </cell>
        </row>
        <row r="861">
          <cell r="A861" t="str">
            <v>Webster Bank N.A.</v>
          </cell>
          <cell r="B861" t="str">
            <v>United States</v>
          </cell>
          <cell r="C861" t="str">
            <v>C</v>
          </cell>
          <cell r="D861">
            <v>20830913</v>
          </cell>
          <cell r="E861" t="str">
            <v>2013 YE</v>
          </cell>
          <cell r="F861" t="str">
            <v>C</v>
          </cell>
        </row>
        <row r="862">
          <cell r="A862" t="str">
            <v>Wells Fargo Bank Northwest, N.A.</v>
          </cell>
          <cell r="B862" t="str">
            <v>United States</v>
          </cell>
          <cell r="C862" t="str">
            <v>C+</v>
          </cell>
          <cell r="D862">
            <v>13024000</v>
          </cell>
          <cell r="E862" t="str">
            <v>2013 YE</v>
          </cell>
          <cell r="F862" t="str">
            <v>C</v>
          </cell>
        </row>
        <row r="863">
          <cell r="A863" t="str">
            <v>Wells Fargo Bank, N.A.</v>
          </cell>
          <cell r="B863" t="str">
            <v>United States</v>
          </cell>
          <cell r="C863" t="str">
            <v>C+</v>
          </cell>
          <cell r="D863">
            <v>1373600000</v>
          </cell>
          <cell r="E863" t="str">
            <v>2013 YE</v>
          </cell>
          <cell r="F863" t="str">
            <v>C</v>
          </cell>
        </row>
        <row r="864">
          <cell r="A864" t="str">
            <v>Whitney Bank</v>
          </cell>
          <cell r="B864" t="str">
            <v>United States</v>
          </cell>
          <cell r="C864" t="str">
            <v>C</v>
          </cell>
          <cell r="D864">
            <v>6615096</v>
          </cell>
          <cell r="E864" t="str">
            <v>2013 YE</v>
          </cell>
          <cell r="F864" t="str">
            <v>C</v>
          </cell>
        </row>
        <row r="865">
          <cell r="A865" t="str">
            <v>Zions First National Bank</v>
          </cell>
          <cell r="B865" t="str">
            <v>United States</v>
          </cell>
          <cell r="C865" t="str">
            <v>D+</v>
          </cell>
          <cell r="D865">
            <v>18590433</v>
          </cell>
          <cell r="E865" t="str">
            <v>2013 YE</v>
          </cell>
          <cell r="F865" t="str">
            <v>C</v>
          </cell>
        </row>
        <row r="866">
          <cell r="A866" t="str">
            <v>Banco Bandes Uruguay S.A.</v>
          </cell>
          <cell r="B866" t="str">
            <v>Uruguay</v>
          </cell>
          <cell r="C866" t="str">
            <v>E+</v>
          </cell>
          <cell r="D866">
            <v>434912.34515245003</v>
          </cell>
          <cell r="E866" t="str">
            <v>2013 YE</v>
          </cell>
          <cell r="F866" t="str">
            <v>C</v>
          </cell>
        </row>
        <row r="867">
          <cell r="A867" t="str">
            <v>Banco de la Republica Oriental del Uruguay</v>
          </cell>
          <cell r="B867" t="str">
            <v>Uruguay</v>
          </cell>
          <cell r="C867" t="str">
            <v>D+</v>
          </cell>
          <cell r="D867">
            <v>14225266.5006021</v>
          </cell>
          <cell r="E867" t="str">
            <v>2013 YE</v>
          </cell>
          <cell r="F867" t="str">
            <v>C</v>
          </cell>
        </row>
        <row r="868">
          <cell r="A868" t="str">
            <v>Banco Hipotecario del Uruguay</v>
          </cell>
          <cell r="B868" t="str">
            <v>Uruguay</v>
          </cell>
          <cell r="C868" t="str">
            <v>E+</v>
          </cell>
          <cell r="D868">
            <v>1589210.72267727</v>
          </cell>
          <cell r="E868" t="str">
            <v>2013 YE</v>
          </cell>
          <cell r="F868" t="str">
            <v>C</v>
          </cell>
        </row>
        <row r="869">
          <cell r="A869" t="str">
            <v>Banco Itau Uruguay S.A.</v>
          </cell>
          <cell r="B869" t="str">
            <v>Uruguay</v>
          </cell>
          <cell r="C869" t="str">
            <v>D</v>
          </cell>
          <cell r="D869">
            <v>3849535.0104383701</v>
          </cell>
          <cell r="E869" t="str">
            <v>2013 YE</v>
          </cell>
          <cell r="F869" t="str">
            <v>C</v>
          </cell>
        </row>
        <row r="870">
          <cell r="A870" t="str">
            <v>Banco Santander, S.A. (Uruguay)</v>
          </cell>
          <cell r="B870" t="str">
            <v>Uruguay</v>
          </cell>
          <cell r="C870" t="str">
            <v>D+</v>
          </cell>
          <cell r="D870">
            <v>5261645.72514614</v>
          </cell>
          <cell r="E870" t="str">
            <v>2013 YE</v>
          </cell>
          <cell r="F870" t="str">
            <v>C</v>
          </cell>
        </row>
        <row r="871">
          <cell r="A871" t="str">
            <v>Banque Heritage (Uruguay) S.A.</v>
          </cell>
          <cell r="B871" t="str">
            <v>Uruguay</v>
          </cell>
          <cell r="C871" t="str">
            <v>E+</v>
          </cell>
          <cell r="D871">
            <v>560165.65311443002</v>
          </cell>
          <cell r="E871" t="str">
            <v>2013 YE</v>
          </cell>
          <cell r="F871" t="str">
            <v>C</v>
          </cell>
        </row>
        <row r="872">
          <cell r="A872" t="str">
            <v>Alokabank Joint-Stock Commercial Bank</v>
          </cell>
          <cell r="B872" t="str">
            <v>Uzbekistan</v>
          </cell>
          <cell r="C872" t="str">
            <v>E+</v>
          </cell>
          <cell r="D872">
            <v>313655.78489120002</v>
          </cell>
          <cell r="E872" t="str">
            <v>2013 YE</v>
          </cell>
          <cell r="F872" t="str">
            <v>C</v>
          </cell>
        </row>
        <row r="873">
          <cell r="A873" t="str">
            <v>Asaka Bank</v>
          </cell>
          <cell r="B873" t="str">
            <v>Uzbekistan</v>
          </cell>
          <cell r="C873" t="str">
            <v>E+</v>
          </cell>
          <cell r="D873">
            <v>2062827.3552000001</v>
          </cell>
          <cell r="E873" t="str">
            <v>2013 YE</v>
          </cell>
          <cell r="F873" t="str">
            <v>C</v>
          </cell>
        </row>
        <row r="874">
          <cell r="A874" t="str">
            <v>Asia Alliance Bank</v>
          </cell>
          <cell r="B874" t="str">
            <v>Uzbekistan</v>
          </cell>
          <cell r="C874" t="str">
            <v>E+</v>
          </cell>
          <cell r="D874">
            <v>505542.63131279999</v>
          </cell>
          <cell r="E874" t="str">
            <v>2013 YE</v>
          </cell>
          <cell r="F874" t="str">
            <v>C</v>
          </cell>
        </row>
        <row r="875">
          <cell r="A875" t="str">
            <v>InFinBank</v>
          </cell>
          <cell r="B875" t="str">
            <v>Uzbekistan</v>
          </cell>
          <cell r="C875" t="str">
            <v>E+</v>
          </cell>
          <cell r="D875">
            <v>223406.31976400001</v>
          </cell>
          <cell r="E875" t="str">
            <v>2013 YE</v>
          </cell>
          <cell r="F875" t="str">
            <v>C</v>
          </cell>
        </row>
        <row r="876">
          <cell r="A876" t="str">
            <v>Ipak Yuli Bank</v>
          </cell>
          <cell r="B876" t="str">
            <v>Uzbekistan</v>
          </cell>
          <cell r="C876" t="str">
            <v>E+</v>
          </cell>
          <cell r="D876">
            <v>460693.82398629998</v>
          </cell>
          <cell r="E876" t="str">
            <v>2013 YE</v>
          </cell>
          <cell r="F876" t="str">
            <v>C</v>
          </cell>
        </row>
        <row r="877">
          <cell r="A877" t="str">
            <v>Ipoteka Bank</v>
          </cell>
          <cell r="B877" t="str">
            <v>Uzbekistan</v>
          </cell>
          <cell r="C877" t="str">
            <v>E+</v>
          </cell>
          <cell r="D877">
            <v>1331382.9257274</v>
          </cell>
          <cell r="E877" t="str">
            <v>2013 YE</v>
          </cell>
          <cell r="F877" t="str">
            <v>C</v>
          </cell>
        </row>
        <row r="878">
          <cell r="A878" t="str">
            <v>National Bank of Uzbekistan</v>
          </cell>
          <cell r="B878" t="str">
            <v>Uzbekistan</v>
          </cell>
          <cell r="C878" t="str">
            <v>E+</v>
          </cell>
          <cell r="D878">
            <v>5125078.8594000004</v>
          </cell>
          <cell r="E878" t="str">
            <v>2013 YE</v>
          </cell>
          <cell r="F878" t="str">
            <v>C</v>
          </cell>
        </row>
        <row r="879">
          <cell r="A879" t="str">
            <v>Savdogar Bank</v>
          </cell>
          <cell r="B879" t="str">
            <v>Uzbekistan</v>
          </cell>
          <cell r="C879" t="str">
            <v>E+</v>
          </cell>
          <cell r="D879">
            <v>170223.71348119999</v>
          </cell>
          <cell r="E879" t="str">
            <v>2013 YE</v>
          </cell>
          <cell r="F879" t="str">
            <v>C</v>
          </cell>
        </row>
        <row r="880">
          <cell r="A880" t="str">
            <v>Asia Commercial Bank</v>
          </cell>
          <cell r="B880" t="str">
            <v>Vietnam</v>
          </cell>
          <cell r="C880" t="str">
            <v>E</v>
          </cell>
          <cell r="D880">
            <v>7896792.0785999997</v>
          </cell>
          <cell r="E880" t="str">
            <v>2013 YE</v>
          </cell>
          <cell r="F880" t="str">
            <v>C</v>
          </cell>
        </row>
        <row r="881">
          <cell r="A881" t="str">
            <v>Bank for Investment &amp; Development of Vietnam</v>
          </cell>
          <cell r="B881" t="str">
            <v>Vietnam</v>
          </cell>
          <cell r="C881" t="str">
            <v>E</v>
          </cell>
          <cell r="D881">
            <v>25993500.334199999</v>
          </cell>
          <cell r="E881" t="str">
            <v>2013 YE</v>
          </cell>
          <cell r="F881" t="str">
            <v>C</v>
          </cell>
        </row>
        <row r="882">
          <cell r="A882" t="str">
            <v>Military Commercial Joint Stock Bank</v>
          </cell>
          <cell r="B882" t="str">
            <v>Vietnam</v>
          </cell>
          <cell r="C882" t="str">
            <v>E</v>
          </cell>
          <cell r="D882">
            <v>8550062.4151300192</v>
          </cell>
          <cell r="E882" t="str">
            <v>2013 YE</v>
          </cell>
          <cell r="F882" t="str">
            <v>C</v>
          </cell>
        </row>
        <row r="883">
          <cell r="A883" t="str">
            <v>Saigon - Hanoi Commercial Joint Stock Bank</v>
          </cell>
          <cell r="B883" t="str">
            <v>Vietnam</v>
          </cell>
          <cell r="C883" t="str">
            <v>E</v>
          </cell>
          <cell r="D883">
            <v>6807863.0621999996</v>
          </cell>
          <cell r="E883" t="str">
            <v>2013 YE</v>
          </cell>
          <cell r="F883" t="str">
            <v>C</v>
          </cell>
        </row>
        <row r="884">
          <cell r="A884" t="str">
            <v>Saigon Thuong Tin Commercial Joint-Stock Bank</v>
          </cell>
          <cell r="B884" t="str">
            <v>Vietnam</v>
          </cell>
          <cell r="C884" t="str">
            <v>E</v>
          </cell>
          <cell r="D884">
            <v>7605974.8295999998</v>
          </cell>
          <cell r="E884" t="str">
            <v>2013 YE</v>
          </cell>
          <cell r="F884" t="str">
            <v>C</v>
          </cell>
        </row>
        <row r="885">
          <cell r="A885" t="str">
            <v>Vietnam Bank for Industry and Trade</v>
          </cell>
          <cell r="B885" t="str">
            <v>Vietnam</v>
          </cell>
          <cell r="C885" t="str">
            <v>E+</v>
          </cell>
          <cell r="D885">
            <v>27319862.918400001</v>
          </cell>
          <cell r="E885" t="str">
            <v>2013 YE</v>
          </cell>
          <cell r="F885" t="str">
            <v>C</v>
          </cell>
        </row>
        <row r="886">
          <cell r="A886" t="str">
            <v>Vietnam Prosperity Jt. Stk. Commercial Bank</v>
          </cell>
          <cell r="B886" t="str">
            <v>Vietnam</v>
          </cell>
          <cell r="C886" t="str">
            <v>E</v>
          </cell>
          <cell r="D886">
            <v>5747931.1380000003</v>
          </cell>
          <cell r="E886" t="str">
            <v>2013 YE</v>
          </cell>
          <cell r="F886" t="str">
            <v>C</v>
          </cell>
        </row>
        <row r="887">
          <cell r="A887" t="str">
            <v>Vietnam Technological and Comm'l JSB</v>
          </cell>
          <cell r="B887" t="str">
            <v>Vietnam</v>
          </cell>
          <cell r="C887" t="str">
            <v>E</v>
          </cell>
          <cell r="D887">
            <v>7531701.8262</v>
          </cell>
          <cell r="E887" t="str">
            <v>2013 YE</v>
          </cell>
          <cell r="F887" t="str">
            <v>C</v>
          </cell>
        </row>
        <row r="888">
          <cell r="A888" t="str">
            <v>Banco Comafi S.A.</v>
          </cell>
          <cell r="B888" t="str">
            <v>Argentina</v>
          </cell>
          <cell r="C888" t="str">
            <v>E</v>
          </cell>
          <cell r="D888">
            <v>1330299.5895119701</v>
          </cell>
          <cell r="E888" t="str">
            <v>2014 H1</v>
          </cell>
          <cell r="F888" t="str">
            <v>U</v>
          </cell>
        </row>
        <row r="889">
          <cell r="A889" t="str">
            <v>Banco del Chubut S.A.</v>
          </cell>
          <cell r="B889" t="str">
            <v>Argentina</v>
          </cell>
          <cell r="C889" t="str">
            <v>E</v>
          </cell>
          <cell r="D889">
            <v>828964.68675768003</v>
          </cell>
          <cell r="E889" t="str">
            <v>2014 H1</v>
          </cell>
          <cell r="F889" t="str">
            <v>U</v>
          </cell>
        </row>
        <row r="890">
          <cell r="A890" t="str">
            <v>Banco Piano S.A.</v>
          </cell>
          <cell r="B890" t="str">
            <v>Argentina</v>
          </cell>
          <cell r="C890" t="str">
            <v>E</v>
          </cell>
          <cell r="D890">
            <v>405961.78519611002</v>
          </cell>
          <cell r="E890" t="str">
            <v>2014 H1</v>
          </cell>
          <cell r="F890" t="str">
            <v>U</v>
          </cell>
        </row>
        <row r="891">
          <cell r="A891" t="str">
            <v>HSBC Bank Argentina S.A.</v>
          </cell>
          <cell r="B891" t="str">
            <v>Argentina</v>
          </cell>
          <cell r="C891" t="str">
            <v>E</v>
          </cell>
          <cell r="D891">
            <v>6096292.3806691496</v>
          </cell>
          <cell r="E891" t="str">
            <v>2014 H1</v>
          </cell>
          <cell r="F891" t="str">
            <v>C</v>
          </cell>
        </row>
        <row r="892">
          <cell r="A892" t="str">
            <v>Australia and New Zealand Banking Grp. Ltd.</v>
          </cell>
          <cell r="B892" t="str">
            <v>Australia</v>
          </cell>
          <cell r="C892" t="str">
            <v>B-</v>
          </cell>
          <cell r="D892">
            <v>683845883.8757</v>
          </cell>
          <cell r="E892" t="str">
            <v>2014 H1</v>
          </cell>
          <cell r="F892" t="str">
            <v>C</v>
          </cell>
        </row>
        <row r="893">
          <cell r="A893" t="str">
            <v>Bank of Queensland Limited</v>
          </cell>
          <cell r="B893" t="str">
            <v>Australia</v>
          </cell>
          <cell r="C893" t="str">
            <v>C-</v>
          </cell>
          <cell r="D893">
            <v>37967892.966109999</v>
          </cell>
          <cell r="E893" t="str">
            <v>2014 H1</v>
          </cell>
          <cell r="F893" t="str">
            <v>C</v>
          </cell>
        </row>
        <row r="894">
          <cell r="A894" t="str">
            <v>Bendigo and Adelaide Bank Limited</v>
          </cell>
          <cell r="B894" t="str">
            <v>Australia</v>
          </cell>
          <cell r="C894" t="str">
            <v>C</v>
          </cell>
          <cell r="D894">
            <v>54048454.309008002</v>
          </cell>
          <cell r="E894" t="str">
            <v>2014 H1</v>
          </cell>
          <cell r="F894" t="str">
            <v>C</v>
          </cell>
        </row>
        <row r="895">
          <cell r="A895" t="str">
            <v>Commonwealth Bank of Australia</v>
          </cell>
          <cell r="B895" t="str">
            <v>Australia</v>
          </cell>
          <cell r="C895" t="str">
            <v>B-</v>
          </cell>
          <cell r="D895">
            <v>699882804.65843999</v>
          </cell>
          <cell r="E895" t="str">
            <v>2014 H1</v>
          </cell>
          <cell r="F895" t="str">
            <v>C</v>
          </cell>
        </row>
        <row r="896">
          <cell r="A896" t="str">
            <v>Heritage Bank Limited</v>
          </cell>
          <cell r="B896" t="str">
            <v>Australia</v>
          </cell>
          <cell r="C896" t="str">
            <v>C</v>
          </cell>
          <cell r="D896">
            <v>7486901.5172799602</v>
          </cell>
          <cell r="E896" t="str">
            <v>2014 H1</v>
          </cell>
          <cell r="F896" t="str">
            <v>C</v>
          </cell>
        </row>
        <row r="897">
          <cell r="A897" t="str">
            <v>National Australia Bank Limited</v>
          </cell>
          <cell r="B897" t="str">
            <v>Australia</v>
          </cell>
          <cell r="C897" t="str">
            <v>B-</v>
          </cell>
          <cell r="D897">
            <v>784130427.81892002</v>
          </cell>
          <cell r="E897" t="str">
            <v>2014 H1</v>
          </cell>
          <cell r="F897" t="str">
            <v>C</v>
          </cell>
        </row>
        <row r="898">
          <cell r="A898" t="str">
            <v>Suncorp-Metway Ltd.</v>
          </cell>
          <cell r="B898" t="str">
            <v>Australia</v>
          </cell>
          <cell r="C898" t="str">
            <v>C-</v>
          </cell>
          <cell r="D898">
            <v>54210206.385360003</v>
          </cell>
          <cell r="E898" t="str">
            <v>2014 H1</v>
          </cell>
          <cell r="F898" t="str">
            <v>C</v>
          </cell>
        </row>
        <row r="899">
          <cell r="A899" t="str">
            <v>Westpac Banking Corporation</v>
          </cell>
          <cell r="B899" t="str">
            <v>Australia</v>
          </cell>
          <cell r="C899" t="str">
            <v>B-</v>
          </cell>
          <cell r="D899">
            <v>676023246.41250002</v>
          </cell>
          <cell r="E899" t="str">
            <v>2014 H1</v>
          </cell>
          <cell r="F899" t="str">
            <v>C</v>
          </cell>
        </row>
        <row r="900">
          <cell r="A900" t="str">
            <v>Investcorp Bank B.S.C.</v>
          </cell>
          <cell r="B900" t="str">
            <v>Bahrain - Off Shore</v>
          </cell>
          <cell r="C900" t="str">
            <v>D</v>
          </cell>
          <cell r="D900">
            <v>2357663</v>
          </cell>
          <cell r="E900" t="str">
            <v>2014 H1</v>
          </cell>
          <cell r="F900" t="str">
            <v>C</v>
          </cell>
        </row>
        <row r="901">
          <cell r="A901" t="str">
            <v>Bank of Montreal</v>
          </cell>
          <cell r="B901" t="str">
            <v>Canada</v>
          </cell>
          <cell r="C901" t="str">
            <v>C+</v>
          </cell>
          <cell r="D901">
            <v>506309169.10276002</v>
          </cell>
          <cell r="E901" t="str">
            <v>2014 H1</v>
          </cell>
          <cell r="F901" t="str">
            <v>C</v>
          </cell>
        </row>
        <row r="902">
          <cell r="A902" t="str">
            <v>Bank of Nova Scotia</v>
          </cell>
          <cell r="B902" t="str">
            <v>Canada</v>
          </cell>
          <cell r="C902" t="str">
            <v>B-</v>
          </cell>
          <cell r="D902">
            <v>725725998.09151995</v>
          </cell>
          <cell r="E902" t="str">
            <v>2014 H1</v>
          </cell>
          <cell r="F902" t="str">
            <v>C</v>
          </cell>
        </row>
        <row r="903">
          <cell r="A903" t="str">
            <v>Canadian Imperial Bank of Commerce</v>
          </cell>
          <cell r="B903" t="str">
            <v>Canada</v>
          </cell>
          <cell r="C903" t="str">
            <v>C+</v>
          </cell>
          <cell r="D903">
            <v>346297324.14256001</v>
          </cell>
          <cell r="E903" t="str">
            <v>2014 H1</v>
          </cell>
          <cell r="F903" t="str">
            <v>C</v>
          </cell>
        </row>
        <row r="904">
          <cell r="A904" t="str">
            <v>National Bank of Canada</v>
          </cell>
          <cell r="B904" t="str">
            <v>Canada</v>
          </cell>
          <cell r="C904" t="str">
            <v>C</v>
          </cell>
          <cell r="D904">
            <v>174416145.77812001</v>
          </cell>
          <cell r="E904" t="str">
            <v>2014 H1</v>
          </cell>
          <cell r="F904" t="str">
            <v>C</v>
          </cell>
        </row>
        <row r="905">
          <cell r="A905" t="str">
            <v>Royal Bank of Canada</v>
          </cell>
          <cell r="B905" t="str">
            <v>Canada</v>
          </cell>
          <cell r="C905" t="str">
            <v>C+</v>
          </cell>
          <cell r="D905">
            <v>770256500.43032002</v>
          </cell>
          <cell r="E905" t="str">
            <v>2014 H1</v>
          </cell>
          <cell r="F905" t="str">
            <v>C</v>
          </cell>
        </row>
        <row r="906">
          <cell r="A906" t="str">
            <v>Toronto-Dominion Bank (The)</v>
          </cell>
          <cell r="B906" t="str">
            <v>Canada</v>
          </cell>
          <cell r="C906" t="str">
            <v>B</v>
          </cell>
          <cell r="D906">
            <v>777051342.99100006</v>
          </cell>
          <cell r="E906" t="str">
            <v>2014 H1</v>
          </cell>
          <cell r="F906" t="str">
            <v>C</v>
          </cell>
        </row>
        <row r="907">
          <cell r="A907" t="str">
            <v>Hong Leong Bank Berhad</v>
          </cell>
          <cell r="B907" t="str">
            <v>Malaysia</v>
          </cell>
          <cell r="C907" t="str">
            <v>C-</v>
          </cell>
          <cell r="D907">
            <v>50507286.927181102</v>
          </cell>
          <cell r="E907" t="str">
            <v>2014 H1</v>
          </cell>
          <cell r="F907" t="str">
            <v>C</v>
          </cell>
        </row>
        <row r="908">
          <cell r="A908" t="str">
            <v>Mauritius Commercial Bank Limited</v>
          </cell>
          <cell r="B908" t="str">
            <v>Mauritius</v>
          </cell>
          <cell r="C908" t="str">
            <v>D+</v>
          </cell>
          <cell r="D908">
            <v>7782723.9427567199</v>
          </cell>
          <cell r="E908" t="str">
            <v>2014 H1</v>
          </cell>
          <cell r="F908" t="str">
            <v>C</v>
          </cell>
        </row>
        <row r="909">
          <cell r="A909" t="str">
            <v>ANZ BANK NEW ZEALAND LIMITED</v>
          </cell>
          <cell r="B909" t="str">
            <v>New Zealand</v>
          </cell>
          <cell r="C909" t="str">
            <v>C</v>
          </cell>
          <cell r="D909">
            <v>107448737.604</v>
          </cell>
          <cell r="E909" t="str">
            <v>2014 H1</v>
          </cell>
          <cell r="F909" t="str">
            <v>C</v>
          </cell>
        </row>
        <row r="910">
          <cell r="A910" t="str">
            <v>ASB Bank Limited</v>
          </cell>
          <cell r="B910" t="str">
            <v>New Zealand</v>
          </cell>
          <cell r="C910" t="str">
            <v>C+</v>
          </cell>
          <cell r="D910">
            <v>55574119.84488</v>
          </cell>
          <cell r="E910" t="str">
            <v>2014 H1</v>
          </cell>
          <cell r="F910" t="str">
            <v>C</v>
          </cell>
        </row>
        <row r="911">
          <cell r="A911" t="str">
            <v>Bank of New Zealand</v>
          </cell>
          <cell r="B911" t="str">
            <v>New Zealand</v>
          </cell>
          <cell r="C911" t="str">
            <v>C</v>
          </cell>
          <cell r="D911">
            <v>66748813.195840001</v>
          </cell>
          <cell r="E911" t="str">
            <v>2014 H1</v>
          </cell>
          <cell r="F911" t="str">
            <v>C</v>
          </cell>
        </row>
        <row r="912">
          <cell r="A912" t="str">
            <v>Kiwibank Limited</v>
          </cell>
          <cell r="B912" t="str">
            <v>New Zealand</v>
          </cell>
          <cell r="C912" t="str">
            <v>D+</v>
          </cell>
          <cell r="D912">
            <v>13261014.46848</v>
          </cell>
          <cell r="E912" t="str">
            <v>2014 H1</v>
          </cell>
          <cell r="F912" t="str">
            <v>C</v>
          </cell>
        </row>
        <row r="913">
          <cell r="A913" t="str">
            <v>Westpac New Zealand Limited</v>
          </cell>
          <cell r="B913" t="str">
            <v>New Zealand</v>
          </cell>
          <cell r="C913" t="str">
            <v>C</v>
          </cell>
          <cell r="D913">
            <v>63473937.074560001</v>
          </cell>
          <cell r="E913" t="str">
            <v>2014 H1</v>
          </cell>
          <cell r="F913" t="str">
            <v>C</v>
          </cell>
        </row>
        <row r="914">
          <cell r="A914" t="str">
            <v>Global Bank Corporation and Subsidiaries</v>
          </cell>
          <cell r="B914" t="str">
            <v>Panama</v>
          </cell>
          <cell r="C914" t="str">
            <v>D+</v>
          </cell>
          <cell r="D914">
            <v>4180751.2609999999</v>
          </cell>
          <cell r="E914" t="str">
            <v>2014 H1</v>
          </cell>
          <cell r="F914" t="str">
            <v>C</v>
          </cell>
        </row>
        <row r="915">
          <cell r="A915" t="str">
            <v>African Bank Limited</v>
          </cell>
          <cell r="B915" t="str">
            <v>South Africa</v>
          </cell>
          <cell r="C915" t="str">
            <v>E</v>
          </cell>
          <cell r="D915">
            <v>6268076.1112700002</v>
          </cell>
          <cell r="E915" t="str">
            <v>2014 H1</v>
          </cell>
          <cell r="F915" t="str">
            <v>C</v>
          </cell>
        </row>
        <row r="916">
          <cell r="A916" t="str">
            <v>First Citizens Bank Limited</v>
          </cell>
          <cell r="B916" t="str">
            <v>Trinidad &amp; Tobago</v>
          </cell>
          <cell r="C916" t="str">
            <v>D+</v>
          </cell>
          <cell r="D916">
            <v>5614189.9204886397</v>
          </cell>
          <cell r="E916" t="str">
            <v>2014 H1</v>
          </cell>
          <cell r="F916" t="str">
            <v>C</v>
          </cell>
        </row>
        <row r="917">
          <cell r="A917" t="str">
            <v>Clydesdale Bank plc</v>
          </cell>
          <cell r="B917" t="str">
            <v>United Kingdom</v>
          </cell>
          <cell r="C917" t="str">
            <v>D+</v>
          </cell>
          <cell r="D917">
            <v>61264024.70696</v>
          </cell>
          <cell r="E917" t="str">
            <v>2014 H1</v>
          </cell>
          <cell r="F917" t="str">
            <v>C</v>
          </cell>
        </row>
        <row r="918">
          <cell r="A918">
            <v>0</v>
          </cell>
          <cell r="B918">
            <v>0</v>
          </cell>
        </row>
        <row r="919">
          <cell r="A919">
            <v>0</v>
          </cell>
          <cell r="B919">
            <v>0</v>
          </cell>
        </row>
        <row r="920">
          <cell r="A920">
            <v>0</v>
          </cell>
          <cell r="B920">
            <v>0</v>
          </cell>
        </row>
        <row r="921">
          <cell r="A921">
            <v>0</v>
          </cell>
          <cell r="B921">
            <v>0</v>
          </cell>
        </row>
        <row r="922">
          <cell r="A922">
            <v>0</v>
          </cell>
          <cell r="B922">
            <v>0</v>
          </cell>
        </row>
        <row r="923">
          <cell r="A923">
            <v>0</v>
          </cell>
          <cell r="B923">
            <v>0</v>
          </cell>
        </row>
        <row r="924">
          <cell r="A924">
            <v>0</v>
          </cell>
          <cell r="B924">
            <v>0</v>
          </cell>
        </row>
      </sheetData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OC"/>
      <sheetName val="Level of authority"/>
      <sheetName val="Example"/>
      <sheetName val="Lesson"/>
      <sheetName val="Calculate"/>
      <sheetName val="EDF"/>
      <sheetName val="LGD"/>
      <sheetName val="LEQ"/>
      <sheetName val="Grading"/>
      <sheetName val="Company Size Criteria"/>
      <sheetName val="Company Size Categorize"/>
    </sheetNames>
    <sheetDataSet>
      <sheetData sheetId="0">
        <row r="20">
          <cell r="D20" t="str">
            <v>L/C discount with recourse</v>
          </cell>
        </row>
        <row r="22">
          <cell r="D22">
            <v>80</v>
          </cell>
        </row>
        <row r="23">
          <cell r="D23">
            <v>1</v>
          </cell>
        </row>
        <row r="24">
          <cell r="K24">
            <v>133.35</v>
          </cell>
        </row>
        <row r="26">
          <cell r="D26">
            <v>7.0000000000000007E-2</v>
          </cell>
        </row>
        <row r="36">
          <cell r="L36">
            <v>2</v>
          </cell>
        </row>
        <row r="41">
          <cell r="D41">
            <v>0.04</v>
          </cell>
        </row>
        <row r="43">
          <cell r="D43">
            <v>1.5266E-2</v>
          </cell>
        </row>
      </sheetData>
      <sheetData sheetId="1">
        <row r="13">
          <cell r="B13" t="str">
            <v>Senior RM Team Manager or higher level</v>
          </cell>
        </row>
      </sheetData>
      <sheetData sheetId="2"/>
      <sheetData sheetId="3"/>
      <sheetData sheetId="4">
        <row r="35">
          <cell r="C35">
            <v>5.9122858220910936E-2</v>
          </cell>
        </row>
      </sheetData>
      <sheetData sheetId="5">
        <row r="1">
          <cell r="A1" t="str">
            <v>Borrower Grading</v>
          </cell>
          <cell r="B1" t="str">
            <v>OWC Marginal EDF</v>
          </cell>
        </row>
        <row r="2">
          <cell r="A2" t="str">
            <v>Grade A</v>
          </cell>
          <cell r="B2">
            <v>5.7000000000000002E-3</v>
          </cell>
        </row>
        <row r="3">
          <cell r="A3" t="str">
            <v>Grade B1</v>
          </cell>
          <cell r="B3">
            <v>1.9099999999999999E-2</v>
          </cell>
        </row>
        <row r="4">
          <cell r="A4" t="str">
            <v>Grade B2</v>
          </cell>
          <cell r="B4">
            <v>4.58E-2</v>
          </cell>
        </row>
        <row r="5">
          <cell r="A5" t="str">
            <v>Grade C</v>
          </cell>
          <cell r="B5">
            <v>0.09</v>
          </cell>
        </row>
      </sheetData>
      <sheetData sheetId="6">
        <row r="3">
          <cell r="B3">
            <v>0.02</v>
          </cell>
        </row>
        <row r="4">
          <cell r="B4">
            <v>0.28999999999999998</v>
          </cell>
          <cell r="C4">
            <v>1.5</v>
          </cell>
        </row>
        <row r="5">
          <cell r="B5">
            <v>0.32</v>
          </cell>
          <cell r="C5">
            <v>1.24</v>
          </cell>
        </row>
        <row r="6">
          <cell r="B6">
            <v>0.46</v>
          </cell>
          <cell r="C6">
            <v>1.43</v>
          </cell>
        </row>
        <row r="7">
          <cell r="B7">
            <v>0.53</v>
          </cell>
          <cell r="C7">
            <v>1</v>
          </cell>
        </row>
        <row r="8">
          <cell r="B8">
            <v>0.57999999999999996</v>
          </cell>
        </row>
        <row r="9">
          <cell r="B9">
            <v>0.61</v>
          </cell>
          <cell r="C9">
            <v>1.24</v>
          </cell>
        </row>
        <row r="10">
          <cell r="B10">
            <v>0.61</v>
          </cell>
          <cell r="C10">
            <v>1.5</v>
          </cell>
        </row>
        <row r="11">
          <cell r="B11">
            <v>0.61</v>
          </cell>
          <cell r="C11">
            <v>2</v>
          </cell>
        </row>
        <row r="12">
          <cell r="B12">
            <v>0.53</v>
          </cell>
        </row>
        <row r="13">
          <cell r="B13">
            <v>0.62</v>
          </cell>
        </row>
        <row r="41">
          <cell r="B41">
            <v>0.46</v>
          </cell>
        </row>
      </sheetData>
      <sheetData sheetId="7"/>
      <sheetData sheetId="8">
        <row r="3">
          <cell r="B3" t="str">
            <v>Grade B1</v>
          </cell>
        </row>
      </sheetData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SR_Orgs"/>
      <sheetName val="BCA_Orgs"/>
      <sheetName val="Adj BCA_Orgs"/>
      <sheetName val="LT-FC_Orgs"/>
      <sheetName val="LT-LC_Orgs"/>
      <sheetName val="Queries"/>
      <sheetName val="MDC Data"/>
      <sheetName val="COMPARISON MASTER"/>
      <sheetName val="Cleaned Step 1"/>
      <sheetName val="Fucking With It"/>
      <sheetName val="Lookup"/>
      <sheetName val="Counts"/>
    </sheetNames>
    <sheetDataSet>
      <sheetData sheetId="0">
        <row r="1">
          <cell r="C1" t="str">
            <v>Organization</v>
          </cell>
        </row>
      </sheetData>
      <sheetData sheetId="1">
        <row r="1">
          <cell r="C1" t="str">
            <v>Organization</v>
          </cell>
        </row>
      </sheetData>
      <sheetData sheetId="2">
        <row r="1">
          <cell r="C1" t="str">
            <v>Organization</v>
          </cell>
        </row>
      </sheetData>
      <sheetData sheetId="3">
        <row r="1">
          <cell r="C1" t="str">
            <v>Organization</v>
          </cell>
          <cell r="D1" t="str">
            <v>Domicile</v>
          </cell>
          <cell r="E1" t="str">
            <v>BFSR</v>
          </cell>
        </row>
        <row r="2">
          <cell r="C2" t="str">
            <v>Alliance &amp; Leicester plc</v>
          </cell>
          <cell r="D2" t="str">
            <v>United Kingdom</v>
          </cell>
          <cell r="E2" t="str">
            <v xml:space="preserve">A2       </v>
          </cell>
        </row>
        <row r="3">
          <cell r="C3" t="str">
            <v>Australia and New Zealand Banking Grp. Ltd.</v>
          </cell>
          <cell r="D3" t="str">
            <v>Australia</v>
          </cell>
          <cell r="E3" t="str">
            <v xml:space="preserve">Aa2      </v>
          </cell>
        </row>
        <row r="4">
          <cell r="C4" t="str">
            <v>Banque Federative du Credit Mutuel</v>
          </cell>
          <cell r="D4" t="str">
            <v>France</v>
          </cell>
          <cell r="E4" t="str">
            <v xml:space="preserve">Aa3      </v>
          </cell>
        </row>
        <row r="5">
          <cell r="C5" t="str">
            <v>BSI AG</v>
          </cell>
          <cell r="D5" t="str">
            <v>Switzerland</v>
          </cell>
          <cell r="E5" t="str">
            <v xml:space="preserve">Baa1     </v>
          </cell>
        </row>
        <row r="6">
          <cell r="C6" t="str">
            <v>Banca Nazionale Del Lavoro S.P.A.</v>
          </cell>
          <cell r="D6" t="str">
            <v>Italy</v>
          </cell>
          <cell r="E6" t="str">
            <v xml:space="preserve">Baa2     </v>
          </cell>
        </row>
        <row r="7">
          <cell r="C7" t="str">
            <v>Bank of Ireland</v>
          </cell>
          <cell r="D7" t="str">
            <v>Ireland</v>
          </cell>
          <cell r="E7" t="str">
            <v xml:space="preserve">Ba2      </v>
          </cell>
        </row>
        <row r="8">
          <cell r="C8" t="str">
            <v>Bank of Montreal</v>
          </cell>
          <cell r="D8" t="str">
            <v>Canada</v>
          </cell>
          <cell r="E8" t="str">
            <v xml:space="preserve">Aa3      </v>
          </cell>
        </row>
        <row r="9">
          <cell r="C9" t="str">
            <v>Bank of Nova Scotia</v>
          </cell>
          <cell r="D9" t="str">
            <v>Canada</v>
          </cell>
          <cell r="E9" t="str">
            <v xml:space="preserve">Aa2      </v>
          </cell>
        </row>
        <row r="10">
          <cell r="C10" t="str">
            <v>Bank of Yokohama, Ltd.</v>
          </cell>
          <cell r="D10" t="str">
            <v>Japan</v>
          </cell>
          <cell r="E10" t="str">
            <v xml:space="preserve">A1       </v>
          </cell>
        </row>
        <row r="11">
          <cell r="C11" t="str">
            <v>Westpac Banking Corporation</v>
          </cell>
          <cell r="D11" t="str">
            <v>Australia</v>
          </cell>
          <cell r="E11" t="str">
            <v xml:space="preserve">Aa2      </v>
          </cell>
        </row>
        <row r="12">
          <cell r="C12" t="str">
            <v>ING Belgium SA/NV</v>
          </cell>
          <cell r="D12" t="str">
            <v>Belgium</v>
          </cell>
          <cell r="E12" t="str">
            <v xml:space="preserve">A2       </v>
          </cell>
        </row>
        <row r="13">
          <cell r="C13" t="str">
            <v>BNP Paribas</v>
          </cell>
          <cell r="D13" t="str">
            <v>France</v>
          </cell>
          <cell r="E13" t="str">
            <v xml:space="preserve">A1       </v>
          </cell>
        </row>
        <row r="14">
          <cell r="C14" t="str">
            <v>Bayerische Landesbank</v>
          </cell>
          <cell r="D14" t="str">
            <v>Germany</v>
          </cell>
          <cell r="E14" t="str">
            <v xml:space="preserve">Aaa      </v>
          </cell>
        </row>
        <row r="15">
          <cell r="C15" t="str">
            <v>UniCredit Bank AG</v>
          </cell>
          <cell r="D15" t="str">
            <v>Germany</v>
          </cell>
          <cell r="E15" t="str">
            <v xml:space="preserve">Baa1     </v>
          </cell>
        </row>
        <row r="16">
          <cell r="C16" t="str">
            <v>Credit Agricole S.A.</v>
          </cell>
          <cell r="D16" t="str">
            <v>France</v>
          </cell>
          <cell r="E16" t="str">
            <v xml:space="preserve">A2       </v>
          </cell>
        </row>
        <row r="17">
          <cell r="C17" t="str">
            <v>Chiba Bank, Ltd.</v>
          </cell>
          <cell r="D17" t="str">
            <v>Japan</v>
          </cell>
          <cell r="E17" t="str">
            <v xml:space="preserve">A1       </v>
          </cell>
        </row>
        <row r="18">
          <cell r="C18" t="str">
            <v>Nordea Bank Norge ASA</v>
          </cell>
          <cell r="D18" t="str">
            <v>Norway</v>
          </cell>
          <cell r="E18" t="str">
            <v xml:space="preserve">Aa3      </v>
          </cell>
        </row>
        <row r="19">
          <cell r="C19" t="str">
            <v>Commonwealth Bank of Australia</v>
          </cell>
          <cell r="D19" t="str">
            <v>Australia</v>
          </cell>
          <cell r="E19" t="str">
            <v xml:space="preserve">Aa2      </v>
          </cell>
        </row>
        <row r="20">
          <cell r="C20" t="str">
            <v>HSBC France</v>
          </cell>
          <cell r="D20" t="str">
            <v>France</v>
          </cell>
          <cell r="E20" t="str">
            <v xml:space="preserve">A1       </v>
          </cell>
        </row>
        <row r="21">
          <cell r="C21" t="str">
            <v>LCL</v>
          </cell>
          <cell r="D21" t="str">
            <v>France</v>
          </cell>
          <cell r="E21" t="str">
            <v xml:space="preserve">A2       </v>
          </cell>
        </row>
        <row r="22">
          <cell r="C22" t="str">
            <v>Credit Suisse AG</v>
          </cell>
          <cell r="D22" t="str">
            <v>Switzerland</v>
          </cell>
          <cell r="E22" t="str">
            <v xml:space="preserve">A1       </v>
          </cell>
        </row>
        <row r="23">
          <cell r="C23" t="str">
            <v>UniCredit SpA</v>
          </cell>
          <cell r="D23" t="str">
            <v>Italy</v>
          </cell>
          <cell r="E23" t="str">
            <v xml:space="preserve">Baa2     </v>
          </cell>
        </row>
        <row r="24">
          <cell r="C24" t="str">
            <v>Comerica Bank</v>
          </cell>
          <cell r="D24" t="str">
            <v>United States</v>
          </cell>
          <cell r="E24" t="str">
            <v xml:space="preserve">A2       </v>
          </cell>
        </row>
        <row r="25">
          <cell r="C25" t="str">
            <v>Deutsche Bank AG</v>
          </cell>
          <cell r="D25" t="str">
            <v>Germany</v>
          </cell>
          <cell r="E25" t="str">
            <v xml:space="preserve">A3       </v>
          </cell>
        </row>
        <row r="26">
          <cell r="C26" t="str">
            <v>Resona Bank, Ltd.</v>
          </cell>
          <cell r="D26" t="str">
            <v>Japan</v>
          </cell>
          <cell r="E26" t="str">
            <v xml:space="preserve">A2       </v>
          </cell>
        </row>
        <row r="27">
          <cell r="C27" t="str">
            <v>Regions Bank</v>
          </cell>
          <cell r="D27" t="str">
            <v>United States</v>
          </cell>
          <cell r="E27" t="str">
            <v xml:space="preserve">Baa3     </v>
          </cell>
        </row>
        <row r="28">
          <cell r="C28" t="str">
            <v>Hongkong and Shanghai Banking Corp. Ltd (The)</v>
          </cell>
          <cell r="D28" t="str">
            <v>Hong Kong</v>
          </cell>
          <cell r="E28" t="str">
            <v xml:space="preserve">Aa2      </v>
          </cell>
        </row>
        <row r="29">
          <cell r="C29" t="str">
            <v>Banco Santander S.A. (Spain)</v>
          </cell>
          <cell r="D29" t="str">
            <v>Spain</v>
          </cell>
          <cell r="E29" t="str">
            <v xml:space="preserve">Baa1     </v>
          </cell>
        </row>
        <row r="30">
          <cell r="C30" t="str">
            <v>Abbey National Treasury Services plc</v>
          </cell>
          <cell r="D30" t="str">
            <v>United Kingdom</v>
          </cell>
          <cell r="E30" t="str">
            <v xml:space="preserve">A2       </v>
          </cell>
        </row>
        <row r="31">
          <cell r="C31" t="str">
            <v>KBC Bank N.V.</v>
          </cell>
          <cell r="D31" t="str">
            <v>Belgium</v>
          </cell>
          <cell r="E31" t="str">
            <v xml:space="preserve">A2       </v>
          </cell>
        </row>
        <row r="32">
          <cell r="C32" t="str">
            <v>Caisse centrale Desjardins</v>
          </cell>
          <cell r="D32" t="str">
            <v>Canada</v>
          </cell>
          <cell r="E32" t="str">
            <v xml:space="preserve">Aa2      </v>
          </cell>
        </row>
        <row r="33">
          <cell r="C33" t="str">
            <v>Lloyds Bank Plc</v>
          </cell>
          <cell r="D33" t="str">
            <v>United Kingdom</v>
          </cell>
          <cell r="E33" t="str">
            <v xml:space="preserve">A1       </v>
          </cell>
        </row>
        <row r="34">
          <cell r="C34" t="str">
            <v>Shinsei Bank, Limited</v>
          </cell>
          <cell r="D34" t="str">
            <v>Japan</v>
          </cell>
          <cell r="E34" t="str">
            <v xml:space="preserve">Baa3     </v>
          </cell>
        </row>
        <row r="35">
          <cell r="C35" t="str">
            <v>HSBC Bank USA, N.A.</v>
          </cell>
          <cell r="D35" t="str">
            <v>United States</v>
          </cell>
          <cell r="E35" t="str">
            <v xml:space="preserve">A1       </v>
          </cell>
        </row>
        <row r="36">
          <cell r="C36" t="str">
            <v>Mitsubishi UFJ Trust and Banking Corporation</v>
          </cell>
          <cell r="D36" t="str">
            <v>Japan</v>
          </cell>
          <cell r="E36" t="str">
            <v xml:space="preserve">Aa3      </v>
          </cell>
        </row>
        <row r="37">
          <cell r="C37" t="str">
            <v>Banca Monte dei Paschi di Siena S.p.A.</v>
          </cell>
          <cell r="D37" t="str">
            <v>Italy</v>
          </cell>
          <cell r="E37" t="str">
            <v xml:space="preserve">B1       </v>
          </cell>
        </row>
        <row r="38">
          <cell r="C38" t="str">
            <v>National Australia Bank Limited</v>
          </cell>
          <cell r="D38" t="str">
            <v>Australia</v>
          </cell>
          <cell r="E38" t="str">
            <v xml:space="preserve">Aa2      </v>
          </cell>
        </row>
        <row r="39">
          <cell r="C39" t="str">
            <v>Aozora Bank, Ltd.</v>
          </cell>
          <cell r="D39" t="str">
            <v>Japan</v>
          </cell>
          <cell r="E39" t="str">
            <v xml:space="preserve">Baa2     </v>
          </cell>
        </row>
        <row r="40">
          <cell r="C40" t="str">
            <v>Norinchukin Bank</v>
          </cell>
          <cell r="D40" t="str">
            <v>Japan</v>
          </cell>
          <cell r="E40" t="str">
            <v xml:space="preserve">A1       </v>
          </cell>
        </row>
        <row r="41">
          <cell r="C41" t="str">
            <v>Danske Bank Plc</v>
          </cell>
          <cell r="D41" t="str">
            <v>Finland</v>
          </cell>
          <cell r="E41" t="str">
            <v xml:space="preserve">A2       </v>
          </cell>
        </row>
        <row r="42">
          <cell r="C42" t="str">
            <v>Rabobank Nederland</v>
          </cell>
          <cell r="D42" t="str">
            <v>Netherlands</v>
          </cell>
          <cell r="E42" t="str">
            <v xml:space="preserve">Aa2      </v>
          </cell>
        </row>
        <row r="43">
          <cell r="C43" t="str">
            <v>Royal Bank of Canada</v>
          </cell>
          <cell r="D43" t="str">
            <v>Canada</v>
          </cell>
          <cell r="E43" t="str">
            <v xml:space="preserve">Aa3      </v>
          </cell>
        </row>
        <row r="44">
          <cell r="C44" t="str">
            <v>Royal Bank of Scotland plc</v>
          </cell>
          <cell r="D44" t="str">
            <v>United Kingdom</v>
          </cell>
          <cell r="E44" t="str">
            <v xml:space="preserve">Baa1     </v>
          </cell>
        </row>
        <row r="45">
          <cell r="C45" t="str">
            <v>Shizuoka Bank, Ltd.</v>
          </cell>
          <cell r="D45" t="str">
            <v>Japan</v>
          </cell>
          <cell r="E45" t="str">
            <v xml:space="preserve">Aa3      </v>
          </cell>
        </row>
        <row r="46">
          <cell r="C46" t="str">
            <v>SEB</v>
          </cell>
          <cell r="D46" t="str">
            <v>Sweden</v>
          </cell>
          <cell r="E46" t="str">
            <v xml:space="preserve">A1       </v>
          </cell>
        </row>
        <row r="47">
          <cell r="C47" t="str">
            <v>BNP Paribas Fortis SA/NV</v>
          </cell>
          <cell r="D47" t="str">
            <v>Belgium</v>
          </cell>
          <cell r="E47" t="str">
            <v xml:space="preserve">A2       </v>
          </cell>
        </row>
        <row r="48">
          <cell r="C48" t="str">
            <v>Nordea Bank Danmark A/S</v>
          </cell>
          <cell r="D48" t="str">
            <v>Denmark</v>
          </cell>
          <cell r="E48" t="str">
            <v xml:space="preserve">A1       </v>
          </cell>
        </row>
        <row r="49">
          <cell r="C49" t="str">
            <v>Sumitomo Mitsui Trust Bank, Limited</v>
          </cell>
          <cell r="D49" t="str">
            <v>Japan</v>
          </cell>
          <cell r="E49" t="str">
            <v xml:space="preserve">A1       </v>
          </cell>
        </row>
        <row r="50">
          <cell r="C50" t="str">
            <v>Toronto-Dominion Bank (The)</v>
          </cell>
          <cell r="D50" t="str">
            <v>Canada</v>
          </cell>
          <cell r="E50" t="str">
            <v xml:space="preserve">Aa1      </v>
          </cell>
        </row>
        <row r="51">
          <cell r="C51" t="str">
            <v>Credit Suisse International</v>
          </cell>
          <cell r="D51" t="str">
            <v>United Kingdom</v>
          </cell>
          <cell r="E51" t="str">
            <v xml:space="preserve">A1       </v>
          </cell>
        </row>
        <row r="52">
          <cell r="C52" t="str">
            <v>SunTrust Bank</v>
          </cell>
          <cell r="D52" t="str">
            <v>United States</v>
          </cell>
          <cell r="E52" t="str">
            <v xml:space="preserve">A3       </v>
          </cell>
        </row>
        <row r="53">
          <cell r="C53" t="str">
            <v>Portigon AG</v>
          </cell>
          <cell r="D53" t="str">
            <v>Germany</v>
          </cell>
          <cell r="E53" t="str">
            <v xml:space="preserve">Aa1      </v>
          </cell>
        </row>
        <row r="54">
          <cell r="C54" t="str">
            <v>Mizuho Trust &amp; Banking Co., Ltd.</v>
          </cell>
          <cell r="D54" t="str">
            <v>Japan</v>
          </cell>
          <cell r="E54" t="str">
            <v xml:space="preserve">A1       </v>
          </cell>
        </row>
        <row r="55">
          <cell r="C55" t="str">
            <v>UniCredit Bank Austria AG</v>
          </cell>
          <cell r="D55" t="str">
            <v>Austria</v>
          </cell>
          <cell r="E55" t="str">
            <v xml:space="preserve">Baa2     </v>
          </cell>
        </row>
        <row r="56">
          <cell r="C56" t="str">
            <v>Zions First National Bank</v>
          </cell>
          <cell r="D56" t="str">
            <v>United States</v>
          </cell>
          <cell r="E56" t="str">
            <v xml:space="preserve">Baa3     </v>
          </cell>
        </row>
        <row r="57">
          <cell r="C57" t="str">
            <v>CRCAM Paris et Ile-de-France</v>
          </cell>
          <cell r="D57" t="str">
            <v>France</v>
          </cell>
          <cell r="E57" t="str">
            <v xml:space="preserve">A2       </v>
          </cell>
        </row>
        <row r="58">
          <cell r="C58" t="str">
            <v>Banque Populaire d'Alsace</v>
          </cell>
          <cell r="D58" t="str">
            <v>France</v>
          </cell>
          <cell r="E58" t="str">
            <v xml:space="preserve">A2       </v>
          </cell>
        </row>
        <row r="59">
          <cell r="C59" t="str">
            <v>Allied Irish Banks, p.l.c.</v>
          </cell>
          <cell r="D59" t="str">
            <v>Ireland</v>
          </cell>
          <cell r="E59" t="str">
            <v xml:space="preserve">Ba3      </v>
          </cell>
        </row>
        <row r="60">
          <cell r="C60" t="str">
            <v>BRED-Banque Populaire</v>
          </cell>
          <cell r="D60" t="str">
            <v>France</v>
          </cell>
          <cell r="E60" t="str">
            <v xml:space="preserve">A2       </v>
          </cell>
        </row>
        <row r="61">
          <cell r="C61" t="str">
            <v>Bank of Hawaii</v>
          </cell>
          <cell r="D61" t="str">
            <v>United States</v>
          </cell>
          <cell r="E61" t="str">
            <v xml:space="preserve">Aa3      </v>
          </cell>
        </row>
        <row r="62">
          <cell r="C62" t="str">
            <v>Bank of Scotland plc</v>
          </cell>
          <cell r="D62" t="str">
            <v>United Kingdom</v>
          </cell>
          <cell r="E62" t="str">
            <v xml:space="preserve">A1       </v>
          </cell>
        </row>
        <row r="63">
          <cell r="C63" t="str">
            <v>Credit Agricole Corporate and Investment Bank</v>
          </cell>
          <cell r="D63" t="str">
            <v>France</v>
          </cell>
          <cell r="E63" t="str">
            <v xml:space="preserve">A2       </v>
          </cell>
        </row>
        <row r="64">
          <cell r="C64" t="str">
            <v>Barclays Bank PLC</v>
          </cell>
          <cell r="D64" t="str">
            <v>United Kingdom</v>
          </cell>
          <cell r="E64" t="str">
            <v xml:space="preserve">A2       </v>
          </cell>
        </row>
        <row r="65">
          <cell r="C65" t="str">
            <v>Branch Banking and Trust Company</v>
          </cell>
          <cell r="D65" t="str">
            <v>United States</v>
          </cell>
          <cell r="E65" t="str">
            <v xml:space="preserve">A1       </v>
          </cell>
        </row>
        <row r="66">
          <cell r="C66" t="str">
            <v>Caisse Des Depots et Consignations</v>
          </cell>
          <cell r="D66" t="str">
            <v>France</v>
          </cell>
          <cell r="E66" t="str">
            <v xml:space="preserve">Aa1      </v>
          </cell>
        </row>
        <row r="67">
          <cell r="C67" t="str">
            <v>Dexia Credit Local</v>
          </cell>
          <cell r="D67" t="str">
            <v>France</v>
          </cell>
          <cell r="E67" t="str">
            <v xml:space="preserve">Baa2     </v>
          </cell>
        </row>
        <row r="68">
          <cell r="C68" t="str">
            <v>Canadian Imperial Bank of Commerce</v>
          </cell>
          <cell r="D68" t="str">
            <v>Canada</v>
          </cell>
          <cell r="E68" t="str">
            <v xml:space="preserve">Aa3      </v>
          </cell>
        </row>
        <row r="69">
          <cell r="C69" t="str">
            <v>JPMorgan Chase Bank, NA</v>
          </cell>
          <cell r="D69" t="str">
            <v>United States</v>
          </cell>
          <cell r="E69" t="str">
            <v xml:space="preserve">Aa3      </v>
          </cell>
        </row>
        <row r="70">
          <cell r="C70" t="str">
            <v>Citibank, N.A.</v>
          </cell>
          <cell r="D70" t="str">
            <v>United States</v>
          </cell>
          <cell r="E70" t="str">
            <v xml:space="preserve">A2       </v>
          </cell>
        </row>
        <row r="71">
          <cell r="C71" t="str">
            <v>Natixis</v>
          </cell>
          <cell r="D71" t="str">
            <v>France</v>
          </cell>
          <cell r="E71" t="str">
            <v xml:space="preserve">A2       </v>
          </cell>
        </row>
        <row r="72">
          <cell r="C72" t="str">
            <v>Danske Bank A/S</v>
          </cell>
          <cell r="D72" t="str">
            <v>Denmark</v>
          </cell>
          <cell r="E72" t="str">
            <v xml:space="preserve">Baa1     </v>
          </cell>
        </row>
        <row r="73">
          <cell r="C73" t="str">
            <v>Fifth Third Bank, Ohio</v>
          </cell>
          <cell r="D73" t="str">
            <v>United States</v>
          </cell>
          <cell r="E73" t="str">
            <v xml:space="preserve">A3       </v>
          </cell>
        </row>
        <row r="74">
          <cell r="C74" t="str">
            <v>U.S. Bank National Association</v>
          </cell>
          <cell r="D74" t="str">
            <v>United States</v>
          </cell>
          <cell r="E74" t="str">
            <v xml:space="preserve">Aa3      </v>
          </cell>
        </row>
        <row r="75">
          <cell r="C75" t="str">
            <v>BMO Harris Bank National Association</v>
          </cell>
          <cell r="D75" t="str">
            <v>United States</v>
          </cell>
          <cell r="E75" t="str">
            <v xml:space="preserve">A2       </v>
          </cell>
        </row>
        <row r="76">
          <cell r="C76" t="str">
            <v>Capital One, N.A.</v>
          </cell>
          <cell r="D76" t="str">
            <v>United States</v>
          </cell>
          <cell r="E76" t="str">
            <v xml:space="preserve">A3       </v>
          </cell>
        </row>
        <row r="77">
          <cell r="C77" t="str">
            <v>Huntington National Bank</v>
          </cell>
          <cell r="D77" t="str">
            <v>United States</v>
          </cell>
          <cell r="E77" t="str">
            <v xml:space="preserve">A3       </v>
          </cell>
        </row>
        <row r="78">
          <cell r="C78" t="str">
            <v>Bank of New York Mellon (The)</v>
          </cell>
          <cell r="D78" t="str">
            <v>United States</v>
          </cell>
          <cell r="E78" t="str">
            <v xml:space="preserve">Aa2      </v>
          </cell>
        </row>
        <row r="79">
          <cell r="C79" t="str">
            <v>Manufacturers and Traders Trust Company</v>
          </cell>
          <cell r="D79" t="str">
            <v>United States</v>
          </cell>
          <cell r="E79" t="str">
            <v xml:space="preserve">A2       </v>
          </cell>
        </row>
        <row r="80">
          <cell r="C80" t="str">
            <v>Chase Bank USA, National Association</v>
          </cell>
          <cell r="D80" t="str">
            <v>United States</v>
          </cell>
          <cell r="E80" t="str">
            <v xml:space="preserve">Aa3      </v>
          </cell>
        </row>
        <row r="81">
          <cell r="C81" t="str">
            <v>FIA Card Services, National Association</v>
          </cell>
          <cell r="D81" t="str">
            <v>United States</v>
          </cell>
          <cell r="E81" t="str">
            <v xml:space="preserve">A2       </v>
          </cell>
        </row>
        <row r="82">
          <cell r="C82" t="str">
            <v>BNY Mellon National Association</v>
          </cell>
          <cell r="D82" t="str">
            <v>United States</v>
          </cell>
          <cell r="E82" t="str">
            <v xml:space="preserve">Aa2      </v>
          </cell>
        </row>
        <row r="83">
          <cell r="C83" t="str">
            <v>Montreal Trust Company of Canada</v>
          </cell>
          <cell r="D83" t="str">
            <v>Canada</v>
          </cell>
          <cell r="E83" t="str">
            <v xml:space="preserve">Aa2      </v>
          </cell>
        </row>
        <row r="84">
          <cell r="C84" t="str">
            <v>National Westminster Bank PLC</v>
          </cell>
          <cell r="D84" t="str">
            <v>United Kingdom</v>
          </cell>
          <cell r="E84" t="str">
            <v xml:space="preserve">Baa1     </v>
          </cell>
        </row>
        <row r="85">
          <cell r="C85" t="str">
            <v>Banque Populaire de l'Ouest</v>
          </cell>
          <cell r="D85" t="str">
            <v>France</v>
          </cell>
          <cell r="E85" t="str">
            <v xml:space="preserve">A2       </v>
          </cell>
        </row>
        <row r="86">
          <cell r="C86" t="str">
            <v>Banque Populaire du Nord</v>
          </cell>
          <cell r="D86" t="str">
            <v>France</v>
          </cell>
          <cell r="E86" t="str">
            <v xml:space="preserve">A2       </v>
          </cell>
        </row>
        <row r="87">
          <cell r="C87" t="str">
            <v>Banque Populaire Lorraine Champagne</v>
          </cell>
          <cell r="D87" t="str">
            <v>France</v>
          </cell>
          <cell r="E87" t="str">
            <v xml:space="preserve">A2       </v>
          </cell>
        </row>
        <row r="88">
          <cell r="C88" t="str">
            <v>Banque Populaire Rives de Paris</v>
          </cell>
          <cell r="D88" t="str">
            <v>France</v>
          </cell>
          <cell r="E88" t="str">
            <v xml:space="preserve">A2       </v>
          </cell>
        </row>
        <row r="89">
          <cell r="C89" t="str">
            <v>CASDEN - Banque Populaire</v>
          </cell>
          <cell r="D89" t="str">
            <v>France</v>
          </cell>
          <cell r="E89" t="str">
            <v xml:space="preserve">A2       </v>
          </cell>
        </row>
        <row r="90">
          <cell r="C90" t="str">
            <v>Norddeutsche Landesbank GZ</v>
          </cell>
          <cell r="D90" t="str">
            <v>Germany</v>
          </cell>
          <cell r="E90" t="str">
            <v xml:space="preserve">Aa1      </v>
          </cell>
        </row>
        <row r="91">
          <cell r="C91" t="str">
            <v>Pohjola Bank plc</v>
          </cell>
          <cell r="D91" t="str">
            <v>Finland</v>
          </cell>
          <cell r="E91" t="str">
            <v xml:space="preserve">Aa3      </v>
          </cell>
        </row>
        <row r="92">
          <cell r="C92" t="str">
            <v>People's United Bank</v>
          </cell>
          <cell r="D92" t="str">
            <v>United States</v>
          </cell>
          <cell r="E92" t="str">
            <v xml:space="preserve">A3       </v>
          </cell>
        </row>
        <row r="93">
          <cell r="C93" t="str">
            <v>PNC Bank, N.A.</v>
          </cell>
          <cell r="D93" t="str">
            <v>United States</v>
          </cell>
          <cell r="E93" t="str">
            <v xml:space="preserve">A2       </v>
          </cell>
        </row>
        <row r="94">
          <cell r="C94" t="str">
            <v>Banque Monetaire et Financiere</v>
          </cell>
          <cell r="D94" t="str">
            <v>France</v>
          </cell>
          <cell r="E94" t="str">
            <v xml:space="preserve">A2       </v>
          </cell>
        </row>
        <row r="95">
          <cell r="C95" t="str">
            <v>Royal Trust Corporation of Canada</v>
          </cell>
          <cell r="D95" t="str">
            <v>Canada</v>
          </cell>
          <cell r="E95" t="str">
            <v xml:space="preserve">Aa3      </v>
          </cell>
        </row>
        <row r="96">
          <cell r="C96" t="str">
            <v>KeyBank National Association</v>
          </cell>
          <cell r="D96" t="str">
            <v>United States</v>
          </cell>
          <cell r="E96" t="str">
            <v xml:space="preserve">A3       </v>
          </cell>
        </row>
        <row r="97">
          <cell r="C97" t="str">
            <v>Swedbank AB</v>
          </cell>
          <cell r="D97" t="str">
            <v>Sweden</v>
          </cell>
          <cell r="E97" t="str">
            <v xml:space="preserve">A1       </v>
          </cell>
        </row>
        <row r="98">
          <cell r="C98" t="str">
            <v>State Street Bank and Trust Company</v>
          </cell>
          <cell r="D98" t="str">
            <v>United States</v>
          </cell>
          <cell r="E98" t="str">
            <v xml:space="preserve">Aa3      </v>
          </cell>
        </row>
        <row r="99">
          <cell r="C99" t="str">
            <v>Svenska Handelsbanken AB</v>
          </cell>
          <cell r="D99" t="str">
            <v>Sweden</v>
          </cell>
          <cell r="E99" t="str">
            <v xml:space="preserve">Aa3      </v>
          </cell>
        </row>
        <row r="100">
          <cell r="C100" t="str">
            <v>American Express Centurion Bank</v>
          </cell>
          <cell r="D100" t="str">
            <v>United States</v>
          </cell>
          <cell r="E100" t="str">
            <v xml:space="preserve">A2       </v>
          </cell>
        </row>
        <row r="101">
          <cell r="C101" t="str">
            <v>Banco Bilbao Vizcaya Argentaria, S.A.</v>
          </cell>
          <cell r="D101" t="str">
            <v>Spain</v>
          </cell>
          <cell r="E101" t="str">
            <v xml:space="preserve">Baa2     </v>
          </cell>
        </row>
        <row r="102">
          <cell r="C102" t="str">
            <v>Deutsche Bank Trust Company Americas</v>
          </cell>
          <cell r="D102" t="str">
            <v>United States</v>
          </cell>
          <cell r="E102" t="str">
            <v xml:space="preserve">A3       </v>
          </cell>
        </row>
        <row r="103">
          <cell r="C103" t="str">
            <v>Wells Fargo Bank Northwest, N.A.</v>
          </cell>
          <cell r="D103" t="str">
            <v>United States</v>
          </cell>
          <cell r="E103" t="str">
            <v xml:space="preserve">Aa3      </v>
          </cell>
        </row>
        <row r="104">
          <cell r="C104" t="str">
            <v>Raiffeisen Zentralbank Oesterreich AG</v>
          </cell>
          <cell r="D104" t="str">
            <v>Austria</v>
          </cell>
          <cell r="E104" t="str">
            <v xml:space="preserve">Baa1     </v>
          </cell>
        </row>
        <row r="105">
          <cell r="C105" t="str">
            <v>HSBC Bank plc</v>
          </cell>
          <cell r="D105" t="str">
            <v>United Kingdom</v>
          </cell>
          <cell r="E105" t="str">
            <v xml:space="preserve">Aa3      </v>
          </cell>
        </row>
        <row r="106">
          <cell r="C106" t="str">
            <v>ING Bank N.V.</v>
          </cell>
          <cell r="D106" t="str">
            <v>Netherlands</v>
          </cell>
          <cell r="E106" t="str">
            <v xml:space="preserve">A2       </v>
          </cell>
        </row>
        <row r="107">
          <cell r="C107" t="str">
            <v>Northern Trust Company</v>
          </cell>
          <cell r="D107" t="str">
            <v>United States</v>
          </cell>
          <cell r="E107" t="str">
            <v xml:space="preserve">A1       </v>
          </cell>
        </row>
        <row r="108">
          <cell r="C108" t="str">
            <v>Societe Generale</v>
          </cell>
          <cell r="D108" t="str">
            <v>France</v>
          </cell>
          <cell r="E108" t="str">
            <v xml:space="preserve">A2       </v>
          </cell>
        </row>
        <row r="109">
          <cell r="C109" t="str">
            <v>Standard Chartered Bank</v>
          </cell>
          <cell r="D109" t="str">
            <v>United Kingdom</v>
          </cell>
          <cell r="E109" t="str">
            <v xml:space="preserve">A1       </v>
          </cell>
        </row>
        <row r="110">
          <cell r="C110" t="str">
            <v>State Bank of India</v>
          </cell>
          <cell r="D110" t="str">
            <v>India</v>
          </cell>
          <cell r="E110" t="str">
            <v xml:space="preserve">Baa3     </v>
          </cell>
        </row>
        <row r="111">
          <cell r="C111" t="str">
            <v>Wells Fargo Bank, N.A.</v>
          </cell>
          <cell r="D111" t="str">
            <v>United States</v>
          </cell>
          <cell r="E111" t="str">
            <v xml:space="preserve">Aa3      </v>
          </cell>
        </row>
        <row r="112">
          <cell r="C112" t="str">
            <v>Bank of New Zealand</v>
          </cell>
          <cell r="D112" t="str">
            <v>New Zealand</v>
          </cell>
          <cell r="E112" t="str">
            <v xml:space="preserve">Aa3      </v>
          </cell>
        </row>
        <row r="113">
          <cell r="C113" t="str">
            <v>Commerzbank AG</v>
          </cell>
          <cell r="D113" t="str">
            <v>Germany</v>
          </cell>
          <cell r="E113" t="str">
            <v xml:space="preserve">Baa1     </v>
          </cell>
        </row>
        <row r="114">
          <cell r="C114" t="str">
            <v>Belfius Bank SA/NV</v>
          </cell>
          <cell r="D114" t="str">
            <v>Belgium</v>
          </cell>
          <cell r="E114" t="str">
            <v xml:space="preserve">Baa1     </v>
          </cell>
        </row>
        <row r="115">
          <cell r="C115" t="str">
            <v>National Bank of Canada</v>
          </cell>
          <cell r="D115" t="str">
            <v>Canada</v>
          </cell>
          <cell r="E115" t="str">
            <v xml:space="preserve">Aa3      </v>
          </cell>
        </row>
        <row r="116">
          <cell r="C116" t="str">
            <v>BNY Mellon Trust of Delaware</v>
          </cell>
          <cell r="D116" t="str">
            <v>United States</v>
          </cell>
          <cell r="E116" t="str">
            <v xml:space="preserve">Aa2      </v>
          </cell>
        </row>
        <row r="117">
          <cell r="C117" t="str">
            <v>Banco Popular de Puerto Rico</v>
          </cell>
          <cell r="D117" t="str">
            <v>United States</v>
          </cell>
          <cell r="E117" t="str">
            <v xml:space="preserve">Ba3      </v>
          </cell>
        </row>
        <row r="118">
          <cell r="C118" t="str">
            <v>Banque Palatine</v>
          </cell>
          <cell r="D118" t="str">
            <v>France</v>
          </cell>
          <cell r="E118" t="str">
            <v xml:space="preserve">A2       </v>
          </cell>
        </row>
        <row r="119">
          <cell r="C119" t="str">
            <v>Deutsche Bank Trust Company Delaware</v>
          </cell>
          <cell r="D119" t="str">
            <v>United States</v>
          </cell>
          <cell r="E119" t="str">
            <v xml:space="preserve">A3       </v>
          </cell>
        </row>
        <row r="120">
          <cell r="C120" t="str">
            <v>Deutsche Bank National Trust Company</v>
          </cell>
          <cell r="D120" t="str">
            <v>United States</v>
          </cell>
          <cell r="E120" t="str">
            <v xml:space="preserve">A3       </v>
          </cell>
        </row>
        <row r="121">
          <cell r="C121" t="str">
            <v>Discover Bank</v>
          </cell>
          <cell r="D121" t="str">
            <v>United States</v>
          </cell>
          <cell r="E121" t="str">
            <v xml:space="preserve">Baa3     </v>
          </cell>
        </row>
        <row r="122">
          <cell r="C122" t="str">
            <v>Banque Populaire Atlantique</v>
          </cell>
          <cell r="D122" t="str">
            <v>France</v>
          </cell>
          <cell r="E122" t="str">
            <v xml:space="preserve">A2       </v>
          </cell>
        </row>
        <row r="123">
          <cell r="C123" t="str">
            <v>Jyske Bank A/S</v>
          </cell>
          <cell r="D123" t="str">
            <v>Denmark</v>
          </cell>
          <cell r="E123" t="str">
            <v xml:space="preserve">Baa1     </v>
          </cell>
        </row>
        <row r="124">
          <cell r="C124" t="str">
            <v>CRCAM Morbihan</v>
          </cell>
          <cell r="D124" t="str">
            <v>France</v>
          </cell>
          <cell r="E124" t="str">
            <v xml:space="preserve">A2       </v>
          </cell>
        </row>
        <row r="125">
          <cell r="C125" t="str">
            <v>Royal Bank of Scotland N.V.</v>
          </cell>
          <cell r="D125" t="str">
            <v>Netherlands</v>
          </cell>
          <cell r="E125" t="str">
            <v xml:space="preserve">Baa1     </v>
          </cell>
        </row>
        <row r="126">
          <cell r="C126" t="str">
            <v>Banque Populaire Occitane</v>
          </cell>
          <cell r="D126" t="str">
            <v>France</v>
          </cell>
          <cell r="E126" t="str">
            <v xml:space="preserve">A2       </v>
          </cell>
        </row>
        <row r="127">
          <cell r="C127" t="str">
            <v>Banque Populaire Bourgogne Franche-Comte</v>
          </cell>
          <cell r="D127" t="str">
            <v>France</v>
          </cell>
          <cell r="E127" t="str">
            <v xml:space="preserve">A2       </v>
          </cell>
        </row>
        <row r="128">
          <cell r="C128" t="str">
            <v>CRCAM Nord Est</v>
          </cell>
          <cell r="D128" t="str">
            <v>France</v>
          </cell>
          <cell r="E128" t="str">
            <v xml:space="preserve">A2       </v>
          </cell>
        </row>
        <row r="129">
          <cell r="C129" t="str">
            <v>CRCAM Finistere</v>
          </cell>
          <cell r="D129" t="str">
            <v>France</v>
          </cell>
          <cell r="E129" t="str">
            <v xml:space="preserve">A2       </v>
          </cell>
        </row>
        <row r="130">
          <cell r="C130" t="str">
            <v>LfA Foerderbank Bayern</v>
          </cell>
          <cell r="D130" t="str">
            <v>Germany</v>
          </cell>
          <cell r="E130" t="str">
            <v xml:space="preserve">Aaa      </v>
          </cell>
        </row>
        <row r="131">
          <cell r="C131" t="str">
            <v>DB UK Bank Limited</v>
          </cell>
          <cell r="D131" t="str">
            <v>United Kingdom</v>
          </cell>
          <cell r="E131" t="str">
            <v xml:space="preserve">Baa3     </v>
          </cell>
        </row>
        <row r="132">
          <cell r="C132" t="str">
            <v>Gunma Bank, Ltd. (The)</v>
          </cell>
          <cell r="D132" t="str">
            <v>Japan</v>
          </cell>
          <cell r="E132" t="str">
            <v xml:space="preserve">A2       </v>
          </cell>
        </row>
        <row r="133">
          <cell r="C133" t="str">
            <v>Joyo Bank, Ltd.</v>
          </cell>
          <cell r="D133" t="str">
            <v>Japan</v>
          </cell>
          <cell r="E133" t="str">
            <v xml:space="preserve">A2       </v>
          </cell>
        </row>
        <row r="134">
          <cell r="C134" t="str">
            <v>CRCAM Cotes d'Armor</v>
          </cell>
          <cell r="D134" t="str">
            <v>France</v>
          </cell>
          <cell r="E134" t="str">
            <v xml:space="preserve">A2       </v>
          </cell>
        </row>
        <row r="135">
          <cell r="C135" t="str">
            <v>Landesbank Baden-Wuerttemberg</v>
          </cell>
          <cell r="D135" t="str">
            <v>Germany</v>
          </cell>
          <cell r="E135" t="str">
            <v xml:space="preserve">Aaa      </v>
          </cell>
        </row>
        <row r="136">
          <cell r="C136" t="str">
            <v>Banco Santander Totta S.A.</v>
          </cell>
          <cell r="D136" t="str">
            <v>Portugal</v>
          </cell>
          <cell r="E136" t="str">
            <v xml:space="preserve">Ba1      </v>
          </cell>
        </row>
        <row r="137">
          <cell r="C137" t="str">
            <v>Bank of Fukuoka, Ltd.</v>
          </cell>
          <cell r="D137" t="str">
            <v>Japan</v>
          </cell>
          <cell r="E137" t="str">
            <v xml:space="preserve">Baa1     </v>
          </cell>
        </row>
        <row r="138">
          <cell r="C138" t="str">
            <v>Hyakujushi Bank Limited</v>
          </cell>
          <cell r="D138" t="str">
            <v>Japan</v>
          </cell>
          <cell r="E138" t="str">
            <v xml:space="preserve">A3       </v>
          </cell>
        </row>
        <row r="139">
          <cell r="C139" t="str">
            <v>Hiroshima Bank, Limited</v>
          </cell>
          <cell r="D139" t="str">
            <v>Japan</v>
          </cell>
          <cell r="E139" t="str">
            <v xml:space="preserve">Baa1     </v>
          </cell>
        </row>
        <row r="140">
          <cell r="C140" t="str">
            <v>Permanent tsb p.l.c.</v>
          </cell>
          <cell r="D140" t="str">
            <v>Ireland</v>
          </cell>
          <cell r="E140" t="str">
            <v xml:space="preserve">B3       </v>
          </cell>
        </row>
        <row r="141">
          <cell r="C141" t="str">
            <v>First Hawaiian Bank</v>
          </cell>
          <cell r="D141" t="str">
            <v>United States</v>
          </cell>
          <cell r="E141" t="str">
            <v xml:space="preserve">A2       </v>
          </cell>
        </row>
        <row r="142">
          <cell r="C142" t="str">
            <v>CRCAM Atlantique Vendee</v>
          </cell>
          <cell r="D142" t="str">
            <v>France</v>
          </cell>
          <cell r="E142" t="str">
            <v xml:space="preserve">A2       </v>
          </cell>
        </row>
        <row r="143">
          <cell r="C143" t="str">
            <v>NRAM PLC</v>
          </cell>
          <cell r="D143" t="str">
            <v>United Kingdom</v>
          </cell>
          <cell r="E143" t="str">
            <v xml:space="preserve">A1       </v>
          </cell>
        </row>
        <row r="144">
          <cell r="C144" t="str">
            <v>DZ BANK AG</v>
          </cell>
          <cell r="D144" t="str">
            <v>Germany</v>
          </cell>
          <cell r="E144" t="str">
            <v xml:space="preserve">A1       </v>
          </cell>
        </row>
        <row r="145">
          <cell r="C145" t="str">
            <v>First Tennessee Bank, National Association</v>
          </cell>
          <cell r="D145" t="str">
            <v>United States</v>
          </cell>
          <cell r="E145" t="str">
            <v xml:space="preserve">Baa2     </v>
          </cell>
        </row>
        <row r="146">
          <cell r="C146" t="str">
            <v>Yorkshire Building Society</v>
          </cell>
          <cell r="D146" t="str">
            <v>United Kingdom</v>
          </cell>
          <cell r="E146" t="str">
            <v xml:space="preserve">Baa1     </v>
          </cell>
        </row>
        <row r="147">
          <cell r="C147" t="str">
            <v>Ogaki Kyoritsu Bank, Ltd.</v>
          </cell>
          <cell r="D147" t="str">
            <v>Japan</v>
          </cell>
          <cell r="E147" t="str">
            <v xml:space="preserve">Baa1     </v>
          </cell>
        </row>
        <row r="148">
          <cell r="C148" t="str">
            <v>Daishi Bank, Ltd. (The)</v>
          </cell>
          <cell r="D148" t="str">
            <v>Japan</v>
          </cell>
          <cell r="E148" t="str">
            <v xml:space="preserve">A3       </v>
          </cell>
        </row>
        <row r="149">
          <cell r="C149" t="str">
            <v>Korea Development Bank</v>
          </cell>
          <cell r="D149" t="str">
            <v>Korea</v>
          </cell>
          <cell r="E149" t="str">
            <v xml:space="preserve">Aa3      </v>
          </cell>
        </row>
        <row r="150">
          <cell r="C150" t="str">
            <v>California Bank &amp; Trust</v>
          </cell>
          <cell r="D150" t="str">
            <v>United States</v>
          </cell>
          <cell r="E150" t="str">
            <v xml:space="preserve">Baa3     </v>
          </cell>
        </row>
        <row r="151">
          <cell r="C151" t="str">
            <v>Compass Bank</v>
          </cell>
          <cell r="D151" t="str">
            <v>United States</v>
          </cell>
          <cell r="E151" t="str">
            <v xml:space="preserve">Baa2     </v>
          </cell>
        </row>
        <row r="152">
          <cell r="C152" t="str">
            <v>CRCAM Anjou et du Maine</v>
          </cell>
          <cell r="D152" t="str">
            <v>France</v>
          </cell>
          <cell r="E152" t="str">
            <v xml:space="preserve">A2       </v>
          </cell>
        </row>
        <row r="153">
          <cell r="C153" t="str">
            <v>Clydesdale Bank plc</v>
          </cell>
          <cell r="D153" t="str">
            <v>United Kingdom</v>
          </cell>
          <cell r="E153" t="str">
            <v xml:space="preserve">Baa2     </v>
          </cell>
        </row>
        <row r="154">
          <cell r="C154" t="str">
            <v>Banco Nacional de Mexico, S.A.</v>
          </cell>
          <cell r="D154" t="str">
            <v>Mexico</v>
          </cell>
          <cell r="E154" t="str">
            <v xml:space="preserve">A3       </v>
          </cell>
        </row>
        <row r="155">
          <cell r="C155" t="str">
            <v>Banco Santander Rio S.A.</v>
          </cell>
          <cell r="D155" t="str">
            <v>Argentina</v>
          </cell>
          <cell r="E155" t="str">
            <v xml:space="preserve">Caa2     </v>
          </cell>
        </row>
        <row r="156">
          <cell r="C156" t="str">
            <v>Banco Sabadell, S.A.</v>
          </cell>
          <cell r="D156" t="str">
            <v>Spain</v>
          </cell>
          <cell r="E156" t="str">
            <v xml:space="preserve">Ba2      </v>
          </cell>
        </row>
        <row r="157">
          <cell r="C157" t="str">
            <v>Bank of America, N.A.</v>
          </cell>
          <cell r="D157" t="str">
            <v>United States</v>
          </cell>
          <cell r="E157" t="str">
            <v xml:space="preserve">A2       </v>
          </cell>
        </row>
        <row r="158">
          <cell r="C158" t="str">
            <v>China Construction Bank Corporation</v>
          </cell>
          <cell r="D158" t="str">
            <v>China</v>
          </cell>
          <cell r="E158" t="str">
            <v xml:space="preserve">A1       </v>
          </cell>
        </row>
        <row r="159">
          <cell r="C159" t="str">
            <v>Mizuho Bank, Ltd., Paris Branch</v>
          </cell>
          <cell r="D159" t="str">
            <v>France</v>
          </cell>
          <cell r="E159" t="str">
            <v xml:space="preserve">A1       </v>
          </cell>
        </row>
        <row r="160">
          <cell r="C160" t="str">
            <v>Shinkin Central Bank</v>
          </cell>
          <cell r="D160" t="str">
            <v>Japan</v>
          </cell>
          <cell r="E160" t="str">
            <v xml:space="preserve">A1       </v>
          </cell>
        </row>
        <row r="161">
          <cell r="C161" t="str">
            <v>Bradford &amp; Bingley plc</v>
          </cell>
          <cell r="D161" t="str">
            <v>United Kingdom</v>
          </cell>
          <cell r="E161" t="str">
            <v xml:space="preserve">A1       </v>
          </cell>
        </row>
        <row r="162">
          <cell r="C162" t="str">
            <v>Nationwide Building Society</v>
          </cell>
          <cell r="D162" t="str">
            <v>United Kingdom</v>
          </cell>
          <cell r="E162" t="str">
            <v xml:space="preserve">A2       </v>
          </cell>
        </row>
        <row r="163">
          <cell r="C163" t="str">
            <v>Credit Industriel et Commercial</v>
          </cell>
          <cell r="D163" t="str">
            <v>France</v>
          </cell>
          <cell r="E163" t="str">
            <v xml:space="preserve">Aa3      </v>
          </cell>
        </row>
        <row r="164">
          <cell r="C164" t="str">
            <v>Barclays Bank PLC, Paris</v>
          </cell>
          <cell r="D164" t="str">
            <v>France</v>
          </cell>
          <cell r="E164" t="str">
            <v xml:space="preserve">A2       </v>
          </cell>
        </row>
        <row r="165">
          <cell r="C165" t="str">
            <v>Bayerische Landesbank, (Paris Branch)</v>
          </cell>
          <cell r="D165" t="str">
            <v>France</v>
          </cell>
          <cell r="E165" t="str">
            <v xml:space="preserve">A3       </v>
          </cell>
        </row>
        <row r="166">
          <cell r="C166" t="str">
            <v>Bayerische Landesbank, (Paris Branch)</v>
          </cell>
          <cell r="D166" t="str">
            <v>France</v>
          </cell>
          <cell r="E166" t="str">
            <v xml:space="preserve">Aaa      </v>
          </cell>
        </row>
        <row r="167">
          <cell r="C167" t="str">
            <v>Chase Manhattan Bank, Paris Branch</v>
          </cell>
          <cell r="D167" t="str">
            <v>France</v>
          </cell>
          <cell r="E167" t="str">
            <v xml:space="preserve">Aa3      </v>
          </cell>
        </row>
        <row r="168">
          <cell r="C168" t="str">
            <v>Deutsche Bank AG, Paris Branch</v>
          </cell>
          <cell r="D168" t="str">
            <v>France</v>
          </cell>
          <cell r="E168" t="str">
            <v xml:space="preserve">A3       </v>
          </cell>
        </row>
        <row r="169">
          <cell r="C169" t="str">
            <v>Santander UK PLC</v>
          </cell>
          <cell r="D169" t="str">
            <v>United Kingdom</v>
          </cell>
          <cell r="E169" t="str">
            <v xml:space="preserve">A2       </v>
          </cell>
        </row>
        <row r="170">
          <cell r="C170" t="str">
            <v>Synovus Bank</v>
          </cell>
          <cell r="D170" t="str">
            <v>United States</v>
          </cell>
          <cell r="E170" t="str">
            <v xml:space="preserve">Ba2      </v>
          </cell>
        </row>
        <row r="171">
          <cell r="C171" t="str">
            <v>Shoko Chukin Bank, Ltd.</v>
          </cell>
          <cell r="D171" t="str">
            <v>Japan</v>
          </cell>
          <cell r="E171" t="str">
            <v xml:space="preserve">Aa3      </v>
          </cell>
        </row>
        <row r="172">
          <cell r="C172" t="str">
            <v>Banco de Galicia y Buenos Aires S.A.</v>
          </cell>
          <cell r="D172" t="str">
            <v>Argentina</v>
          </cell>
          <cell r="E172" t="str">
            <v xml:space="preserve">Caa2     </v>
          </cell>
        </row>
        <row r="173">
          <cell r="C173" t="str">
            <v>Commerce Bank</v>
          </cell>
          <cell r="D173" t="str">
            <v>United States</v>
          </cell>
          <cell r="E173" t="str">
            <v xml:space="preserve">Aa3      </v>
          </cell>
        </row>
        <row r="174">
          <cell r="C174" t="str">
            <v>Old National Bank</v>
          </cell>
          <cell r="D174" t="str">
            <v>United States</v>
          </cell>
          <cell r="E174" t="str">
            <v xml:space="preserve">A2       </v>
          </cell>
        </row>
        <row r="175">
          <cell r="C175" t="str">
            <v>BBVA Bancomer, S.A.</v>
          </cell>
          <cell r="D175" t="str">
            <v>Mexico</v>
          </cell>
          <cell r="E175" t="str">
            <v xml:space="preserve">A3       </v>
          </cell>
        </row>
        <row r="176">
          <cell r="C176" t="str">
            <v>CRCAM Centre France</v>
          </cell>
          <cell r="D176" t="str">
            <v>France</v>
          </cell>
          <cell r="E176" t="str">
            <v xml:space="preserve">A2       </v>
          </cell>
        </row>
        <row r="177">
          <cell r="C177" t="str">
            <v>CRCAM de Toulouse 31</v>
          </cell>
          <cell r="D177" t="str">
            <v>France</v>
          </cell>
          <cell r="E177" t="str">
            <v xml:space="preserve">A2       </v>
          </cell>
        </row>
        <row r="178">
          <cell r="C178" t="str">
            <v>CRCAM Normandie Seine</v>
          </cell>
          <cell r="D178" t="str">
            <v>France</v>
          </cell>
          <cell r="E178" t="str">
            <v xml:space="preserve">A2       </v>
          </cell>
        </row>
        <row r="179">
          <cell r="C179" t="str">
            <v>Internationale Nederlanden Bank N.V., Paris</v>
          </cell>
          <cell r="D179" t="str">
            <v>France</v>
          </cell>
          <cell r="E179" t="str">
            <v xml:space="preserve">A2       </v>
          </cell>
        </row>
        <row r="180">
          <cell r="C180" t="str">
            <v>T.C. Ziraat Bankasi</v>
          </cell>
          <cell r="D180" t="str">
            <v>Turkey</v>
          </cell>
          <cell r="E180" t="str">
            <v xml:space="preserve">Baa3     </v>
          </cell>
        </row>
        <row r="181">
          <cell r="C181" t="str">
            <v>Bank of China Limited</v>
          </cell>
          <cell r="D181" t="str">
            <v>China</v>
          </cell>
          <cell r="E181" t="str">
            <v xml:space="preserve">A1       </v>
          </cell>
        </row>
        <row r="182">
          <cell r="C182" t="str">
            <v>Chugoku Bank, Limited (The)</v>
          </cell>
          <cell r="D182" t="str">
            <v>Japan</v>
          </cell>
          <cell r="E182" t="str">
            <v xml:space="preserve">Aa3      </v>
          </cell>
        </row>
        <row r="183">
          <cell r="C183" t="str">
            <v>Suruga Bank, Ltd.</v>
          </cell>
          <cell r="D183" t="str">
            <v>Japan</v>
          </cell>
          <cell r="E183" t="str">
            <v xml:space="preserve">A3       </v>
          </cell>
        </row>
        <row r="184">
          <cell r="C184" t="str">
            <v>Banco del Estado de Chile</v>
          </cell>
          <cell r="D184" t="str">
            <v>Chile</v>
          </cell>
          <cell r="E184" t="str">
            <v xml:space="preserve">Aa3      </v>
          </cell>
        </row>
        <row r="185">
          <cell r="C185" t="str">
            <v>CRCAM Nord de France</v>
          </cell>
          <cell r="D185" t="str">
            <v>France</v>
          </cell>
          <cell r="E185" t="str">
            <v xml:space="preserve">A2       </v>
          </cell>
        </row>
        <row r="186">
          <cell r="C186" t="str">
            <v>Intesa Sanpaolo Spa</v>
          </cell>
          <cell r="D186" t="str">
            <v>Italy</v>
          </cell>
          <cell r="E186" t="str">
            <v xml:space="preserve">Baa2     </v>
          </cell>
        </row>
        <row r="187">
          <cell r="C187" t="str">
            <v>Philippine National Bank</v>
          </cell>
          <cell r="D187" t="str">
            <v>Philippines</v>
          </cell>
          <cell r="E187" t="str">
            <v xml:space="preserve">Ba2      </v>
          </cell>
        </row>
        <row r="188">
          <cell r="C188" t="str">
            <v>Shinhan Bank</v>
          </cell>
          <cell r="D188" t="str">
            <v>Korea</v>
          </cell>
          <cell r="E188" t="str">
            <v xml:space="preserve">A1       </v>
          </cell>
        </row>
        <row r="189">
          <cell r="C189" t="str">
            <v>San-in Godo Bank, Ltd.</v>
          </cell>
          <cell r="D189" t="str">
            <v>Japan</v>
          </cell>
          <cell r="E189" t="str">
            <v xml:space="preserve">A3       </v>
          </cell>
        </row>
        <row r="190">
          <cell r="C190" t="str">
            <v>Banque Populaire Val de France</v>
          </cell>
          <cell r="D190" t="str">
            <v>France</v>
          </cell>
          <cell r="E190" t="str">
            <v xml:space="preserve">A2       </v>
          </cell>
        </row>
        <row r="191">
          <cell r="C191" t="str">
            <v>Banque et Caisse d'Epargne de l'Etat</v>
          </cell>
          <cell r="D191" t="str">
            <v>Luxembourg</v>
          </cell>
          <cell r="E191" t="str">
            <v xml:space="preserve">Aa1      </v>
          </cell>
        </row>
        <row r="192">
          <cell r="C192" t="str">
            <v>St. Galler Kantonalbank</v>
          </cell>
          <cell r="D192" t="str">
            <v>Switzerland</v>
          </cell>
          <cell r="E192" t="str">
            <v xml:space="preserve">Aa1      </v>
          </cell>
        </row>
        <row r="193">
          <cell r="C193" t="str">
            <v>Citibank International Plc</v>
          </cell>
          <cell r="D193" t="str">
            <v>United Kingdom</v>
          </cell>
          <cell r="E193" t="str">
            <v xml:space="preserve">A2       </v>
          </cell>
        </row>
        <row r="194">
          <cell r="C194" t="str">
            <v>Bank Nederlandse Gemeenten N.V.</v>
          </cell>
          <cell r="D194" t="str">
            <v>Netherlands</v>
          </cell>
          <cell r="E194" t="str">
            <v xml:space="preserve">Aaa      </v>
          </cell>
        </row>
        <row r="195">
          <cell r="C195" t="str">
            <v>Bank of Communications Co., Ltd.</v>
          </cell>
          <cell r="D195" t="str">
            <v>China</v>
          </cell>
          <cell r="E195" t="str">
            <v xml:space="preserve">A2       </v>
          </cell>
        </row>
        <row r="196">
          <cell r="C196" t="str">
            <v>Korea Exchange Bank</v>
          </cell>
          <cell r="D196" t="str">
            <v>Korea</v>
          </cell>
          <cell r="E196" t="str">
            <v xml:space="preserve">A1       </v>
          </cell>
        </row>
        <row r="197">
          <cell r="C197" t="str">
            <v>Standard Chartered Bank Korea Limited</v>
          </cell>
          <cell r="D197" t="str">
            <v>Korea</v>
          </cell>
          <cell r="E197" t="str">
            <v xml:space="preserve">A1       </v>
          </cell>
        </row>
        <row r="198">
          <cell r="C198" t="str">
            <v>Bremer Landesbank Kreditanstalt Oldenburg GZ</v>
          </cell>
          <cell r="D198" t="str">
            <v>Germany</v>
          </cell>
          <cell r="E198" t="str">
            <v xml:space="preserve">Aa1      </v>
          </cell>
        </row>
        <row r="199">
          <cell r="C199" t="str">
            <v>Erste Group Bank AG</v>
          </cell>
          <cell r="D199" t="str">
            <v>Austria</v>
          </cell>
          <cell r="E199" t="str">
            <v xml:space="preserve">Baa1     </v>
          </cell>
        </row>
        <row r="200">
          <cell r="C200" t="str">
            <v>Landesbank Berlin AG</v>
          </cell>
          <cell r="D200" t="str">
            <v>Germany</v>
          </cell>
          <cell r="E200" t="str">
            <v xml:space="preserve">Aa1      </v>
          </cell>
        </row>
        <row r="201">
          <cell r="C201" t="str">
            <v>KASIKORNBANK Public Company Limited</v>
          </cell>
          <cell r="D201" t="str">
            <v>Thailand</v>
          </cell>
          <cell r="E201" t="str">
            <v xml:space="preserve">Baa1     </v>
          </cell>
        </row>
        <row r="202">
          <cell r="C202" t="str">
            <v>Industrial &amp; Commercial Bank of China Ltd</v>
          </cell>
          <cell r="D202" t="str">
            <v>China</v>
          </cell>
          <cell r="E202" t="str">
            <v xml:space="preserve">A1       </v>
          </cell>
        </row>
        <row r="203">
          <cell r="C203" t="str">
            <v>Bangkok Bank Public Company Limited</v>
          </cell>
          <cell r="D203" t="str">
            <v>Thailand</v>
          </cell>
          <cell r="E203" t="str">
            <v xml:space="preserve">Baa1     </v>
          </cell>
        </row>
        <row r="204">
          <cell r="C204" t="str">
            <v>Capital One Bank (USA), N.A.</v>
          </cell>
          <cell r="D204" t="str">
            <v>United States</v>
          </cell>
          <cell r="E204" t="str">
            <v xml:space="preserve">A3       </v>
          </cell>
        </row>
        <row r="205">
          <cell r="C205" t="str">
            <v>Banco Comercial Portugues, S.A.</v>
          </cell>
          <cell r="D205" t="str">
            <v>Portugal</v>
          </cell>
          <cell r="E205" t="str">
            <v xml:space="preserve">B1       </v>
          </cell>
        </row>
        <row r="206">
          <cell r="C206" t="str">
            <v>Landwirtschaftliche Rentenbank</v>
          </cell>
          <cell r="D206" t="str">
            <v>Germany</v>
          </cell>
          <cell r="E206" t="str">
            <v xml:space="preserve">Aaa      </v>
          </cell>
        </row>
        <row r="207">
          <cell r="C207" t="str">
            <v>Susquehanna Bank</v>
          </cell>
          <cell r="D207" t="str">
            <v>United States</v>
          </cell>
          <cell r="E207" t="str">
            <v xml:space="preserve">Baa1     </v>
          </cell>
        </row>
        <row r="208">
          <cell r="C208" t="str">
            <v>NIBC Bank N.V.</v>
          </cell>
          <cell r="D208" t="str">
            <v>Netherlands</v>
          </cell>
          <cell r="E208" t="str">
            <v xml:space="preserve">Baa3     </v>
          </cell>
        </row>
        <row r="209">
          <cell r="C209" t="str">
            <v>Bankinter, S.A.</v>
          </cell>
          <cell r="D209" t="str">
            <v>Spain</v>
          </cell>
          <cell r="E209" t="str">
            <v xml:space="preserve">Baa3     </v>
          </cell>
        </row>
        <row r="210">
          <cell r="C210" t="str">
            <v>Banque Internationale a Luxembourg</v>
          </cell>
          <cell r="D210" t="str">
            <v>Luxembourg</v>
          </cell>
          <cell r="E210" t="str">
            <v xml:space="preserve">Baa1     </v>
          </cell>
        </row>
        <row r="211">
          <cell r="C211" t="str">
            <v>Banco do Brasil S.A.</v>
          </cell>
          <cell r="D211" t="str">
            <v>Brazil</v>
          </cell>
          <cell r="E211" t="str">
            <v xml:space="preserve">Baa2     </v>
          </cell>
        </row>
        <row r="212">
          <cell r="C212" t="str">
            <v>Banco Bradesco S.A.</v>
          </cell>
          <cell r="D212" t="str">
            <v>Brazil</v>
          </cell>
          <cell r="E212" t="str">
            <v xml:space="preserve">Baa2     </v>
          </cell>
        </row>
        <row r="213">
          <cell r="C213" t="str">
            <v>HSBC Bank Brasil S.A. - Banco Multiplo</v>
          </cell>
          <cell r="D213" t="str">
            <v>Brazil</v>
          </cell>
          <cell r="E213" t="str">
            <v xml:space="preserve">Baa2     </v>
          </cell>
        </row>
        <row r="214">
          <cell r="C214" t="str">
            <v>Banco Safra S.A.</v>
          </cell>
          <cell r="D214" t="str">
            <v>Brazil</v>
          </cell>
          <cell r="E214" t="str">
            <v xml:space="preserve">Baa2     </v>
          </cell>
        </row>
        <row r="215">
          <cell r="C215" t="str">
            <v>BBVA (Chile)</v>
          </cell>
          <cell r="D215" t="str">
            <v>Chile</v>
          </cell>
          <cell r="E215" t="str">
            <v xml:space="preserve">Baa1     </v>
          </cell>
        </row>
        <row r="216">
          <cell r="C216" t="str">
            <v>CorpBanca</v>
          </cell>
          <cell r="D216" t="str">
            <v>Chile</v>
          </cell>
          <cell r="E216" t="str">
            <v xml:space="preserve">Baa3     </v>
          </cell>
        </row>
        <row r="217">
          <cell r="C217" t="str">
            <v>Banco de Chile</v>
          </cell>
          <cell r="D217" t="str">
            <v>Chile</v>
          </cell>
          <cell r="E217" t="str">
            <v xml:space="preserve">Aa3      </v>
          </cell>
        </row>
        <row r="218">
          <cell r="C218" t="str">
            <v>Banco Santander-Chile</v>
          </cell>
          <cell r="D218" t="str">
            <v>Chile</v>
          </cell>
          <cell r="E218" t="str">
            <v xml:space="preserve">Aa3      </v>
          </cell>
        </row>
        <row r="219">
          <cell r="C219" t="str">
            <v>FirstMerit Bank, N.A.</v>
          </cell>
          <cell r="D219" t="str">
            <v>United States</v>
          </cell>
          <cell r="E219" t="str">
            <v xml:space="preserve">A2       </v>
          </cell>
        </row>
        <row r="220">
          <cell r="C220" t="str">
            <v>China Construction Bank (Asia) Corp. Ltd.</v>
          </cell>
          <cell r="D220" t="str">
            <v>Hong Kong</v>
          </cell>
          <cell r="E220" t="str">
            <v xml:space="preserve">A2       </v>
          </cell>
        </row>
        <row r="221">
          <cell r="C221" t="str">
            <v>Kreditanstalt fuer Wiederaufbau</v>
          </cell>
          <cell r="D221" t="str">
            <v>Germany</v>
          </cell>
          <cell r="E221" t="str">
            <v xml:space="preserve">Aaa      </v>
          </cell>
        </row>
        <row r="222">
          <cell r="C222" t="str">
            <v>Oesterreichische Kontrollbank AG</v>
          </cell>
          <cell r="D222" t="str">
            <v>Austria</v>
          </cell>
          <cell r="E222" t="str">
            <v xml:space="preserve">Aaa      </v>
          </cell>
        </row>
        <row r="223">
          <cell r="C223" t="str">
            <v>Kookmin Bank</v>
          </cell>
          <cell r="D223" t="str">
            <v>Korea</v>
          </cell>
          <cell r="E223" t="str">
            <v xml:space="preserve">A1       </v>
          </cell>
        </row>
        <row r="224">
          <cell r="C224" t="str">
            <v>Bank of the Philippine Islands</v>
          </cell>
          <cell r="D224" t="str">
            <v>Philippines</v>
          </cell>
          <cell r="E224" t="str">
            <v xml:space="preserve">Baa3     </v>
          </cell>
        </row>
        <row r="225">
          <cell r="C225" t="str">
            <v>Metropolitan Bank &amp; Trust Company</v>
          </cell>
          <cell r="D225" t="str">
            <v>Philippines</v>
          </cell>
          <cell r="E225" t="str">
            <v xml:space="preserve">Baa3     </v>
          </cell>
        </row>
        <row r="226">
          <cell r="C226" t="str">
            <v>Agricultural Bank of China Limited</v>
          </cell>
          <cell r="D226" t="str">
            <v>China</v>
          </cell>
          <cell r="E226" t="str">
            <v xml:space="preserve">A1       </v>
          </cell>
        </row>
        <row r="227">
          <cell r="C227" t="str">
            <v>Nordea Bank Finland Plc</v>
          </cell>
          <cell r="D227" t="str">
            <v>Finland</v>
          </cell>
          <cell r="E227" t="str">
            <v xml:space="preserve">Aa3      </v>
          </cell>
        </row>
        <row r="228">
          <cell r="C228" t="str">
            <v>Bank of Ayudhya</v>
          </cell>
          <cell r="D228" t="str">
            <v>Thailand</v>
          </cell>
          <cell r="E228" t="str">
            <v xml:space="preserve">Baa1     </v>
          </cell>
        </row>
        <row r="229">
          <cell r="C229" t="str">
            <v>Malayan Banking Berhad</v>
          </cell>
          <cell r="D229" t="str">
            <v>Malaysia</v>
          </cell>
          <cell r="E229" t="str">
            <v xml:space="preserve">A3       </v>
          </cell>
        </row>
        <row r="230">
          <cell r="C230" t="str">
            <v>DBS Bank Ltd.</v>
          </cell>
          <cell r="D230" t="str">
            <v>Singapore</v>
          </cell>
          <cell r="E230" t="str">
            <v xml:space="preserve">Aa1      </v>
          </cell>
        </row>
        <row r="231">
          <cell r="C231" t="str">
            <v>BBVA Colombia S.A.</v>
          </cell>
          <cell r="D231" t="str">
            <v>Colombia</v>
          </cell>
          <cell r="E231" t="str">
            <v xml:space="preserve">Baa2     </v>
          </cell>
        </row>
        <row r="232">
          <cell r="C232" t="str">
            <v>DZ-Bank Ireland plc</v>
          </cell>
          <cell r="D232" t="str">
            <v>Ireland</v>
          </cell>
          <cell r="E232" t="str">
            <v xml:space="preserve">A3       </v>
          </cell>
        </row>
        <row r="233">
          <cell r="C233" t="str">
            <v>TCF National Bank</v>
          </cell>
          <cell r="D233" t="str">
            <v>United States</v>
          </cell>
          <cell r="E233" t="str">
            <v xml:space="preserve">Baa1     </v>
          </cell>
        </row>
        <row r="234">
          <cell r="C234" t="str">
            <v>Banco Santander (Mexico), S.A.</v>
          </cell>
          <cell r="D234" t="str">
            <v>Mexico</v>
          </cell>
          <cell r="E234" t="str">
            <v xml:space="preserve">A3       </v>
          </cell>
        </row>
        <row r="235">
          <cell r="C235" t="str">
            <v>HSBC Mexico, S.A.</v>
          </cell>
          <cell r="D235" t="str">
            <v>Mexico</v>
          </cell>
          <cell r="E235" t="str">
            <v xml:space="preserve">A3       </v>
          </cell>
        </row>
        <row r="236">
          <cell r="C236" t="str">
            <v>Banco de la Nacion Argentina</v>
          </cell>
          <cell r="D236" t="str">
            <v>Argentina</v>
          </cell>
          <cell r="E236" t="str">
            <v xml:space="preserve">Caa2     </v>
          </cell>
        </row>
        <row r="237">
          <cell r="C237" t="str">
            <v>Banco de la Ciudad de Buenos Aires</v>
          </cell>
          <cell r="D237" t="str">
            <v>Argentina</v>
          </cell>
          <cell r="E237" t="str">
            <v xml:space="preserve">Caa2     </v>
          </cell>
        </row>
        <row r="238">
          <cell r="C238" t="str">
            <v>HSBC Bank Argentina S.A.</v>
          </cell>
          <cell r="D238" t="str">
            <v>Argentina</v>
          </cell>
          <cell r="E238" t="str">
            <v xml:space="preserve">Caa2     </v>
          </cell>
        </row>
        <row r="239">
          <cell r="C239" t="str">
            <v>Banco Macro S.A.</v>
          </cell>
          <cell r="D239" t="str">
            <v>Argentina</v>
          </cell>
          <cell r="E239" t="str">
            <v xml:space="preserve">Caa2     </v>
          </cell>
        </row>
        <row r="240">
          <cell r="C240" t="str">
            <v>Hang Seng Bank Limited</v>
          </cell>
          <cell r="D240" t="str">
            <v>Hong Kong</v>
          </cell>
          <cell r="E240" t="str">
            <v xml:space="preserve">Aa2      </v>
          </cell>
        </row>
        <row r="241">
          <cell r="C241" t="str">
            <v>Commerzbank International S.A.</v>
          </cell>
          <cell r="D241" t="str">
            <v>Luxembourg</v>
          </cell>
          <cell r="E241" t="str">
            <v xml:space="preserve">Baa2     </v>
          </cell>
        </row>
        <row r="242">
          <cell r="C242" t="str">
            <v>Sparkasse KoelnBonn</v>
          </cell>
          <cell r="D242" t="str">
            <v>Germany</v>
          </cell>
          <cell r="E242" t="str">
            <v xml:space="preserve">A1       </v>
          </cell>
        </row>
        <row r="243">
          <cell r="C243" t="str">
            <v>ING Bank Slaski S.A.</v>
          </cell>
          <cell r="D243" t="str">
            <v>Poland</v>
          </cell>
          <cell r="E243" t="str">
            <v xml:space="preserve">Baa1     </v>
          </cell>
        </row>
        <row r="244">
          <cell r="C244" t="str">
            <v>Bank BPH S.A.</v>
          </cell>
          <cell r="D244" t="str">
            <v>Poland</v>
          </cell>
          <cell r="E244" t="str">
            <v xml:space="preserve">Baa2     </v>
          </cell>
        </row>
        <row r="245">
          <cell r="C245" t="str">
            <v>Turkiye Garanti Bankasi AS</v>
          </cell>
          <cell r="D245" t="str">
            <v>Turkey</v>
          </cell>
          <cell r="E245" t="str">
            <v xml:space="preserve">Baa3     </v>
          </cell>
        </row>
        <row r="246">
          <cell r="C246" t="str">
            <v>Akbank TAS</v>
          </cell>
          <cell r="D246" t="str">
            <v>Turkey</v>
          </cell>
          <cell r="E246" t="str">
            <v xml:space="preserve">Baa3     </v>
          </cell>
        </row>
        <row r="247">
          <cell r="C247" t="str">
            <v>Siam Commercial Bank Public Company Limited</v>
          </cell>
          <cell r="D247" t="str">
            <v>Thailand</v>
          </cell>
          <cell r="E247" t="str">
            <v xml:space="preserve">Baa1     </v>
          </cell>
        </row>
        <row r="248">
          <cell r="C248" t="str">
            <v>Krung Thai Bank Public Company Limited</v>
          </cell>
          <cell r="D248" t="str">
            <v>Thailand</v>
          </cell>
          <cell r="E248" t="str">
            <v xml:space="preserve">Baa1     </v>
          </cell>
        </row>
        <row r="249">
          <cell r="C249" t="str">
            <v>TMB Bank Public Company Limited</v>
          </cell>
          <cell r="D249" t="str">
            <v>Thailand</v>
          </cell>
          <cell r="E249" t="str">
            <v xml:space="preserve">Baa3     </v>
          </cell>
        </row>
        <row r="250">
          <cell r="C250" t="str">
            <v>United Coconut Planters Bank</v>
          </cell>
          <cell r="D250" t="str">
            <v>Philippines</v>
          </cell>
          <cell r="E250" t="str">
            <v xml:space="preserve">B2       </v>
          </cell>
        </row>
        <row r="251">
          <cell r="C251" t="str">
            <v>Land Bank of the Philippines</v>
          </cell>
          <cell r="D251" t="str">
            <v>Philippines</v>
          </cell>
          <cell r="E251" t="str">
            <v xml:space="preserve">Baa3     </v>
          </cell>
        </row>
        <row r="252">
          <cell r="C252" t="str">
            <v>Rizal Commercial Banking Corporation</v>
          </cell>
          <cell r="D252" t="str">
            <v>Philippines</v>
          </cell>
          <cell r="E252" t="str">
            <v xml:space="preserve">Ba2      </v>
          </cell>
        </row>
        <row r="253">
          <cell r="C253" t="str">
            <v>Bank Negara Indonesia TBK (P.T.)</v>
          </cell>
          <cell r="D253" t="str">
            <v>Indonesia</v>
          </cell>
          <cell r="E253" t="str">
            <v xml:space="preserve">Baa3     </v>
          </cell>
        </row>
        <row r="254">
          <cell r="C254" t="str">
            <v>Bank Rakyat Indonesia (P.T.)</v>
          </cell>
          <cell r="D254" t="str">
            <v>Indonesia</v>
          </cell>
          <cell r="E254" t="str">
            <v xml:space="preserve">Baa3     </v>
          </cell>
        </row>
        <row r="255">
          <cell r="C255" t="str">
            <v>Banca del Mezzogiorno - MedioCredito Centrale</v>
          </cell>
          <cell r="D255" t="str">
            <v>Italy</v>
          </cell>
          <cell r="E255" t="str">
            <v xml:space="preserve">Ba1      </v>
          </cell>
        </row>
        <row r="256">
          <cell r="C256" t="str">
            <v>mBank S.A.</v>
          </cell>
          <cell r="D256" t="str">
            <v>Poland</v>
          </cell>
          <cell r="E256" t="str">
            <v xml:space="preserve">Baa3     </v>
          </cell>
        </row>
        <row r="257">
          <cell r="C257" t="str">
            <v>Bank of Baroda</v>
          </cell>
          <cell r="D257" t="str">
            <v>India</v>
          </cell>
          <cell r="E257" t="str">
            <v xml:space="preserve">Baa3     </v>
          </cell>
        </row>
        <row r="258">
          <cell r="C258" t="str">
            <v>Bank of India</v>
          </cell>
          <cell r="D258" t="str">
            <v>India</v>
          </cell>
          <cell r="E258" t="str">
            <v xml:space="preserve">Baa3     </v>
          </cell>
        </row>
        <row r="259">
          <cell r="C259" t="str">
            <v>Central Bank of India</v>
          </cell>
          <cell r="D259" t="str">
            <v>India</v>
          </cell>
          <cell r="E259" t="str">
            <v xml:space="preserve">Baa3     </v>
          </cell>
        </row>
        <row r="260">
          <cell r="C260" t="str">
            <v>Alpha Bank AE</v>
          </cell>
          <cell r="D260" t="str">
            <v>Greece</v>
          </cell>
          <cell r="E260" t="str">
            <v xml:space="preserve">Caa1     </v>
          </cell>
        </row>
        <row r="261">
          <cell r="C261" t="str">
            <v>National Bank of Greece S.A.</v>
          </cell>
          <cell r="D261" t="str">
            <v>Greece</v>
          </cell>
          <cell r="E261" t="str">
            <v xml:space="preserve">Caa1     </v>
          </cell>
        </row>
        <row r="262">
          <cell r="C262" t="str">
            <v>Turk Ekonomi Bankasi AS</v>
          </cell>
          <cell r="D262" t="str">
            <v>Turkey</v>
          </cell>
          <cell r="E262" t="str">
            <v xml:space="preserve">Baa3     </v>
          </cell>
        </row>
        <row r="263">
          <cell r="C263" t="str">
            <v>Saudi British Bank</v>
          </cell>
          <cell r="D263" t="str">
            <v>Saudi Arabia</v>
          </cell>
          <cell r="E263" t="str">
            <v xml:space="preserve">Aa3      </v>
          </cell>
        </row>
        <row r="264">
          <cell r="C264" t="str">
            <v>Banque Saudi Fransi</v>
          </cell>
          <cell r="D264" t="str">
            <v>Saudi Arabia</v>
          </cell>
          <cell r="E264" t="str">
            <v xml:space="preserve">Aa3      </v>
          </cell>
        </row>
        <row r="265">
          <cell r="C265" t="str">
            <v>Al Rajhi Bank</v>
          </cell>
          <cell r="D265" t="str">
            <v>Saudi Arabia</v>
          </cell>
          <cell r="E265" t="str">
            <v xml:space="preserve">A1       </v>
          </cell>
        </row>
        <row r="266">
          <cell r="C266" t="str">
            <v>Arab National Bank</v>
          </cell>
          <cell r="D266" t="str">
            <v>Saudi Arabia</v>
          </cell>
          <cell r="E266" t="str">
            <v xml:space="preserve">A1       </v>
          </cell>
        </row>
        <row r="267">
          <cell r="C267" t="str">
            <v>Bank Al-Jazira</v>
          </cell>
          <cell r="D267" t="str">
            <v>Saudi Arabia</v>
          </cell>
          <cell r="E267" t="str">
            <v xml:space="preserve">A3       </v>
          </cell>
        </row>
        <row r="268">
          <cell r="C268" t="str">
            <v>National Commercial Bank</v>
          </cell>
          <cell r="D268" t="str">
            <v>Saudi Arabia</v>
          </cell>
          <cell r="E268" t="str">
            <v xml:space="preserve">A1       </v>
          </cell>
        </row>
        <row r="269">
          <cell r="C269" t="str">
            <v>Riyad Bank</v>
          </cell>
          <cell r="D269" t="str">
            <v>Saudi Arabia</v>
          </cell>
          <cell r="E269" t="str">
            <v xml:space="preserve">A1       </v>
          </cell>
        </row>
        <row r="270">
          <cell r="C270" t="str">
            <v>Samba Financial Group</v>
          </cell>
          <cell r="D270" t="str">
            <v>Saudi Arabia</v>
          </cell>
          <cell r="E270" t="str">
            <v xml:space="preserve">Aa3      </v>
          </cell>
        </row>
        <row r="271">
          <cell r="C271" t="str">
            <v>Saudi Hollandi Bank</v>
          </cell>
          <cell r="D271" t="str">
            <v>Saudi Arabia</v>
          </cell>
          <cell r="E271" t="str">
            <v xml:space="preserve">A1       </v>
          </cell>
        </row>
        <row r="272">
          <cell r="C272" t="str">
            <v>Saudi Investment Bank</v>
          </cell>
          <cell r="D272" t="str">
            <v>Saudi Arabia</v>
          </cell>
          <cell r="E272" t="str">
            <v xml:space="preserve">A2       </v>
          </cell>
        </row>
        <row r="273">
          <cell r="C273" t="str">
            <v>Al Ahli Bank of Kuwait K.S.C</v>
          </cell>
          <cell r="D273" t="str">
            <v>Kuwait</v>
          </cell>
          <cell r="E273" t="str">
            <v xml:space="preserve">A2       </v>
          </cell>
        </row>
        <row r="274">
          <cell r="C274" t="str">
            <v>Burgan Bank SAK</v>
          </cell>
          <cell r="D274" t="str">
            <v>Kuwait</v>
          </cell>
          <cell r="E274" t="str">
            <v xml:space="preserve">A3       </v>
          </cell>
        </row>
        <row r="275">
          <cell r="C275" t="str">
            <v>Gulf Bank K.S.C.</v>
          </cell>
          <cell r="D275" t="str">
            <v>Kuwait</v>
          </cell>
          <cell r="E275" t="str">
            <v xml:space="preserve">Baa1     </v>
          </cell>
        </row>
        <row r="276">
          <cell r="C276" t="str">
            <v>Kuwait Finance House</v>
          </cell>
          <cell r="D276" t="str">
            <v>Kuwait</v>
          </cell>
          <cell r="E276" t="str">
            <v xml:space="preserve">A1       </v>
          </cell>
        </row>
        <row r="277">
          <cell r="C277" t="str">
            <v>National Bank of Kuwait S.A.K.</v>
          </cell>
          <cell r="D277" t="str">
            <v>Kuwait</v>
          </cell>
          <cell r="E277" t="str">
            <v xml:space="preserve">Aa3      </v>
          </cell>
        </row>
        <row r="278">
          <cell r="C278" t="str">
            <v>Bank Hapoalim B.M.</v>
          </cell>
          <cell r="D278" t="str">
            <v>Israel</v>
          </cell>
          <cell r="E278" t="str">
            <v xml:space="preserve">A2       </v>
          </cell>
        </row>
        <row r="279">
          <cell r="C279" t="str">
            <v>Bank Leumi</v>
          </cell>
          <cell r="D279" t="str">
            <v>Israel</v>
          </cell>
          <cell r="E279" t="str">
            <v xml:space="preserve">A2       </v>
          </cell>
        </row>
        <row r="280">
          <cell r="C280" t="str">
            <v>First International Bank of Israel</v>
          </cell>
          <cell r="D280" t="str">
            <v>Israel</v>
          </cell>
          <cell r="E280" t="str">
            <v xml:space="preserve">A3       </v>
          </cell>
        </row>
        <row r="281">
          <cell r="C281" t="str">
            <v>Israel Discount Bank</v>
          </cell>
          <cell r="D281" t="str">
            <v>Israel</v>
          </cell>
          <cell r="E281" t="str">
            <v xml:space="preserve">A3       </v>
          </cell>
        </row>
        <row r="282">
          <cell r="C282" t="str">
            <v>Mizrahi Tefahot Bank</v>
          </cell>
          <cell r="D282" t="str">
            <v>Israel</v>
          </cell>
          <cell r="E282" t="str">
            <v xml:space="preserve">A2       </v>
          </cell>
        </row>
        <row r="283">
          <cell r="C283" t="str">
            <v>Bank Millennium S.A.</v>
          </cell>
          <cell r="D283" t="str">
            <v>Poland</v>
          </cell>
          <cell r="E283" t="str">
            <v xml:space="preserve">Ba2      </v>
          </cell>
        </row>
        <row r="284">
          <cell r="C284" t="str">
            <v>United Overseas Bank Limited</v>
          </cell>
          <cell r="D284" t="str">
            <v>Singapore</v>
          </cell>
          <cell r="E284" t="str">
            <v xml:space="preserve">Aa1      </v>
          </cell>
        </row>
        <row r="285">
          <cell r="C285" t="str">
            <v>Oversea-Chinese Banking Corp Ltd</v>
          </cell>
          <cell r="D285" t="str">
            <v>Singapore</v>
          </cell>
          <cell r="E285" t="str">
            <v xml:space="preserve">Aa1      </v>
          </cell>
        </row>
        <row r="286">
          <cell r="C286" t="str">
            <v>Royal Bank of Scotland N.V., Paris Branch</v>
          </cell>
          <cell r="D286" t="str">
            <v>France</v>
          </cell>
          <cell r="E286" t="str">
            <v xml:space="preserve">Baa1     </v>
          </cell>
        </row>
        <row r="287">
          <cell r="C287" t="str">
            <v>Banco Popular Espanol, S.A.</v>
          </cell>
          <cell r="D287" t="str">
            <v>Spain</v>
          </cell>
          <cell r="E287" t="str">
            <v xml:space="preserve">Ba3      </v>
          </cell>
        </row>
        <row r="288">
          <cell r="C288" t="str">
            <v>Bank of East Asia, Limited</v>
          </cell>
          <cell r="D288" t="str">
            <v>Hong Kong</v>
          </cell>
          <cell r="E288" t="str">
            <v xml:space="preserve">A2       </v>
          </cell>
        </row>
        <row r="289">
          <cell r="C289" t="str">
            <v>Shanghai Commercial Bank</v>
          </cell>
          <cell r="D289" t="str">
            <v>Hong Kong</v>
          </cell>
          <cell r="E289" t="str">
            <v xml:space="preserve">A2       </v>
          </cell>
        </row>
        <row r="290">
          <cell r="C290" t="str">
            <v>DBS Bank (Hong Kong) Limited</v>
          </cell>
          <cell r="D290" t="str">
            <v>Hong Kong</v>
          </cell>
          <cell r="E290" t="str">
            <v xml:space="preserve">Aa3      </v>
          </cell>
        </row>
        <row r="291">
          <cell r="C291" t="str">
            <v>Wing Hang Bank, Limited</v>
          </cell>
          <cell r="D291" t="str">
            <v>Hong Kong</v>
          </cell>
          <cell r="E291" t="str">
            <v xml:space="preserve">Aa3      </v>
          </cell>
        </row>
        <row r="292">
          <cell r="C292" t="str">
            <v>Wing Lung Bank Limited</v>
          </cell>
          <cell r="D292" t="str">
            <v>Hong Kong</v>
          </cell>
          <cell r="E292" t="str">
            <v xml:space="preserve">A3       </v>
          </cell>
        </row>
        <row r="293">
          <cell r="C293" t="str">
            <v>First National Bank of Omaha</v>
          </cell>
          <cell r="D293" t="str">
            <v>United States</v>
          </cell>
          <cell r="E293" t="str">
            <v xml:space="preserve">Baa1     </v>
          </cell>
        </row>
        <row r="294">
          <cell r="C294" t="str">
            <v>Bank Tabungan Negara (P.T.)</v>
          </cell>
          <cell r="D294" t="str">
            <v>Indonesia</v>
          </cell>
          <cell r="E294" t="str">
            <v xml:space="preserve">Baa3     </v>
          </cell>
        </row>
        <row r="295">
          <cell r="C295" t="str">
            <v>CRCAM Centre Est</v>
          </cell>
          <cell r="D295" t="str">
            <v>France</v>
          </cell>
          <cell r="E295" t="str">
            <v xml:space="preserve">A2       </v>
          </cell>
        </row>
        <row r="296">
          <cell r="C296" t="str">
            <v>CRCAM Centre Loire</v>
          </cell>
          <cell r="D296" t="str">
            <v>France</v>
          </cell>
          <cell r="E296" t="str">
            <v xml:space="preserve">A2       </v>
          </cell>
        </row>
        <row r="297">
          <cell r="C297" t="str">
            <v>ABSA Bank Limited</v>
          </cell>
          <cell r="D297" t="str">
            <v>South Africa</v>
          </cell>
          <cell r="E297" t="str">
            <v xml:space="preserve">Baa1     </v>
          </cell>
        </row>
        <row r="298">
          <cell r="C298" t="str">
            <v>Investec Bank Ltd.</v>
          </cell>
          <cell r="D298" t="str">
            <v>South Africa</v>
          </cell>
          <cell r="E298" t="str">
            <v xml:space="preserve">Baa1     </v>
          </cell>
        </row>
        <row r="299">
          <cell r="C299" t="str">
            <v>FirstRand Bank Limited</v>
          </cell>
          <cell r="D299" t="str">
            <v>South Africa</v>
          </cell>
          <cell r="E299" t="str">
            <v xml:space="preserve">Baa1     </v>
          </cell>
        </row>
        <row r="300">
          <cell r="C300" t="str">
            <v>Nedbank Limited</v>
          </cell>
          <cell r="D300" t="str">
            <v>South Africa</v>
          </cell>
          <cell r="E300" t="str">
            <v xml:space="preserve">Baa1     </v>
          </cell>
        </row>
        <row r="301">
          <cell r="C301" t="str">
            <v>Standard Bank of South Africa</v>
          </cell>
          <cell r="D301" t="str">
            <v>South Africa</v>
          </cell>
          <cell r="E301" t="str">
            <v xml:space="preserve">Baa1     </v>
          </cell>
        </row>
        <row r="302">
          <cell r="C302" t="str">
            <v>Ceska Sporitelna, a.s.</v>
          </cell>
          <cell r="D302" t="str">
            <v>Czech Republic</v>
          </cell>
          <cell r="E302" t="str">
            <v xml:space="preserve">A2       </v>
          </cell>
        </row>
        <row r="303">
          <cell r="C303" t="str">
            <v>Komercni Banka a.s.</v>
          </cell>
          <cell r="D303" t="str">
            <v>Czech Republic</v>
          </cell>
          <cell r="E303" t="str">
            <v xml:space="preserve">A2       </v>
          </cell>
        </row>
        <row r="304">
          <cell r="C304" t="str">
            <v>Ceskoslovenska Obchodni Banka, a.s.</v>
          </cell>
          <cell r="D304" t="str">
            <v>Czech Republic</v>
          </cell>
          <cell r="E304" t="str">
            <v xml:space="preserve">A2       </v>
          </cell>
        </row>
        <row r="305">
          <cell r="C305" t="str">
            <v>Bank of Taiwan</v>
          </cell>
          <cell r="D305" t="str">
            <v>Taiwan</v>
          </cell>
          <cell r="E305" t="str">
            <v xml:space="preserve">Aa3      </v>
          </cell>
        </row>
        <row r="306">
          <cell r="C306" t="str">
            <v>Itau Unibanco S.A.</v>
          </cell>
          <cell r="D306" t="str">
            <v>Brazil</v>
          </cell>
          <cell r="E306" t="str">
            <v xml:space="preserve">Baa2     </v>
          </cell>
        </row>
        <row r="307">
          <cell r="C307" t="str">
            <v>Banco BTG Pactual S.A.</v>
          </cell>
          <cell r="D307" t="str">
            <v>Brazil</v>
          </cell>
          <cell r="E307" t="str">
            <v xml:space="preserve">Baa3     </v>
          </cell>
        </row>
        <row r="308">
          <cell r="C308" t="str">
            <v>Banco de Credito e Inversiones</v>
          </cell>
          <cell r="D308" t="str">
            <v>Chile</v>
          </cell>
          <cell r="E308" t="str">
            <v xml:space="preserve">A1       </v>
          </cell>
        </row>
        <row r="309">
          <cell r="C309" t="str">
            <v>Canara Bank</v>
          </cell>
          <cell r="D309" t="str">
            <v>India</v>
          </cell>
          <cell r="E309" t="str">
            <v xml:space="preserve">Baa3     </v>
          </cell>
        </row>
        <row r="310">
          <cell r="C310" t="str">
            <v>Punjab National Bank</v>
          </cell>
          <cell r="D310" t="str">
            <v>India</v>
          </cell>
          <cell r="E310" t="str">
            <v xml:space="preserve">Baa3     </v>
          </cell>
        </row>
        <row r="311">
          <cell r="C311" t="str">
            <v>FirstBank Puerto Rico</v>
          </cell>
          <cell r="D311" t="str">
            <v>United States</v>
          </cell>
          <cell r="E311" t="str">
            <v xml:space="preserve">B2       </v>
          </cell>
        </row>
        <row r="312">
          <cell r="C312" t="str">
            <v>DNB Bank ASA</v>
          </cell>
          <cell r="D312" t="str">
            <v>Norway</v>
          </cell>
          <cell r="E312" t="str">
            <v xml:space="preserve">A1       </v>
          </cell>
        </row>
        <row r="313">
          <cell r="C313" t="str">
            <v>Nanyang Commercial Bank, Ltd.</v>
          </cell>
          <cell r="D313" t="str">
            <v>Hong Kong</v>
          </cell>
          <cell r="E313" t="str">
            <v xml:space="preserve">Aa3      </v>
          </cell>
        </row>
        <row r="314">
          <cell r="C314" t="str">
            <v>Chiyu Banking Corporation, Ltd.</v>
          </cell>
          <cell r="D314" t="str">
            <v>Hong Kong</v>
          </cell>
          <cell r="E314" t="str">
            <v xml:space="preserve">Aa3      </v>
          </cell>
        </row>
        <row r="315">
          <cell r="C315" t="str">
            <v>National Bank of Abu Dhabi</v>
          </cell>
          <cell r="D315" t="str">
            <v>United Arab Emirates</v>
          </cell>
          <cell r="E315" t="str">
            <v xml:space="preserve">Aa3      </v>
          </cell>
        </row>
        <row r="316">
          <cell r="C316" t="str">
            <v>MashreqBank psc</v>
          </cell>
          <cell r="D316" t="str">
            <v>United Arab Emirates</v>
          </cell>
          <cell r="E316" t="str">
            <v xml:space="preserve">Baa2     </v>
          </cell>
        </row>
        <row r="317">
          <cell r="C317" t="str">
            <v>Abu Dhabi Commercial Bank</v>
          </cell>
          <cell r="D317" t="str">
            <v>United Arab Emirates</v>
          </cell>
          <cell r="E317" t="str">
            <v xml:space="preserve">A1       </v>
          </cell>
        </row>
        <row r="318">
          <cell r="C318" t="str">
            <v>National Bank of Bahrain BSC</v>
          </cell>
          <cell r="D318" t="str">
            <v>Bahrain</v>
          </cell>
          <cell r="E318" t="str">
            <v xml:space="preserve">Baa2     </v>
          </cell>
        </row>
        <row r="319">
          <cell r="C319" t="str">
            <v>BBK B.S.C.</v>
          </cell>
          <cell r="D319" t="str">
            <v>Bahrain</v>
          </cell>
          <cell r="E319" t="str">
            <v xml:space="preserve">Baa2     </v>
          </cell>
        </row>
        <row r="320">
          <cell r="C320" t="str">
            <v>CIBC World Markets plc</v>
          </cell>
          <cell r="D320" t="str">
            <v>United Kingdom</v>
          </cell>
          <cell r="E320" t="str">
            <v xml:space="preserve">Aa3      </v>
          </cell>
        </row>
        <row r="321">
          <cell r="C321" t="str">
            <v>Bank Danamon Indonesia TBK (P.T.)</v>
          </cell>
          <cell r="D321" t="str">
            <v>Indonesia</v>
          </cell>
          <cell r="E321" t="str">
            <v xml:space="preserve">Baa3     </v>
          </cell>
        </row>
        <row r="322">
          <cell r="C322" t="str">
            <v>Bancolombia S.A.</v>
          </cell>
          <cell r="D322" t="str">
            <v>Colombia</v>
          </cell>
          <cell r="E322" t="str">
            <v xml:space="preserve">Baa2     </v>
          </cell>
        </row>
        <row r="323">
          <cell r="C323" t="str">
            <v>Banco de Bogota S.A.</v>
          </cell>
          <cell r="D323" t="str">
            <v>Colombia</v>
          </cell>
          <cell r="E323" t="str">
            <v xml:space="preserve">Baa2     </v>
          </cell>
        </row>
        <row r="324">
          <cell r="C324" t="str">
            <v>Kereskedelmi &amp; Hitel Bank Rt.</v>
          </cell>
          <cell r="D324" t="str">
            <v>Hungary</v>
          </cell>
          <cell r="E324" t="str">
            <v xml:space="preserve">Ba3      </v>
          </cell>
        </row>
        <row r="325">
          <cell r="C325" t="str">
            <v>MKB Bank Zrt.</v>
          </cell>
          <cell r="D325" t="str">
            <v>Hungary</v>
          </cell>
          <cell r="E325" t="str">
            <v xml:space="preserve">Caa2     </v>
          </cell>
        </row>
        <row r="326">
          <cell r="C326" t="str">
            <v>OTP Bank NyRt</v>
          </cell>
          <cell r="D326" t="str">
            <v>Hungary</v>
          </cell>
          <cell r="E326" t="str">
            <v xml:space="preserve">Ba2      </v>
          </cell>
        </row>
        <row r="327">
          <cell r="C327" t="str">
            <v>Gulf International Bank BSC</v>
          </cell>
          <cell r="D327" t="str">
            <v>Bahrain - Off Shore</v>
          </cell>
          <cell r="E327" t="str">
            <v xml:space="preserve">A3       </v>
          </cell>
        </row>
        <row r="328">
          <cell r="C328" t="str">
            <v>Arab Banking Corporation B.S.C.</v>
          </cell>
          <cell r="D328" t="str">
            <v>Bahrain</v>
          </cell>
          <cell r="E328" t="str">
            <v xml:space="preserve">Ba1      </v>
          </cell>
        </row>
        <row r="329">
          <cell r="C329" t="str">
            <v>Turkiye Is Bankasi AS</v>
          </cell>
          <cell r="D329" t="str">
            <v>Turkey</v>
          </cell>
          <cell r="E329" t="str">
            <v xml:space="preserve">Baa3     </v>
          </cell>
        </row>
        <row r="330">
          <cell r="C330" t="str">
            <v>Turkiye Vakiflar Bankasi TAO</v>
          </cell>
          <cell r="D330" t="str">
            <v>Turkey</v>
          </cell>
          <cell r="E330" t="str">
            <v xml:space="preserve">Baa3     </v>
          </cell>
        </row>
        <row r="331">
          <cell r="C331" t="str">
            <v>CTBC Bank Co., Ltd.</v>
          </cell>
          <cell r="D331" t="str">
            <v>Taiwan</v>
          </cell>
          <cell r="E331" t="str">
            <v xml:space="preserve">A2       </v>
          </cell>
        </row>
        <row r="332">
          <cell r="C332" t="str">
            <v>Hua Nan Commercial Bank Ltd.</v>
          </cell>
          <cell r="D332" t="str">
            <v>Taiwan</v>
          </cell>
          <cell r="E332" t="str">
            <v xml:space="preserve">A3       </v>
          </cell>
        </row>
        <row r="333">
          <cell r="C333" t="str">
            <v>First Commercial Bank</v>
          </cell>
          <cell r="D333" t="str">
            <v>Taiwan</v>
          </cell>
          <cell r="E333" t="str">
            <v xml:space="preserve">A3       </v>
          </cell>
        </row>
        <row r="334">
          <cell r="C334" t="str">
            <v>Chang Hwa Commercial Bank</v>
          </cell>
          <cell r="D334" t="str">
            <v>Taiwan</v>
          </cell>
          <cell r="E334" t="str">
            <v xml:space="preserve">A3       </v>
          </cell>
        </row>
        <row r="335">
          <cell r="C335" t="str">
            <v>Banco Mercantil del Norte, S.A.</v>
          </cell>
          <cell r="D335" t="str">
            <v>Mexico</v>
          </cell>
          <cell r="E335" t="str">
            <v xml:space="preserve">A3       </v>
          </cell>
        </row>
        <row r="336">
          <cell r="C336" t="str">
            <v>Scotiabank Inverlat S.A.</v>
          </cell>
          <cell r="D336" t="str">
            <v>Mexico</v>
          </cell>
          <cell r="E336" t="str">
            <v xml:space="preserve">A3       </v>
          </cell>
        </row>
        <row r="337">
          <cell r="C337" t="str">
            <v>Bank of Tokyo-Mitsubishi UFJ, Ltd. (The)</v>
          </cell>
          <cell r="D337" t="str">
            <v>Japan</v>
          </cell>
          <cell r="E337" t="str">
            <v xml:space="preserve">Aa3      </v>
          </cell>
        </row>
        <row r="338">
          <cell r="C338" t="str">
            <v>MUFG Union Bank, N.A.</v>
          </cell>
          <cell r="D338" t="str">
            <v>United States</v>
          </cell>
          <cell r="E338" t="str">
            <v xml:space="preserve">A2       </v>
          </cell>
        </row>
        <row r="339">
          <cell r="C339" t="str">
            <v>Muenchener Hypothekenbank eG</v>
          </cell>
          <cell r="D339" t="str">
            <v>Germany</v>
          </cell>
          <cell r="E339" t="str">
            <v xml:space="preserve">A2       </v>
          </cell>
        </row>
        <row r="340">
          <cell r="C340" t="str">
            <v>Bank of the West</v>
          </cell>
          <cell r="D340" t="str">
            <v>United States</v>
          </cell>
          <cell r="E340" t="str">
            <v xml:space="preserve">A2       </v>
          </cell>
        </row>
        <row r="341">
          <cell r="C341" t="str">
            <v>Qatar National Bank</v>
          </cell>
          <cell r="D341" t="str">
            <v>Qatar</v>
          </cell>
          <cell r="E341" t="str">
            <v xml:space="preserve">Aa3      </v>
          </cell>
        </row>
        <row r="342">
          <cell r="C342" t="str">
            <v>Doha Bank Q.S.C.</v>
          </cell>
          <cell r="D342" t="str">
            <v>Qatar</v>
          </cell>
          <cell r="E342" t="str">
            <v xml:space="preserve">A2       </v>
          </cell>
        </row>
        <row r="343">
          <cell r="C343" t="str">
            <v>Commercial Bank of Qatar</v>
          </cell>
          <cell r="D343" t="str">
            <v>Qatar</v>
          </cell>
          <cell r="E343" t="str">
            <v xml:space="preserve">A1       </v>
          </cell>
        </row>
        <row r="344">
          <cell r="C344" t="str">
            <v>Bank Handlowy w Warszawie S.A.</v>
          </cell>
          <cell r="D344" t="str">
            <v>Poland</v>
          </cell>
          <cell r="E344" t="str">
            <v xml:space="preserve">Baa3     </v>
          </cell>
        </row>
        <row r="345">
          <cell r="C345" t="str">
            <v>Bank Permata TBK (P.T.)</v>
          </cell>
          <cell r="D345" t="str">
            <v>Indonesia</v>
          </cell>
          <cell r="E345" t="str">
            <v xml:space="preserve">Baa3     </v>
          </cell>
        </row>
        <row r="346">
          <cell r="C346" t="str">
            <v>Dexia Crediop S.p.A.</v>
          </cell>
          <cell r="D346" t="str">
            <v>Italy</v>
          </cell>
          <cell r="E346" t="str">
            <v xml:space="preserve">B2       </v>
          </cell>
        </row>
        <row r="347">
          <cell r="C347" t="str">
            <v>Industrial Bank of Korea</v>
          </cell>
          <cell r="D347" t="str">
            <v>Korea</v>
          </cell>
          <cell r="E347" t="str">
            <v xml:space="preserve">Aa3      </v>
          </cell>
        </row>
        <row r="348">
          <cell r="C348" t="str">
            <v>National Bank of Oman Limited (SAOG)</v>
          </cell>
          <cell r="D348" t="str">
            <v>Oman</v>
          </cell>
          <cell r="E348" t="str">
            <v xml:space="preserve">A3       </v>
          </cell>
        </row>
        <row r="349">
          <cell r="C349" t="str">
            <v>Co-Operative Bank Plc</v>
          </cell>
          <cell r="D349" t="str">
            <v>United Kingdom</v>
          </cell>
          <cell r="E349" t="str">
            <v xml:space="preserve">Caa2     </v>
          </cell>
        </row>
        <row r="350">
          <cell r="C350" t="str">
            <v>BankMuscat S.A.O.G.</v>
          </cell>
          <cell r="D350" t="str">
            <v>Oman</v>
          </cell>
          <cell r="E350" t="str">
            <v xml:space="preserve">A1       </v>
          </cell>
        </row>
        <row r="351">
          <cell r="C351" t="str">
            <v>HSBC Bank Oman SAOG</v>
          </cell>
          <cell r="D351" t="str">
            <v>Oman</v>
          </cell>
          <cell r="E351" t="str">
            <v xml:space="preserve">A3       </v>
          </cell>
        </row>
        <row r="352">
          <cell r="C352" t="str">
            <v>Oman Arab Bank (SAOC)</v>
          </cell>
          <cell r="D352" t="str">
            <v>Oman</v>
          </cell>
          <cell r="E352" t="str">
            <v xml:space="preserve">A2       </v>
          </cell>
        </row>
        <row r="353">
          <cell r="C353" t="str">
            <v>Pan Indonesia Bank TBK (P.T.)</v>
          </cell>
          <cell r="D353" t="str">
            <v>Indonesia</v>
          </cell>
          <cell r="E353" t="str">
            <v xml:space="preserve">Baa3     </v>
          </cell>
        </row>
        <row r="354">
          <cell r="C354" t="str">
            <v>Finansbank AS</v>
          </cell>
          <cell r="D354" t="str">
            <v>Turkey</v>
          </cell>
          <cell r="E354" t="str">
            <v xml:space="preserve">Ba2      </v>
          </cell>
        </row>
        <row r="355">
          <cell r="C355" t="str">
            <v>Citibank Korea Inc</v>
          </cell>
          <cell r="D355" t="str">
            <v>Korea</v>
          </cell>
          <cell r="E355" t="str">
            <v xml:space="preserve">A2       </v>
          </cell>
        </row>
        <row r="356">
          <cell r="C356" t="str">
            <v>Hana Bank</v>
          </cell>
          <cell r="D356" t="str">
            <v>Korea</v>
          </cell>
          <cell r="E356" t="str">
            <v xml:space="preserve">A1       </v>
          </cell>
        </row>
        <row r="357">
          <cell r="C357" t="str">
            <v>Public Bank Berhad</v>
          </cell>
          <cell r="D357" t="str">
            <v>Malaysia</v>
          </cell>
          <cell r="E357" t="str">
            <v xml:space="preserve">A3       </v>
          </cell>
        </row>
        <row r="358">
          <cell r="C358" t="str">
            <v>Societe Tunisienne de Banque</v>
          </cell>
          <cell r="D358" t="str">
            <v>Tunisia</v>
          </cell>
          <cell r="E358" t="str">
            <v xml:space="preserve">B1       </v>
          </cell>
        </row>
        <row r="359">
          <cell r="C359" t="str">
            <v>Banque Internationale Arabe de Tunisie</v>
          </cell>
          <cell r="D359" t="str">
            <v>Tunisia</v>
          </cell>
          <cell r="E359" t="str">
            <v xml:space="preserve">B1       </v>
          </cell>
        </row>
        <row r="360">
          <cell r="C360" t="str">
            <v>Banque de Tunisie</v>
          </cell>
          <cell r="D360" t="str">
            <v>Tunisia</v>
          </cell>
          <cell r="E360" t="str">
            <v xml:space="preserve">B1       </v>
          </cell>
        </row>
        <row r="361">
          <cell r="C361" t="str">
            <v>BGL BNP Paribas</v>
          </cell>
          <cell r="D361" t="str">
            <v>Luxembourg</v>
          </cell>
          <cell r="E361" t="str">
            <v xml:space="preserve">A2       </v>
          </cell>
        </row>
        <row r="362">
          <cell r="C362" t="str">
            <v>Investcorp Bank B.S.C.</v>
          </cell>
          <cell r="D362" t="str">
            <v>Bahrain - Off Shore</v>
          </cell>
          <cell r="E362" t="str">
            <v xml:space="preserve">Ba2      </v>
          </cell>
        </row>
        <row r="363">
          <cell r="C363" t="str">
            <v>BANK OF CYPRUS PUBLIC COMPANY LIMITED</v>
          </cell>
          <cell r="D363" t="str">
            <v>Cyprus</v>
          </cell>
          <cell r="E363" t="str">
            <v xml:space="preserve">Ca       </v>
          </cell>
        </row>
        <row r="364">
          <cell r="C364" t="str">
            <v>Macquarie Bank Limited</v>
          </cell>
          <cell r="D364" t="str">
            <v>Australia</v>
          </cell>
          <cell r="E364" t="str">
            <v xml:space="preserve">A2       </v>
          </cell>
        </row>
        <row r="365">
          <cell r="C365" t="str">
            <v>Daegu Bank, Ltd.</v>
          </cell>
          <cell r="D365" t="str">
            <v>Korea</v>
          </cell>
          <cell r="E365" t="str">
            <v xml:space="preserve">A2       </v>
          </cell>
        </row>
        <row r="366">
          <cell r="C366" t="str">
            <v>Busan Bank</v>
          </cell>
          <cell r="D366" t="str">
            <v>Korea</v>
          </cell>
          <cell r="E366" t="str">
            <v xml:space="preserve">A2       </v>
          </cell>
        </row>
        <row r="367">
          <cell r="C367" t="str">
            <v>Citigroup Pty Limited</v>
          </cell>
          <cell r="D367" t="str">
            <v>Australia</v>
          </cell>
          <cell r="E367" t="str">
            <v xml:space="preserve">A3       </v>
          </cell>
        </row>
        <row r="368">
          <cell r="C368" t="str">
            <v>National Bank of Pakistan</v>
          </cell>
          <cell r="D368" t="str">
            <v>Pakistan</v>
          </cell>
          <cell r="E368" t="str">
            <v xml:space="preserve">Caa2     </v>
          </cell>
        </row>
        <row r="369">
          <cell r="C369" t="str">
            <v>MCB Bank Limited</v>
          </cell>
          <cell r="D369" t="str">
            <v>Pakistan</v>
          </cell>
          <cell r="E369" t="str">
            <v xml:space="preserve">Caa2     </v>
          </cell>
        </row>
        <row r="370">
          <cell r="C370" t="str">
            <v>Habib Bank Ltd.</v>
          </cell>
          <cell r="D370" t="str">
            <v>Pakistan</v>
          </cell>
          <cell r="E370" t="str">
            <v xml:space="preserve">Caa2     </v>
          </cell>
        </row>
        <row r="371">
          <cell r="C371" t="str">
            <v>United Bank Ltd.</v>
          </cell>
          <cell r="D371" t="str">
            <v>Pakistan</v>
          </cell>
          <cell r="E371" t="str">
            <v xml:space="preserve">Caa2     </v>
          </cell>
        </row>
        <row r="372">
          <cell r="C372" t="str">
            <v>Vseobecna uverova banka, a.s.</v>
          </cell>
          <cell r="D372" t="str">
            <v>Slovak Republic</v>
          </cell>
          <cell r="E372" t="str">
            <v xml:space="preserve">A3       </v>
          </cell>
        </row>
        <row r="373">
          <cell r="C373" t="str">
            <v>CRCAM Sud Rhone Alpes</v>
          </cell>
          <cell r="D373" t="str">
            <v>France</v>
          </cell>
          <cell r="E373" t="str">
            <v xml:space="preserve">A2       </v>
          </cell>
        </row>
        <row r="374">
          <cell r="C374" t="str">
            <v>Eurobank Ergasias S.A.</v>
          </cell>
          <cell r="D374" t="str">
            <v>Greece</v>
          </cell>
          <cell r="E374" t="str">
            <v xml:space="preserve">Caa2     </v>
          </cell>
        </row>
        <row r="375">
          <cell r="C375" t="str">
            <v>Banco do Nordeste do Brasil S.A.</v>
          </cell>
          <cell r="D375" t="str">
            <v>Brazil</v>
          </cell>
          <cell r="E375" t="str">
            <v xml:space="preserve">Baa3     </v>
          </cell>
        </row>
        <row r="376">
          <cell r="C376" t="str">
            <v>Banco Nac. Desenv. Economico e Social - BNDES</v>
          </cell>
          <cell r="D376" t="str">
            <v>Brazil</v>
          </cell>
          <cell r="E376" t="str">
            <v xml:space="preserve">Baa2     </v>
          </cell>
        </row>
        <row r="377">
          <cell r="C377" t="str">
            <v>Banco Citibank S.A.</v>
          </cell>
          <cell r="D377" t="str">
            <v>Brazil</v>
          </cell>
          <cell r="E377" t="str">
            <v xml:space="preserve">Baa2     </v>
          </cell>
        </row>
        <row r="378">
          <cell r="C378" t="str">
            <v>SNS Bank N.V.</v>
          </cell>
          <cell r="D378" t="str">
            <v>Netherlands</v>
          </cell>
          <cell r="E378" t="str">
            <v xml:space="preserve">Baa2     </v>
          </cell>
        </row>
        <row r="379">
          <cell r="C379" t="str">
            <v>Nederlandse Waterschapsbank N.V.</v>
          </cell>
          <cell r="D379" t="str">
            <v>Netherlands</v>
          </cell>
          <cell r="E379" t="str">
            <v xml:space="preserve">Aaa      </v>
          </cell>
        </row>
        <row r="380">
          <cell r="C380" t="str">
            <v>E. Sun Commercial Bank, Ltd.</v>
          </cell>
          <cell r="D380" t="str">
            <v>Taiwan</v>
          </cell>
          <cell r="E380" t="str">
            <v xml:space="preserve">A3       </v>
          </cell>
        </row>
        <row r="381">
          <cell r="C381" t="str">
            <v>Mega International Commercial Bank</v>
          </cell>
          <cell r="D381" t="str">
            <v>Taiwan</v>
          </cell>
          <cell r="E381" t="str">
            <v xml:space="preserve">A1       </v>
          </cell>
        </row>
        <row r="382">
          <cell r="C382" t="str">
            <v>Cathay United Bank Co., Ltd</v>
          </cell>
          <cell r="D382" t="str">
            <v>Taiwan</v>
          </cell>
          <cell r="E382" t="str">
            <v xml:space="preserve">A2       </v>
          </cell>
        </row>
        <row r="383">
          <cell r="C383" t="str">
            <v>Commercial Bank of Kuwait S.A.K.</v>
          </cell>
          <cell r="D383" t="str">
            <v>Kuwait</v>
          </cell>
          <cell r="E383" t="str">
            <v xml:space="preserve">A3       </v>
          </cell>
        </row>
        <row r="384">
          <cell r="C384" t="str">
            <v>Ahli United Bank K.S.C.</v>
          </cell>
          <cell r="D384" t="str">
            <v>Kuwait</v>
          </cell>
          <cell r="E384" t="str">
            <v xml:space="preserve">A2       </v>
          </cell>
        </row>
        <row r="385">
          <cell r="C385" t="str">
            <v>Banco Itau Chile</v>
          </cell>
          <cell r="D385" t="str">
            <v>Chile</v>
          </cell>
          <cell r="E385" t="str">
            <v xml:space="preserve">A3       </v>
          </cell>
        </row>
        <row r="386">
          <cell r="C386" t="str">
            <v>China Guangfa Bank</v>
          </cell>
          <cell r="D386" t="str">
            <v>China</v>
          </cell>
          <cell r="E386" t="str">
            <v xml:space="preserve">Ba2      </v>
          </cell>
        </row>
        <row r="387">
          <cell r="C387" t="str">
            <v>Banco BPI S.A.</v>
          </cell>
          <cell r="D387" t="str">
            <v>Portugal</v>
          </cell>
          <cell r="E387" t="str">
            <v xml:space="preserve">Ba3      </v>
          </cell>
        </row>
        <row r="388">
          <cell r="C388" t="str">
            <v>United Overseas Bank (Thai) Public Co Ltd</v>
          </cell>
          <cell r="D388" t="str">
            <v>Thailand</v>
          </cell>
          <cell r="E388" t="str">
            <v xml:space="preserve">Baa1     </v>
          </cell>
        </row>
        <row r="389">
          <cell r="C389" t="str">
            <v>Banca Comerciala Romana S.A.</v>
          </cell>
          <cell r="D389" t="str">
            <v>Romania</v>
          </cell>
          <cell r="E389" t="str">
            <v xml:space="preserve">Ba3      </v>
          </cell>
        </row>
        <row r="390">
          <cell r="C390" t="str">
            <v>BRD - Groupe Societe Generale</v>
          </cell>
          <cell r="D390" t="str">
            <v>Romania</v>
          </cell>
          <cell r="E390" t="str">
            <v xml:space="preserve">Ba2      </v>
          </cell>
        </row>
        <row r="391">
          <cell r="C391" t="str">
            <v>Raiffeisen Bank SA</v>
          </cell>
          <cell r="D391" t="str">
            <v>Romania</v>
          </cell>
          <cell r="E391" t="str">
            <v xml:space="preserve">Ba1      </v>
          </cell>
        </row>
        <row r="392">
          <cell r="C392" t="str">
            <v>Astoria Bank</v>
          </cell>
          <cell r="D392" t="str">
            <v>United States</v>
          </cell>
          <cell r="E392" t="str">
            <v xml:space="preserve">Baa1     </v>
          </cell>
        </row>
        <row r="393">
          <cell r="C393" t="str">
            <v>LGT Bank AG</v>
          </cell>
          <cell r="D393" t="str">
            <v>Liechtenstein</v>
          </cell>
          <cell r="E393" t="str">
            <v xml:space="preserve">A1       </v>
          </cell>
        </row>
        <row r="394">
          <cell r="C394" t="str">
            <v>China CITIC Bank</v>
          </cell>
          <cell r="D394" t="str">
            <v>China</v>
          </cell>
          <cell r="E394" t="str">
            <v xml:space="preserve">Baa2     </v>
          </cell>
        </row>
        <row r="395">
          <cell r="C395" t="str">
            <v>China Merchants Bank</v>
          </cell>
          <cell r="D395" t="str">
            <v>China</v>
          </cell>
          <cell r="E395" t="str">
            <v xml:space="preserve">Baa1     </v>
          </cell>
        </row>
        <row r="396">
          <cell r="C396" t="str">
            <v>Banco de la Republica Oriental del Uruguay</v>
          </cell>
          <cell r="D396" t="str">
            <v>Uruguay</v>
          </cell>
          <cell r="E396" t="str">
            <v xml:space="preserve">Baa2     </v>
          </cell>
        </row>
        <row r="397">
          <cell r="C397" t="str">
            <v>BAWAG P.S.K.</v>
          </cell>
          <cell r="D397" t="str">
            <v>Austria</v>
          </cell>
          <cell r="E397" t="str">
            <v xml:space="preserve">Baa2     </v>
          </cell>
        </row>
        <row r="398">
          <cell r="C398" t="str">
            <v>WGZ BANK AG</v>
          </cell>
          <cell r="D398" t="str">
            <v>Germany</v>
          </cell>
          <cell r="E398" t="str">
            <v xml:space="preserve">A1       </v>
          </cell>
        </row>
        <row r="399">
          <cell r="C399" t="str">
            <v>Banco de Credito del Peru</v>
          </cell>
          <cell r="D399" t="str">
            <v>Peru</v>
          </cell>
          <cell r="E399" t="str">
            <v xml:space="preserve">Baa1     </v>
          </cell>
        </row>
        <row r="400">
          <cell r="C400" t="str">
            <v>Scotiabank Peru</v>
          </cell>
          <cell r="D400" t="str">
            <v>Peru</v>
          </cell>
          <cell r="E400" t="str">
            <v xml:space="preserve">Baa1     </v>
          </cell>
        </row>
        <row r="401">
          <cell r="C401" t="str">
            <v>Banco Internacional del Peru - Interbank</v>
          </cell>
          <cell r="D401" t="str">
            <v>Peru</v>
          </cell>
          <cell r="E401" t="str">
            <v xml:space="preserve">Baa2     </v>
          </cell>
        </row>
        <row r="402">
          <cell r="C402" t="str">
            <v>Hypo Public Finance Bank</v>
          </cell>
          <cell r="D402" t="str">
            <v>Ireland</v>
          </cell>
          <cell r="E402" t="str">
            <v xml:space="preserve">Baa3     </v>
          </cell>
        </row>
        <row r="403">
          <cell r="C403" t="str">
            <v>Hypo Public Finance Bank</v>
          </cell>
          <cell r="D403" t="str">
            <v>Ireland</v>
          </cell>
          <cell r="E403" t="str">
            <v xml:space="preserve">Baa3     </v>
          </cell>
        </row>
        <row r="404">
          <cell r="C404" t="str">
            <v>TD Bank, N.A.</v>
          </cell>
          <cell r="D404" t="str">
            <v>United States</v>
          </cell>
          <cell r="E404" t="str">
            <v xml:space="preserve">Aa3      </v>
          </cell>
        </row>
        <row r="405">
          <cell r="C405" t="str">
            <v>Frost Bank</v>
          </cell>
          <cell r="D405" t="str">
            <v>United States</v>
          </cell>
          <cell r="E405" t="str">
            <v xml:space="preserve">Aa3      </v>
          </cell>
        </row>
        <row r="406">
          <cell r="C406" t="str">
            <v>Banca Carige S.p.A.</v>
          </cell>
          <cell r="D406" t="str">
            <v>Italy</v>
          </cell>
          <cell r="E406" t="str">
            <v xml:space="preserve">Caa1     </v>
          </cell>
        </row>
        <row r="407">
          <cell r="C407" t="str">
            <v>Budapest Bank Rt.</v>
          </cell>
          <cell r="D407" t="str">
            <v>Hungary</v>
          </cell>
          <cell r="E407" t="str">
            <v xml:space="preserve">Ba3      </v>
          </cell>
        </row>
        <row r="408">
          <cell r="C408" t="str">
            <v>National Bank of Egypt SAE</v>
          </cell>
          <cell r="D408" t="str">
            <v>Egypt</v>
          </cell>
          <cell r="E408" t="str">
            <v xml:space="preserve">Caa2     </v>
          </cell>
        </row>
        <row r="409">
          <cell r="C409" t="str">
            <v>Banque Misr SAE</v>
          </cell>
          <cell r="D409" t="str">
            <v>Egypt</v>
          </cell>
          <cell r="E409" t="str">
            <v xml:space="preserve">Caa2     </v>
          </cell>
        </row>
        <row r="410">
          <cell r="C410" t="str">
            <v>Banque du Caire SAE</v>
          </cell>
          <cell r="D410" t="str">
            <v>Egypt</v>
          </cell>
          <cell r="E410" t="str">
            <v xml:space="preserve">Caa2     </v>
          </cell>
        </row>
        <row r="411">
          <cell r="C411" t="str">
            <v>Bank of Alexandria SAE</v>
          </cell>
          <cell r="D411" t="str">
            <v>Egypt</v>
          </cell>
          <cell r="E411" t="str">
            <v xml:space="preserve">Caa2     </v>
          </cell>
        </row>
        <row r="412">
          <cell r="C412" t="str">
            <v>Commercial International Bank (Egypt) SAE</v>
          </cell>
          <cell r="D412" t="str">
            <v>Egypt</v>
          </cell>
          <cell r="E412" t="str">
            <v xml:space="preserve">Caa2     </v>
          </cell>
        </row>
        <row r="413">
          <cell r="C413" t="str">
            <v>Cairo Amman Bank</v>
          </cell>
          <cell r="D413" t="str">
            <v>Jordan</v>
          </cell>
          <cell r="E413" t="str">
            <v xml:space="preserve">B2       </v>
          </cell>
        </row>
        <row r="414">
          <cell r="C414" t="str">
            <v>Housing Bank for Trade and Finance (The)</v>
          </cell>
          <cell r="D414" t="str">
            <v>Jordan</v>
          </cell>
          <cell r="E414" t="str">
            <v xml:space="preserve">B2       </v>
          </cell>
        </row>
        <row r="415">
          <cell r="C415" t="str">
            <v>Banco Votorantim S.A.</v>
          </cell>
          <cell r="D415" t="str">
            <v>Brazil</v>
          </cell>
          <cell r="E415" t="str">
            <v xml:space="preserve">Baa2     </v>
          </cell>
        </row>
        <row r="416">
          <cell r="C416" t="str">
            <v>Banca Popolare di Milano S.C.a r.l.</v>
          </cell>
          <cell r="D416" t="str">
            <v>Italy</v>
          </cell>
          <cell r="E416" t="str">
            <v xml:space="preserve">B1       </v>
          </cell>
        </row>
        <row r="417">
          <cell r="C417" t="str">
            <v>Nova Ljubljanska banka d.d.</v>
          </cell>
          <cell r="D417" t="str">
            <v>Slovenia</v>
          </cell>
          <cell r="E417" t="str">
            <v xml:space="preserve">Caa1     </v>
          </cell>
        </row>
        <row r="418">
          <cell r="C418" t="str">
            <v>Oriental Bank of Commerce</v>
          </cell>
          <cell r="D418" t="str">
            <v>India</v>
          </cell>
          <cell r="E418" t="str">
            <v xml:space="preserve">Baa3     </v>
          </cell>
        </row>
        <row r="419">
          <cell r="C419" t="str">
            <v>Union Bank of India</v>
          </cell>
          <cell r="D419" t="str">
            <v>India</v>
          </cell>
          <cell r="E419" t="str">
            <v xml:space="preserve">Baa3     </v>
          </cell>
        </row>
        <row r="420">
          <cell r="C420" t="str">
            <v>Yapi ve Kredi Bankasi AS</v>
          </cell>
          <cell r="D420" t="str">
            <v>Turkey</v>
          </cell>
          <cell r="E420" t="str">
            <v xml:space="preserve">Baa3     </v>
          </cell>
        </row>
        <row r="421">
          <cell r="C421" t="str">
            <v>Government Housing Bank of Thailand</v>
          </cell>
          <cell r="D421" t="str">
            <v>Thailand</v>
          </cell>
          <cell r="E421" t="str">
            <v xml:space="preserve">Baa1     </v>
          </cell>
        </row>
        <row r="422">
          <cell r="C422" t="str">
            <v>Banco Santander Puerto Rico</v>
          </cell>
          <cell r="D422" t="str">
            <v>United States</v>
          </cell>
          <cell r="E422" t="str">
            <v xml:space="preserve">Baa1     </v>
          </cell>
        </row>
        <row r="423">
          <cell r="C423" t="str">
            <v>Deutsche Apotheker- und Aerztebank eG</v>
          </cell>
          <cell r="D423" t="str">
            <v>Germany</v>
          </cell>
          <cell r="E423" t="str">
            <v xml:space="preserve">A1       </v>
          </cell>
        </row>
        <row r="424">
          <cell r="C424" t="str">
            <v>Banco Popolare Societa Cooperativa</v>
          </cell>
          <cell r="D424" t="str">
            <v>Italy</v>
          </cell>
          <cell r="E424" t="str">
            <v xml:space="preserve">Ba3      </v>
          </cell>
        </row>
        <row r="425">
          <cell r="C425" t="str">
            <v>BOKF, NA</v>
          </cell>
          <cell r="D425" t="str">
            <v>United States</v>
          </cell>
          <cell r="E425" t="str">
            <v xml:space="preserve">A1       </v>
          </cell>
        </row>
        <row r="426">
          <cell r="C426" t="str">
            <v>Aljba Alliance Commercial Bank</v>
          </cell>
          <cell r="D426" t="str">
            <v>Russia</v>
          </cell>
          <cell r="E426" t="str">
            <v xml:space="preserve">B3       </v>
          </cell>
        </row>
        <row r="427">
          <cell r="C427" t="str">
            <v>Alfa-Bank</v>
          </cell>
          <cell r="D427" t="str">
            <v>Russia</v>
          </cell>
          <cell r="E427" t="str">
            <v xml:space="preserve">Ba1      </v>
          </cell>
        </row>
        <row r="428">
          <cell r="C428" t="str">
            <v>Hellenic Bank Public Company Ltd</v>
          </cell>
          <cell r="D428" t="str">
            <v>Cyprus</v>
          </cell>
          <cell r="E428" t="str">
            <v xml:space="preserve">Caa3     </v>
          </cell>
        </row>
        <row r="429">
          <cell r="C429" t="str">
            <v>Kazkommertsbank</v>
          </cell>
          <cell r="D429" t="str">
            <v>Kazakhstan</v>
          </cell>
          <cell r="E429" t="str">
            <v xml:space="preserve">B2       </v>
          </cell>
        </row>
        <row r="430">
          <cell r="C430" t="str">
            <v>Oesterreichische Volksbanken AG</v>
          </cell>
          <cell r="D430" t="str">
            <v>Austria</v>
          </cell>
          <cell r="E430" t="str">
            <v xml:space="preserve">Ba3      </v>
          </cell>
        </row>
        <row r="431">
          <cell r="C431" t="str">
            <v>Rossiyskiy Kredit Bank</v>
          </cell>
          <cell r="D431" t="str">
            <v>Russia</v>
          </cell>
          <cell r="E431" t="str">
            <v xml:space="preserve">Caa1     </v>
          </cell>
        </row>
        <row r="432">
          <cell r="C432" t="str">
            <v>Bank Audi S.A.L.</v>
          </cell>
          <cell r="D432" t="str">
            <v>Lebanon</v>
          </cell>
          <cell r="E432" t="str">
            <v xml:space="preserve">B1       </v>
          </cell>
        </row>
        <row r="433">
          <cell r="C433" t="str">
            <v>BLOM BANK S.A.L.</v>
          </cell>
          <cell r="D433" t="str">
            <v>Lebanon</v>
          </cell>
          <cell r="E433" t="str">
            <v xml:space="preserve">B1       </v>
          </cell>
        </row>
        <row r="434">
          <cell r="C434" t="str">
            <v>Byblos Bank S.A.L.</v>
          </cell>
          <cell r="D434" t="str">
            <v>Lebanon</v>
          </cell>
          <cell r="E434" t="str">
            <v xml:space="preserve">B1       </v>
          </cell>
        </row>
        <row r="435">
          <cell r="C435" t="str">
            <v>Amen Bank</v>
          </cell>
          <cell r="D435" t="str">
            <v>Tunisia</v>
          </cell>
          <cell r="E435" t="str">
            <v xml:space="preserve">B1       </v>
          </cell>
        </row>
        <row r="436">
          <cell r="C436" t="str">
            <v>Arab Tunisian Bank</v>
          </cell>
          <cell r="D436" t="str">
            <v>Tunisia</v>
          </cell>
          <cell r="E436" t="str">
            <v xml:space="preserve">B1       </v>
          </cell>
        </row>
        <row r="437">
          <cell r="C437" t="str">
            <v>Higo Bank, Ltd. (The)</v>
          </cell>
          <cell r="D437" t="str">
            <v>Japan</v>
          </cell>
          <cell r="E437" t="str">
            <v xml:space="preserve">A1       </v>
          </cell>
        </row>
        <row r="438">
          <cell r="C438" t="str">
            <v>Halyk Savings Bank of Kazakhstan</v>
          </cell>
          <cell r="D438" t="str">
            <v>Kazakhstan</v>
          </cell>
          <cell r="E438" t="str">
            <v xml:space="preserve">Ba2      </v>
          </cell>
        </row>
        <row r="439">
          <cell r="C439" t="str">
            <v>Suncorp-Metway Ltd.</v>
          </cell>
          <cell r="D439" t="str">
            <v>Australia</v>
          </cell>
          <cell r="E439" t="str">
            <v xml:space="preserve">A1       </v>
          </cell>
        </row>
        <row r="440">
          <cell r="C440" t="str">
            <v>CIMB Bank Berhad</v>
          </cell>
          <cell r="D440" t="str">
            <v>Malaysia</v>
          </cell>
          <cell r="E440" t="str">
            <v xml:space="preserve">A3       </v>
          </cell>
        </row>
        <row r="441">
          <cell r="C441" t="str">
            <v>RHB Bank Berhad</v>
          </cell>
          <cell r="D441" t="str">
            <v>Malaysia</v>
          </cell>
          <cell r="E441" t="str">
            <v xml:space="preserve">A3       </v>
          </cell>
        </row>
        <row r="442">
          <cell r="C442" t="str">
            <v>Bermuda Commercial Bank Limited</v>
          </cell>
          <cell r="D442" t="str">
            <v>Bermuda</v>
          </cell>
          <cell r="E442" t="str">
            <v xml:space="preserve">Ba2      </v>
          </cell>
        </row>
        <row r="443">
          <cell r="C443" t="str">
            <v>Bank of N.T. Butterfield &amp; Son Ltd.(The)</v>
          </cell>
          <cell r="D443" t="str">
            <v>Bermuda</v>
          </cell>
          <cell r="E443" t="str">
            <v xml:space="preserve">A3       </v>
          </cell>
        </row>
        <row r="444">
          <cell r="C444" t="str">
            <v>Caisse C'ale du Credit Immobilier de France</v>
          </cell>
          <cell r="D444" t="str">
            <v>France</v>
          </cell>
          <cell r="E444" t="str">
            <v xml:space="preserve">Baa2     </v>
          </cell>
        </row>
        <row r="445">
          <cell r="C445" t="str">
            <v>Mauritius Commercial Bank Limited</v>
          </cell>
          <cell r="D445" t="str">
            <v>Mauritius</v>
          </cell>
          <cell r="E445" t="str">
            <v xml:space="preserve">Baa1     </v>
          </cell>
        </row>
        <row r="446">
          <cell r="C446" t="str">
            <v>City National Bank</v>
          </cell>
          <cell r="D446" t="str">
            <v>United States</v>
          </cell>
          <cell r="E446" t="str">
            <v xml:space="preserve">A2       </v>
          </cell>
        </row>
        <row r="447">
          <cell r="C447" t="str">
            <v>Bank VTB, JSC</v>
          </cell>
          <cell r="D447" t="str">
            <v>Russia</v>
          </cell>
          <cell r="E447" t="str">
            <v xml:space="preserve">Baa2     </v>
          </cell>
        </row>
        <row r="448">
          <cell r="C448" t="str">
            <v>Bank Polska Kasa Opieki S.A.</v>
          </cell>
          <cell r="D448" t="str">
            <v>Poland</v>
          </cell>
          <cell r="E448" t="str">
            <v xml:space="preserve">A2       </v>
          </cell>
        </row>
        <row r="449">
          <cell r="C449" t="str">
            <v>Powszechna Kasa Oszczednosci Bank Polski S.A.</v>
          </cell>
          <cell r="D449" t="str">
            <v>Poland</v>
          </cell>
          <cell r="E449" t="str">
            <v xml:space="preserve">A2       </v>
          </cell>
        </row>
        <row r="450">
          <cell r="C450" t="str">
            <v>National Reserve Bank</v>
          </cell>
          <cell r="D450" t="str">
            <v>Russia</v>
          </cell>
          <cell r="E450" t="str">
            <v xml:space="preserve">B3       </v>
          </cell>
        </row>
        <row r="451">
          <cell r="C451" t="str">
            <v>Principality Building Society</v>
          </cell>
          <cell r="D451" t="str">
            <v>United Kingdom</v>
          </cell>
          <cell r="E451" t="str">
            <v xml:space="preserve">Ba1      </v>
          </cell>
        </row>
        <row r="452">
          <cell r="C452" t="str">
            <v>Coventry Building Society</v>
          </cell>
          <cell r="D452" t="str">
            <v>United Kingdom</v>
          </cell>
          <cell r="E452" t="str">
            <v xml:space="preserve">A3       </v>
          </cell>
        </row>
        <row r="453">
          <cell r="C453" t="str">
            <v>SpareBank 1 SMN</v>
          </cell>
          <cell r="D453" t="str">
            <v>Norway</v>
          </cell>
          <cell r="E453" t="str">
            <v xml:space="preserve">A2       </v>
          </cell>
        </row>
        <row r="454">
          <cell r="C454" t="str">
            <v>SpareBank 1 SR-Bank ASA</v>
          </cell>
          <cell r="D454" t="str">
            <v>Norway</v>
          </cell>
          <cell r="E454" t="str">
            <v xml:space="preserve">A2       </v>
          </cell>
        </row>
        <row r="455">
          <cell r="C455" t="str">
            <v>Hypothekenbank Frankfurt AG</v>
          </cell>
          <cell r="D455" t="str">
            <v>Germany</v>
          </cell>
          <cell r="E455" t="str">
            <v xml:space="preserve">Baa3     </v>
          </cell>
        </row>
        <row r="456">
          <cell r="C456" t="str">
            <v>First-Citizens Bank &amp; Trust Company</v>
          </cell>
          <cell r="D456" t="str">
            <v>United States</v>
          </cell>
          <cell r="E456" t="str">
            <v xml:space="preserve">A3       </v>
          </cell>
        </row>
        <row r="457">
          <cell r="C457" t="str">
            <v>Ulster Bank Limited</v>
          </cell>
          <cell r="D457" t="str">
            <v>United Kingdom</v>
          </cell>
          <cell r="E457" t="str">
            <v xml:space="preserve">Baa3     </v>
          </cell>
        </row>
        <row r="458">
          <cell r="C458" t="str">
            <v>Credit du Maroc</v>
          </cell>
          <cell r="D458" t="str">
            <v>Morocco</v>
          </cell>
          <cell r="E458" t="str">
            <v xml:space="preserve">Ba2      </v>
          </cell>
        </row>
        <row r="459">
          <cell r="C459" t="str">
            <v>BMCE Bank</v>
          </cell>
          <cell r="D459" t="str">
            <v>Morocco</v>
          </cell>
          <cell r="E459" t="str">
            <v xml:space="preserve">Ba2      </v>
          </cell>
        </row>
        <row r="460">
          <cell r="C460" t="str">
            <v>Hypo Alpe-Adria-Bank International AG</v>
          </cell>
          <cell r="D460" t="str">
            <v>Austria</v>
          </cell>
          <cell r="E460" t="str">
            <v xml:space="preserve">Caa2     </v>
          </cell>
        </row>
        <row r="461">
          <cell r="C461" t="str">
            <v>Gazprombank</v>
          </cell>
          <cell r="D461" t="str">
            <v>Russia</v>
          </cell>
          <cell r="E461" t="str">
            <v xml:space="preserve">Baa3     </v>
          </cell>
        </row>
        <row r="462">
          <cell r="C462" t="str">
            <v>UniCredit Luxembourg S.A.</v>
          </cell>
          <cell r="D462" t="str">
            <v>Luxembourg</v>
          </cell>
          <cell r="E462" t="str">
            <v xml:space="preserve">Baa3     </v>
          </cell>
        </row>
        <row r="463">
          <cell r="C463" t="str">
            <v>Unione di Banche Italiane S.c.p.A.</v>
          </cell>
          <cell r="D463" t="str">
            <v>Italy</v>
          </cell>
          <cell r="E463" t="str">
            <v xml:space="preserve">Baa3     </v>
          </cell>
        </row>
        <row r="464">
          <cell r="C464" t="str">
            <v>Skipton Building Society</v>
          </cell>
          <cell r="D464" t="str">
            <v>United Kingdom</v>
          </cell>
          <cell r="E464" t="str">
            <v xml:space="preserve">Ba1      </v>
          </cell>
        </row>
        <row r="465">
          <cell r="C465" t="str">
            <v>Piraeus Bank S.A.</v>
          </cell>
          <cell r="D465" t="str">
            <v>Greece</v>
          </cell>
          <cell r="E465" t="str">
            <v xml:space="preserve">Caa1     </v>
          </cell>
        </row>
        <row r="466">
          <cell r="C466" t="str">
            <v>UBS AG</v>
          </cell>
          <cell r="D466" t="str">
            <v>Switzerland</v>
          </cell>
          <cell r="E466" t="str">
            <v xml:space="preserve">A2       </v>
          </cell>
        </row>
        <row r="467">
          <cell r="C467" t="str">
            <v>BTA Bank</v>
          </cell>
          <cell r="D467" t="str">
            <v>Kazakhstan</v>
          </cell>
          <cell r="E467" t="str">
            <v xml:space="preserve">B3       </v>
          </cell>
        </row>
        <row r="468">
          <cell r="C468" t="str">
            <v>Shanghai Pudong Development Bank Co., Ltd.</v>
          </cell>
          <cell r="D468" t="str">
            <v>China</v>
          </cell>
          <cell r="E468" t="str">
            <v xml:space="preserve">Baa3     </v>
          </cell>
        </row>
        <row r="469">
          <cell r="C469" t="str">
            <v>China Everbright Bank</v>
          </cell>
          <cell r="D469" t="str">
            <v>China</v>
          </cell>
          <cell r="E469" t="str">
            <v xml:space="preserve">Baa3     </v>
          </cell>
        </row>
        <row r="470">
          <cell r="C470" t="str">
            <v>Ping An Bank Co., Ltd</v>
          </cell>
          <cell r="D470" t="str">
            <v>China</v>
          </cell>
          <cell r="E470" t="str">
            <v xml:space="preserve">Ba1      </v>
          </cell>
        </row>
        <row r="471">
          <cell r="C471" t="str">
            <v>AMP Bank Limited</v>
          </cell>
          <cell r="D471" t="str">
            <v>Australia</v>
          </cell>
          <cell r="E471" t="str">
            <v xml:space="preserve">A2       </v>
          </cell>
        </row>
        <row r="472">
          <cell r="C472" t="str">
            <v>Leeds Building Society</v>
          </cell>
          <cell r="D472" t="str">
            <v>United Kingdom</v>
          </cell>
          <cell r="E472" t="str">
            <v xml:space="preserve">A3       </v>
          </cell>
        </row>
        <row r="473">
          <cell r="C473" t="str">
            <v>Arab Bank PLC</v>
          </cell>
          <cell r="D473" t="str">
            <v>Jordan</v>
          </cell>
          <cell r="E473" t="str">
            <v xml:space="preserve">B2       </v>
          </cell>
        </row>
        <row r="474">
          <cell r="C474" t="str">
            <v>Caja Laboral Popular Coop. de Credito</v>
          </cell>
          <cell r="D474" t="str">
            <v>Spain</v>
          </cell>
          <cell r="E474" t="str">
            <v xml:space="preserve">Ba1      </v>
          </cell>
        </row>
        <row r="475">
          <cell r="C475" t="str">
            <v>Land Bank of Taiwan</v>
          </cell>
          <cell r="D475" t="str">
            <v>Taiwan</v>
          </cell>
          <cell r="E475" t="str">
            <v xml:space="preserve">Aa3      </v>
          </cell>
        </row>
        <row r="476">
          <cell r="C476" t="str">
            <v>L-Bank</v>
          </cell>
          <cell r="D476" t="str">
            <v>Germany</v>
          </cell>
          <cell r="E476" t="str">
            <v xml:space="preserve">Aaa      </v>
          </cell>
        </row>
        <row r="477">
          <cell r="C477" t="str">
            <v>Banco Santander (Brasil) S.A.</v>
          </cell>
          <cell r="D477" t="str">
            <v>Brazil</v>
          </cell>
          <cell r="E477" t="str">
            <v xml:space="preserve">Baa2     </v>
          </cell>
        </row>
        <row r="478">
          <cell r="C478" t="str">
            <v>Caixa Geral de Depositos, S.A.</v>
          </cell>
          <cell r="D478" t="str">
            <v>Portugal</v>
          </cell>
          <cell r="E478" t="str">
            <v xml:space="preserve">Ba3      </v>
          </cell>
        </row>
        <row r="479">
          <cell r="C479" t="str">
            <v>HSBC Bank Malaysia Berhad</v>
          </cell>
          <cell r="D479" t="str">
            <v>Malaysia</v>
          </cell>
          <cell r="E479" t="str">
            <v xml:space="preserve">A3       </v>
          </cell>
        </row>
        <row r="480">
          <cell r="C480" t="str">
            <v>Standard Chartered Bank Malaysia Berhad</v>
          </cell>
          <cell r="D480" t="str">
            <v>Malaysia</v>
          </cell>
          <cell r="E480" t="str">
            <v xml:space="preserve">A3       </v>
          </cell>
        </row>
        <row r="481">
          <cell r="C481" t="str">
            <v>EBS Ltd</v>
          </cell>
          <cell r="D481" t="str">
            <v>Ireland</v>
          </cell>
          <cell r="E481" t="str">
            <v xml:space="preserve">Ba3      </v>
          </cell>
        </row>
        <row r="482">
          <cell r="C482" t="str">
            <v>Santander Bank, N.A.</v>
          </cell>
          <cell r="D482" t="str">
            <v>United States</v>
          </cell>
          <cell r="E482" t="str">
            <v xml:space="preserve">Baa1     </v>
          </cell>
        </row>
        <row r="483">
          <cell r="C483" t="str">
            <v>Bank of Queensland Limited</v>
          </cell>
          <cell r="D483" t="str">
            <v>Australia</v>
          </cell>
          <cell r="E483" t="str">
            <v xml:space="preserve">A3       </v>
          </cell>
        </row>
        <row r="484">
          <cell r="C484" t="str">
            <v>Woori Bank</v>
          </cell>
          <cell r="D484" t="str">
            <v>Korea</v>
          </cell>
          <cell r="E484" t="str">
            <v xml:space="preserve">A1       </v>
          </cell>
        </row>
        <row r="485">
          <cell r="C485" t="str">
            <v>CRCAM Pyrenees Gascogne</v>
          </cell>
          <cell r="D485" t="str">
            <v>France</v>
          </cell>
          <cell r="E485" t="str">
            <v xml:space="preserve">A2       </v>
          </cell>
        </row>
        <row r="486">
          <cell r="C486" t="str">
            <v>Banco BISA S.A.</v>
          </cell>
          <cell r="D486" t="str">
            <v>Bolivia</v>
          </cell>
          <cell r="E486" t="str">
            <v xml:space="preserve">B1       </v>
          </cell>
        </row>
        <row r="487">
          <cell r="C487" t="str">
            <v>Caixa Economica Montepio Geral</v>
          </cell>
          <cell r="D487" t="str">
            <v>Portugal</v>
          </cell>
          <cell r="E487" t="str">
            <v xml:space="preserve">B2       </v>
          </cell>
        </row>
        <row r="488">
          <cell r="C488" t="str">
            <v>Attica Bank S.A.</v>
          </cell>
          <cell r="D488" t="str">
            <v>Greece</v>
          </cell>
          <cell r="E488" t="str">
            <v xml:space="preserve">Caa2     </v>
          </cell>
        </row>
        <row r="489">
          <cell r="C489" t="str">
            <v>WGZ Bank Ireland Plc</v>
          </cell>
          <cell r="D489" t="str">
            <v>Ireland</v>
          </cell>
          <cell r="E489" t="str">
            <v xml:space="preserve">A3       </v>
          </cell>
        </row>
        <row r="490">
          <cell r="C490" t="str">
            <v>Bank Mandiri (P.T.)</v>
          </cell>
          <cell r="D490" t="str">
            <v>Indonesia</v>
          </cell>
          <cell r="E490" t="str">
            <v xml:space="preserve">Baa3     </v>
          </cell>
        </row>
        <row r="491">
          <cell r="C491" t="str">
            <v>Credit Foncier de France</v>
          </cell>
          <cell r="D491" t="str">
            <v>France</v>
          </cell>
          <cell r="E491" t="str">
            <v xml:space="preserve">A2       </v>
          </cell>
        </row>
        <row r="492">
          <cell r="C492" t="str">
            <v>Associated Bank, N.A.</v>
          </cell>
          <cell r="D492" t="str">
            <v>United States</v>
          </cell>
          <cell r="E492" t="str">
            <v xml:space="preserve">A3       </v>
          </cell>
        </row>
        <row r="493">
          <cell r="C493" t="str">
            <v>Aktia Bank p.l.c.</v>
          </cell>
          <cell r="D493" t="str">
            <v>Finland</v>
          </cell>
          <cell r="E493" t="str">
            <v xml:space="preserve">A3       </v>
          </cell>
        </row>
        <row r="494">
          <cell r="C494" t="str">
            <v>China CITIC Bank International Limited</v>
          </cell>
          <cell r="D494" t="str">
            <v>Hong Kong</v>
          </cell>
          <cell r="E494" t="str">
            <v xml:space="preserve">Baa2     </v>
          </cell>
        </row>
        <row r="495">
          <cell r="C495" t="str">
            <v>Dah Sing Bank, Limited</v>
          </cell>
          <cell r="D495" t="str">
            <v>Hong Kong</v>
          </cell>
          <cell r="E495" t="str">
            <v xml:space="preserve">A3       </v>
          </cell>
        </row>
        <row r="496">
          <cell r="C496" t="str">
            <v>Bank Gospodarki Zywnosciowej S.A.</v>
          </cell>
          <cell r="D496" t="str">
            <v>Poland</v>
          </cell>
          <cell r="E496" t="str">
            <v xml:space="preserve">Baa3     </v>
          </cell>
        </row>
        <row r="497">
          <cell r="C497" t="str">
            <v>Deutsche Postbank AG</v>
          </cell>
          <cell r="D497" t="str">
            <v>Germany</v>
          </cell>
          <cell r="E497" t="str">
            <v xml:space="preserve">A3       </v>
          </cell>
        </row>
        <row r="498">
          <cell r="C498" t="str">
            <v>DVB Bank S.E.</v>
          </cell>
          <cell r="D498" t="str">
            <v>Germany</v>
          </cell>
          <cell r="E498" t="str">
            <v xml:space="preserve">Baa1     </v>
          </cell>
        </row>
        <row r="499">
          <cell r="C499" t="str">
            <v>American Savings Bank, FSB</v>
          </cell>
          <cell r="D499" t="str">
            <v>United States</v>
          </cell>
          <cell r="E499" t="str">
            <v xml:space="preserve">A3       </v>
          </cell>
        </row>
        <row r="500">
          <cell r="C500" t="str">
            <v>DekaBank Deutsche Girozentrale</v>
          </cell>
          <cell r="D500" t="str">
            <v>Germany</v>
          </cell>
          <cell r="E500" t="str">
            <v xml:space="preserve">Aaa      </v>
          </cell>
        </row>
        <row r="501">
          <cell r="C501" t="str">
            <v>Monogram Credit Card Bank of Georgia</v>
          </cell>
          <cell r="D501" t="str">
            <v>United States</v>
          </cell>
          <cell r="E501" t="str">
            <v xml:space="preserve">A1       </v>
          </cell>
        </row>
        <row r="502">
          <cell r="C502" t="str">
            <v>National Bank of Ras-Al-Khaimah</v>
          </cell>
          <cell r="D502" t="str">
            <v>United Arab Emirates</v>
          </cell>
          <cell r="E502" t="str">
            <v xml:space="preserve">Baa1     </v>
          </cell>
        </row>
        <row r="503">
          <cell r="C503" t="str">
            <v>State Bank of Mauritius Ltd.</v>
          </cell>
          <cell r="D503" t="str">
            <v>Mauritius</v>
          </cell>
          <cell r="E503" t="str">
            <v xml:space="preserve">Baa1     </v>
          </cell>
        </row>
        <row r="504">
          <cell r="C504" t="str">
            <v>Nova Kreditna banka Maribor d.d.</v>
          </cell>
          <cell r="D504" t="str">
            <v>Slovenia</v>
          </cell>
          <cell r="E504" t="str">
            <v xml:space="preserve">Caa1     </v>
          </cell>
        </row>
        <row r="505">
          <cell r="C505" t="str">
            <v>Banque Populaire de la Cote d'Azur</v>
          </cell>
          <cell r="D505" t="str">
            <v>France</v>
          </cell>
          <cell r="E505" t="str">
            <v xml:space="preserve">A2       </v>
          </cell>
        </row>
        <row r="506">
          <cell r="C506" t="str">
            <v>SpareBank 1 Nord-Norge</v>
          </cell>
          <cell r="D506" t="str">
            <v>Norway</v>
          </cell>
          <cell r="E506" t="str">
            <v xml:space="preserve">A2       </v>
          </cell>
        </row>
        <row r="507">
          <cell r="C507" t="str">
            <v>Sparebanken Vest</v>
          </cell>
          <cell r="D507" t="str">
            <v>Norway</v>
          </cell>
          <cell r="E507" t="str">
            <v xml:space="preserve">A2       </v>
          </cell>
        </row>
        <row r="508">
          <cell r="C508" t="str">
            <v>Sydbank A/S</v>
          </cell>
          <cell r="D508" t="str">
            <v>Denmark</v>
          </cell>
          <cell r="E508" t="str">
            <v xml:space="preserve">Baa1     </v>
          </cell>
        </row>
        <row r="509">
          <cell r="C509" t="str">
            <v>KBC Bank Ireland PLC</v>
          </cell>
          <cell r="D509" t="str">
            <v>Ireland</v>
          </cell>
          <cell r="E509" t="str">
            <v xml:space="preserve">Ba1      </v>
          </cell>
        </row>
        <row r="510">
          <cell r="C510" t="str">
            <v>Volkswagen Bank GmbH</v>
          </cell>
          <cell r="D510" t="str">
            <v>Germany</v>
          </cell>
          <cell r="E510" t="str">
            <v xml:space="preserve">A3       </v>
          </cell>
        </row>
        <row r="511">
          <cell r="C511" t="str">
            <v>Hewlett-Packard International Bank Plc</v>
          </cell>
          <cell r="D511" t="str">
            <v>Ireland</v>
          </cell>
          <cell r="E511" t="str">
            <v xml:space="preserve">Baa1     </v>
          </cell>
        </row>
        <row r="512">
          <cell r="C512" t="str">
            <v>Cassa di Risp.di Bolzano-Sudtiroler Sparkasse</v>
          </cell>
          <cell r="D512" t="str">
            <v>Italy</v>
          </cell>
          <cell r="E512" t="str">
            <v xml:space="preserve">Ba2      </v>
          </cell>
        </row>
        <row r="513">
          <cell r="C513" t="str">
            <v>Standard Chartered Bank (Thai) Public Co Ltd</v>
          </cell>
          <cell r="D513" t="str">
            <v>Thailand</v>
          </cell>
          <cell r="E513" t="str">
            <v xml:space="preserve">Baa1     </v>
          </cell>
        </row>
        <row r="514">
          <cell r="C514" t="str">
            <v>Banca Sella Holding</v>
          </cell>
          <cell r="D514" t="str">
            <v>Italy</v>
          </cell>
          <cell r="E514" t="str">
            <v xml:space="preserve">Ba1      </v>
          </cell>
        </row>
        <row r="515">
          <cell r="C515" t="str">
            <v>Valiant Bank AG</v>
          </cell>
          <cell r="D515" t="str">
            <v>Switzerland</v>
          </cell>
          <cell r="E515" t="str">
            <v xml:space="preserve">A3       </v>
          </cell>
        </row>
        <row r="516">
          <cell r="C516" t="str">
            <v>Sumitomo Mitsui Banking Corporation</v>
          </cell>
          <cell r="D516" t="str">
            <v>Japan</v>
          </cell>
          <cell r="E516" t="str">
            <v xml:space="preserve">Aa3      </v>
          </cell>
        </row>
        <row r="517">
          <cell r="C517" t="str">
            <v>CRCAM de la Touraine et du Poitou</v>
          </cell>
          <cell r="D517" t="str">
            <v>France</v>
          </cell>
          <cell r="E517" t="str">
            <v xml:space="preserve">A2       </v>
          </cell>
        </row>
        <row r="518">
          <cell r="C518" t="str">
            <v>VTB Capital plc</v>
          </cell>
          <cell r="D518" t="str">
            <v>United Kingdom</v>
          </cell>
          <cell r="E518" t="str">
            <v xml:space="preserve">Baa3     </v>
          </cell>
        </row>
        <row r="519">
          <cell r="C519" t="str">
            <v>Citibank Europe plc</v>
          </cell>
          <cell r="D519" t="str">
            <v>Ireland</v>
          </cell>
          <cell r="E519" t="str">
            <v xml:space="preserve">A2       </v>
          </cell>
        </row>
        <row r="520">
          <cell r="C520" t="str">
            <v>Deutsche Hypothekenbank AG</v>
          </cell>
          <cell r="D520" t="str">
            <v>Germany</v>
          </cell>
          <cell r="E520" t="str">
            <v xml:space="preserve">Baa1     </v>
          </cell>
        </row>
        <row r="521">
          <cell r="C521" t="str">
            <v>Morgan Stanley Bank, N.A.</v>
          </cell>
          <cell r="D521" t="str">
            <v>United States</v>
          </cell>
          <cell r="E521" t="str">
            <v xml:space="preserve">A3       </v>
          </cell>
        </row>
        <row r="522">
          <cell r="C522" t="str">
            <v>Trust &amp; Custody Services Bank, Ltd.</v>
          </cell>
          <cell r="D522" t="str">
            <v>Japan</v>
          </cell>
          <cell r="E522" t="str">
            <v xml:space="preserve">A1       </v>
          </cell>
        </row>
        <row r="523">
          <cell r="C523" t="str">
            <v>GE Capital Interbanca S.p.A</v>
          </cell>
          <cell r="D523" t="str">
            <v>Italy</v>
          </cell>
          <cell r="E523" t="str">
            <v xml:space="preserve">B2       </v>
          </cell>
        </row>
        <row r="524">
          <cell r="C524" t="str">
            <v>Bank Zachodni WBK S.A.</v>
          </cell>
          <cell r="D524" t="str">
            <v>Poland</v>
          </cell>
          <cell r="E524" t="str">
            <v xml:space="preserve">Baa1     </v>
          </cell>
        </row>
        <row r="525">
          <cell r="C525" t="str">
            <v>Iccrea BancaImpresa S.p.a.</v>
          </cell>
          <cell r="D525" t="str">
            <v>Italy</v>
          </cell>
          <cell r="E525" t="str">
            <v xml:space="preserve">Ba2      </v>
          </cell>
        </row>
        <row r="526">
          <cell r="C526" t="str">
            <v>JSB Rosbank</v>
          </cell>
          <cell r="D526" t="str">
            <v>Russia</v>
          </cell>
          <cell r="E526" t="str">
            <v xml:space="preserve">Baa3     </v>
          </cell>
        </row>
        <row r="527">
          <cell r="C527" t="str">
            <v>Deutsche Pfandbriefbank AG</v>
          </cell>
          <cell r="D527" t="str">
            <v>Germany</v>
          </cell>
          <cell r="E527" t="str">
            <v xml:space="preserve">Baa2     </v>
          </cell>
        </row>
        <row r="528">
          <cell r="C528" t="str">
            <v>Friesland Bank N.V.</v>
          </cell>
          <cell r="D528" t="str">
            <v>Netherlands</v>
          </cell>
          <cell r="E528" t="str">
            <v xml:space="preserve">Aa2      </v>
          </cell>
        </row>
        <row r="529">
          <cell r="C529" t="str">
            <v>Raiffeisenlandesbank Oberoesterreich AG</v>
          </cell>
          <cell r="D529" t="str">
            <v>Austria</v>
          </cell>
          <cell r="E529" t="str">
            <v xml:space="preserve">A3       </v>
          </cell>
        </row>
        <row r="530">
          <cell r="C530" t="str">
            <v>Sparebanken Oest</v>
          </cell>
          <cell r="D530" t="str">
            <v>Norway</v>
          </cell>
          <cell r="E530" t="str">
            <v xml:space="preserve">Baa1     </v>
          </cell>
        </row>
        <row r="531">
          <cell r="C531" t="str">
            <v>Storebrand Bank</v>
          </cell>
          <cell r="D531" t="str">
            <v>Norway</v>
          </cell>
          <cell r="E531" t="str">
            <v xml:space="preserve">Baa1     </v>
          </cell>
        </row>
        <row r="532">
          <cell r="C532" t="str">
            <v>Citizens Bank of Pennsylvania</v>
          </cell>
          <cell r="D532" t="str">
            <v>United States</v>
          </cell>
          <cell r="E532" t="str">
            <v xml:space="preserve">A3       </v>
          </cell>
        </row>
        <row r="533">
          <cell r="C533" t="str">
            <v>Bank of China (Hong Kong) Limited</v>
          </cell>
          <cell r="D533" t="str">
            <v>Hong Kong</v>
          </cell>
          <cell r="E533" t="str">
            <v xml:space="preserve">Aa3      </v>
          </cell>
        </row>
        <row r="534">
          <cell r="C534" t="str">
            <v>Credito Valtellinese</v>
          </cell>
          <cell r="D534" t="str">
            <v>Italy</v>
          </cell>
          <cell r="E534" t="str">
            <v xml:space="preserve">Ba3      </v>
          </cell>
        </row>
        <row r="535">
          <cell r="C535" t="str">
            <v>Fulton Bank</v>
          </cell>
          <cell r="D535" t="str">
            <v>United States</v>
          </cell>
          <cell r="E535" t="str">
            <v xml:space="preserve">A3       </v>
          </cell>
        </row>
        <row r="536">
          <cell r="C536" t="str">
            <v>First Republic Bank</v>
          </cell>
          <cell r="D536" t="str">
            <v>United States</v>
          </cell>
          <cell r="E536" t="str">
            <v xml:space="preserve">A3       </v>
          </cell>
        </row>
        <row r="537">
          <cell r="C537" t="str">
            <v>Silicon Valley Bank</v>
          </cell>
          <cell r="D537" t="str">
            <v>United States</v>
          </cell>
          <cell r="E537" t="str">
            <v xml:space="preserve">A2       </v>
          </cell>
        </row>
        <row r="538">
          <cell r="C538" t="str">
            <v>Mizuho Bank, Ltd.</v>
          </cell>
          <cell r="D538" t="str">
            <v>Japan</v>
          </cell>
          <cell r="E538" t="str">
            <v xml:space="preserve">A1       </v>
          </cell>
        </row>
        <row r="539">
          <cell r="C539" t="str">
            <v>Banco Itau BBA S.A.</v>
          </cell>
          <cell r="D539" t="str">
            <v>Brazil</v>
          </cell>
          <cell r="E539" t="str">
            <v xml:space="preserve">Baa2     </v>
          </cell>
        </row>
        <row r="540">
          <cell r="C540" t="str">
            <v>RCI Banque</v>
          </cell>
          <cell r="D540" t="str">
            <v>France</v>
          </cell>
          <cell r="E540" t="str">
            <v xml:space="preserve">Baa3     </v>
          </cell>
        </row>
        <row r="541">
          <cell r="C541" t="str">
            <v>Trustmark National Bank</v>
          </cell>
          <cell r="D541" t="str">
            <v>United States</v>
          </cell>
          <cell r="E541" t="str">
            <v xml:space="preserve">A3       </v>
          </cell>
        </row>
        <row r="542">
          <cell r="C542" t="str">
            <v>Banco Santander, S.A. (Uruguay)</v>
          </cell>
          <cell r="D542" t="str">
            <v>Uruguay</v>
          </cell>
          <cell r="E542" t="str">
            <v xml:space="preserve">Baa3     </v>
          </cell>
        </row>
        <row r="543">
          <cell r="C543" t="str">
            <v>Banque Heritage (Uruguay) S.A.</v>
          </cell>
          <cell r="D543" t="str">
            <v>Uruguay</v>
          </cell>
          <cell r="E543" t="str">
            <v xml:space="preserve">B3       </v>
          </cell>
        </row>
        <row r="544">
          <cell r="C544" t="str">
            <v>Banco Itau Uruguay S.A.</v>
          </cell>
          <cell r="D544" t="str">
            <v>Uruguay</v>
          </cell>
          <cell r="E544" t="str">
            <v xml:space="preserve">Baa2     </v>
          </cell>
        </row>
        <row r="545">
          <cell r="C545" t="str">
            <v>Banco Fibra S.A.</v>
          </cell>
          <cell r="D545" t="str">
            <v>Brazil</v>
          </cell>
          <cell r="E545" t="str">
            <v xml:space="preserve">B1       </v>
          </cell>
        </row>
        <row r="546">
          <cell r="C546" t="str">
            <v>Caixa Economica Federal (CAIXA)</v>
          </cell>
          <cell r="D546" t="str">
            <v>Brazil</v>
          </cell>
          <cell r="E546" t="str">
            <v xml:space="preserve">Baa2     </v>
          </cell>
        </row>
        <row r="547">
          <cell r="C547" t="str">
            <v>ICICI Bank Limited</v>
          </cell>
          <cell r="D547" t="str">
            <v>India</v>
          </cell>
          <cell r="E547" t="str">
            <v xml:space="preserve">Baa3     </v>
          </cell>
        </row>
        <row r="548">
          <cell r="C548" t="str">
            <v>Banque PSA Finance</v>
          </cell>
          <cell r="D548" t="str">
            <v>France</v>
          </cell>
          <cell r="E548" t="str">
            <v xml:space="preserve">Ba1      </v>
          </cell>
        </row>
        <row r="549">
          <cell r="C549" t="str">
            <v>New York Community Bank</v>
          </cell>
          <cell r="D549" t="str">
            <v>United States</v>
          </cell>
          <cell r="E549" t="str">
            <v xml:space="preserve">A3       </v>
          </cell>
        </row>
        <row r="550">
          <cell r="C550" t="str">
            <v>Nedbank Private Wealth Limited</v>
          </cell>
          <cell r="D550" t="str">
            <v>Isle of Man</v>
          </cell>
          <cell r="E550" t="str">
            <v xml:space="preserve">Baa2     </v>
          </cell>
        </row>
        <row r="551">
          <cell r="C551" t="str">
            <v>Webster Bank N.A.</v>
          </cell>
          <cell r="D551" t="str">
            <v>United States</v>
          </cell>
          <cell r="E551" t="str">
            <v xml:space="preserve">A3       </v>
          </cell>
        </row>
        <row r="552">
          <cell r="C552" t="str">
            <v>DEPFA Bank plc</v>
          </cell>
          <cell r="D552" t="str">
            <v>Ireland</v>
          </cell>
          <cell r="E552" t="str">
            <v xml:space="preserve">Baa3     </v>
          </cell>
        </row>
        <row r="553">
          <cell r="C553" t="str">
            <v>MPS Capital Services</v>
          </cell>
          <cell r="D553" t="str">
            <v>Italy</v>
          </cell>
          <cell r="E553" t="str">
            <v xml:space="preserve">B1       </v>
          </cell>
        </row>
        <row r="554">
          <cell r="C554" t="str">
            <v>FHB Mortgage Bank Co. Plc.</v>
          </cell>
          <cell r="D554" t="str">
            <v>Hungary</v>
          </cell>
          <cell r="E554" t="str">
            <v xml:space="preserve">B3       </v>
          </cell>
        </row>
        <row r="555">
          <cell r="C555" t="str">
            <v>RCB Bank Ltd.</v>
          </cell>
          <cell r="D555" t="str">
            <v>Cyprus</v>
          </cell>
          <cell r="E555" t="str">
            <v xml:space="preserve">Caa2     </v>
          </cell>
        </row>
        <row r="556">
          <cell r="C556" t="str">
            <v>DSK Bank PLC</v>
          </cell>
          <cell r="D556" t="str">
            <v>Bulgaria</v>
          </cell>
          <cell r="E556" t="str">
            <v xml:space="preserve">Ba1      </v>
          </cell>
        </row>
        <row r="557">
          <cell r="C557" t="str">
            <v>ATF Bank</v>
          </cell>
          <cell r="D557" t="str">
            <v>Kazakhstan</v>
          </cell>
          <cell r="E557" t="str">
            <v xml:space="preserve">Caa1     </v>
          </cell>
        </row>
        <row r="558">
          <cell r="C558" t="str">
            <v>Zenit Bank</v>
          </cell>
          <cell r="D558" t="str">
            <v>Russia</v>
          </cell>
          <cell r="E558" t="str">
            <v xml:space="preserve">Ba3      </v>
          </cell>
        </row>
        <row r="559">
          <cell r="C559" t="str">
            <v>Vorarlberger Landes- und Hypothekenbank AG</v>
          </cell>
          <cell r="D559" t="str">
            <v>Austria</v>
          </cell>
          <cell r="E559" t="str">
            <v xml:space="preserve">A2       </v>
          </cell>
        </row>
        <row r="560">
          <cell r="C560" t="str">
            <v>Vorarlberger Landes- und Hypothekenbank AG</v>
          </cell>
          <cell r="D560" t="str">
            <v>Austria</v>
          </cell>
          <cell r="E560" t="str">
            <v xml:space="preserve">A1       </v>
          </cell>
        </row>
        <row r="561">
          <cell r="C561" t="str">
            <v>Bank CenterCredit</v>
          </cell>
          <cell r="D561" t="str">
            <v>Kazakhstan</v>
          </cell>
          <cell r="E561" t="str">
            <v xml:space="preserve">B2       </v>
          </cell>
        </row>
        <row r="562">
          <cell r="C562" t="str">
            <v>Mediocredito Trentino-Alto Adige S.p.A.</v>
          </cell>
          <cell r="D562" t="str">
            <v>Italy</v>
          </cell>
          <cell r="E562" t="str">
            <v xml:space="preserve">Baa3     </v>
          </cell>
        </row>
        <row r="563">
          <cell r="C563" t="str">
            <v>BANIF-Banco Internacional do Funchal, S.A.</v>
          </cell>
          <cell r="D563" t="str">
            <v>Portugal</v>
          </cell>
          <cell r="E563" t="str">
            <v xml:space="preserve">Caa1     </v>
          </cell>
        </row>
        <row r="564">
          <cell r="C564" t="str">
            <v>DEPFA ACS BANK</v>
          </cell>
          <cell r="D564" t="str">
            <v>Ireland</v>
          </cell>
          <cell r="E564" t="str">
            <v xml:space="preserve">Baa3     </v>
          </cell>
        </row>
        <row r="565">
          <cell r="C565" t="str">
            <v>Taipei Fubon Commercial Bank Co Ltd</v>
          </cell>
          <cell r="D565" t="str">
            <v>Taiwan</v>
          </cell>
          <cell r="E565" t="str">
            <v xml:space="preserve">A2       </v>
          </cell>
        </row>
        <row r="566">
          <cell r="C566" t="str">
            <v>Banco Mercantil Santa Cruz S.A.</v>
          </cell>
          <cell r="D566" t="str">
            <v>Bolivia</v>
          </cell>
          <cell r="E566" t="str">
            <v xml:space="preserve">B1       </v>
          </cell>
        </row>
        <row r="567">
          <cell r="C567" t="str">
            <v>Banco Union S.A. (Bolivia)</v>
          </cell>
          <cell r="D567" t="str">
            <v>Bolivia</v>
          </cell>
          <cell r="E567" t="str">
            <v xml:space="preserve">B1       </v>
          </cell>
        </row>
        <row r="568">
          <cell r="C568" t="str">
            <v>Banco Ganadero S.A.</v>
          </cell>
          <cell r="D568" t="str">
            <v>Bolivia</v>
          </cell>
          <cell r="E568" t="str">
            <v xml:space="preserve">B1       </v>
          </cell>
        </row>
        <row r="569">
          <cell r="C569" t="str">
            <v>Banco FIE S.A.</v>
          </cell>
          <cell r="D569" t="str">
            <v>Bolivia</v>
          </cell>
          <cell r="E569" t="str">
            <v xml:space="preserve">B1       </v>
          </cell>
        </row>
        <row r="570">
          <cell r="C570" t="str">
            <v>Banco de la Nacion Argentina (Bolivia)</v>
          </cell>
          <cell r="D570" t="str">
            <v>Bolivia</v>
          </cell>
          <cell r="E570" t="str">
            <v xml:space="preserve">Caa1     </v>
          </cell>
        </row>
        <row r="571">
          <cell r="C571" t="str">
            <v>Banco Nacional de Bolivia S.A.</v>
          </cell>
          <cell r="D571" t="str">
            <v>Bolivia</v>
          </cell>
          <cell r="E571" t="str">
            <v xml:space="preserve">B1       </v>
          </cell>
        </row>
        <row r="572">
          <cell r="C572" t="str">
            <v>Banco Interacciones, S.A.</v>
          </cell>
          <cell r="D572" t="str">
            <v>Mexico</v>
          </cell>
          <cell r="E572" t="str">
            <v xml:space="preserve">Ba2      </v>
          </cell>
        </row>
        <row r="573">
          <cell r="C573" t="str">
            <v>Saitama Resona Bank, Ltd.</v>
          </cell>
          <cell r="D573" t="str">
            <v>Japan</v>
          </cell>
          <cell r="E573" t="str">
            <v xml:space="preserve">A2       </v>
          </cell>
        </row>
        <row r="574">
          <cell r="C574" t="str">
            <v>Sumitomo Mitsui Banking Corporation Europe</v>
          </cell>
          <cell r="D574" t="str">
            <v>United Kingdom</v>
          </cell>
          <cell r="E574" t="str">
            <v xml:space="preserve">Aa3      </v>
          </cell>
        </row>
        <row r="575">
          <cell r="C575" t="str">
            <v>BOQ Specialist Bank Limited</v>
          </cell>
          <cell r="D575" t="str">
            <v>Australia</v>
          </cell>
          <cell r="E575" t="str">
            <v xml:space="preserve">A3       </v>
          </cell>
        </row>
        <row r="576">
          <cell r="C576" t="str">
            <v>DEPFA Bank Plc New York Branch</v>
          </cell>
          <cell r="D576" t="str">
            <v>United States</v>
          </cell>
          <cell r="E576" t="str">
            <v xml:space="preserve">Baa3     </v>
          </cell>
        </row>
        <row r="577">
          <cell r="C577" t="str">
            <v>DEPFA Bank Plc New York Branch</v>
          </cell>
          <cell r="D577" t="str">
            <v>United States</v>
          </cell>
          <cell r="E577" t="str">
            <v xml:space="preserve">Baa3     </v>
          </cell>
        </row>
        <row r="578">
          <cell r="C578" t="str">
            <v>SB Sberbank JSC</v>
          </cell>
          <cell r="D578" t="str">
            <v>Kazakhstan</v>
          </cell>
          <cell r="E578" t="str">
            <v xml:space="preserve">Ba2      </v>
          </cell>
        </row>
        <row r="579">
          <cell r="C579" t="str">
            <v>Kaspi Bank JSC</v>
          </cell>
          <cell r="D579" t="str">
            <v>Kazakhstan</v>
          </cell>
          <cell r="E579" t="str">
            <v xml:space="preserve">B1       </v>
          </cell>
        </row>
        <row r="580">
          <cell r="C580" t="str">
            <v>HSH Nordbank AG</v>
          </cell>
          <cell r="D580" t="str">
            <v>Germany</v>
          </cell>
          <cell r="E580" t="str">
            <v xml:space="preserve">Baa3     </v>
          </cell>
        </row>
        <row r="581">
          <cell r="C581" t="str">
            <v>MFB Hungarian Development Bank Ltd.</v>
          </cell>
          <cell r="D581" t="str">
            <v>Hungary</v>
          </cell>
          <cell r="E581" t="str">
            <v xml:space="preserve">Ba2      </v>
          </cell>
        </row>
        <row r="582">
          <cell r="C582" t="str">
            <v>Whitney Bank</v>
          </cell>
          <cell r="D582" t="str">
            <v>United States</v>
          </cell>
          <cell r="E582" t="str">
            <v xml:space="preserve">A3       </v>
          </cell>
        </row>
        <row r="583">
          <cell r="C583" t="str">
            <v>HSBC Bank Australia Ltd</v>
          </cell>
          <cell r="D583" t="str">
            <v>Australia</v>
          </cell>
          <cell r="E583" t="str">
            <v xml:space="preserve">A1       </v>
          </cell>
        </row>
        <row r="584">
          <cell r="C584" t="str">
            <v>EAA Covered Bond Bank plc</v>
          </cell>
          <cell r="D584" t="str">
            <v>Ireland</v>
          </cell>
          <cell r="E584" t="str">
            <v xml:space="preserve">Aa2      </v>
          </cell>
        </row>
        <row r="585">
          <cell r="C585" t="str">
            <v>Amegy Bank National Association</v>
          </cell>
          <cell r="D585" t="str">
            <v>United States</v>
          </cell>
          <cell r="E585" t="str">
            <v xml:space="preserve">Baa3     </v>
          </cell>
        </row>
        <row r="586">
          <cell r="C586" t="str">
            <v>Petrocommerce Bank (OJSC)</v>
          </cell>
          <cell r="D586" t="str">
            <v>Russia</v>
          </cell>
          <cell r="E586" t="str">
            <v xml:space="preserve">B2       </v>
          </cell>
        </row>
        <row r="587">
          <cell r="C587" t="str">
            <v>Eurasian Bank</v>
          </cell>
          <cell r="D587" t="str">
            <v>Kazakhstan</v>
          </cell>
          <cell r="E587" t="str">
            <v xml:space="preserve">B1       </v>
          </cell>
        </row>
        <row r="588">
          <cell r="C588" t="str">
            <v>HSBC Bank Plc Sydney Branch</v>
          </cell>
          <cell r="D588" t="str">
            <v>Australia</v>
          </cell>
          <cell r="E588" t="str">
            <v xml:space="preserve">Aa3      </v>
          </cell>
        </row>
        <row r="589">
          <cell r="C589" t="str">
            <v>Industrial &amp; Comm'l Bank of China (Asia) Ltd.</v>
          </cell>
          <cell r="D589" t="str">
            <v>Hong Kong</v>
          </cell>
          <cell r="E589" t="str">
            <v xml:space="preserve">A2       </v>
          </cell>
        </row>
        <row r="590">
          <cell r="C590" t="str">
            <v>BDO UNIBANK, INC</v>
          </cell>
          <cell r="D590" t="str">
            <v>Philippines</v>
          </cell>
          <cell r="E590" t="str">
            <v xml:space="preserve">Baa3     </v>
          </cell>
        </row>
        <row r="591">
          <cell r="C591" t="str">
            <v>OTP Jelzalogbank Rt (OTP Mtge Bk)</v>
          </cell>
          <cell r="D591" t="str">
            <v>Hungary</v>
          </cell>
          <cell r="E591" t="str">
            <v xml:space="preserve">Ba2      </v>
          </cell>
        </row>
        <row r="592">
          <cell r="C592" t="str">
            <v>First Midwest Bank</v>
          </cell>
          <cell r="D592" t="str">
            <v>United States</v>
          </cell>
          <cell r="E592" t="str">
            <v xml:space="preserve">Baa1     </v>
          </cell>
        </row>
        <row r="593">
          <cell r="C593" t="str">
            <v>Volvofinans Bank AB</v>
          </cell>
          <cell r="D593" t="str">
            <v>Sweden</v>
          </cell>
          <cell r="E593" t="str">
            <v xml:space="preserve">Baa2     </v>
          </cell>
        </row>
        <row r="594">
          <cell r="C594" t="str">
            <v>CREDIT BANK OF MOSCOW</v>
          </cell>
          <cell r="D594" t="str">
            <v>Russia</v>
          </cell>
          <cell r="E594" t="str">
            <v xml:space="preserve">B1       </v>
          </cell>
        </row>
        <row r="595">
          <cell r="C595" t="str">
            <v>Banco de Credito de Bolivia S.A.</v>
          </cell>
          <cell r="D595" t="str">
            <v>Bolivia</v>
          </cell>
          <cell r="E595" t="str">
            <v xml:space="preserve">B1       </v>
          </cell>
        </row>
        <row r="596">
          <cell r="C596" t="str">
            <v>Alliance Bank</v>
          </cell>
          <cell r="D596" t="str">
            <v>Kazakhstan</v>
          </cell>
          <cell r="E596" t="str">
            <v xml:space="preserve">Caa2     </v>
          </cell>
        </row>
        <row r="597">
          <cell r="C597" t="str">
            <v>CRCAM Ille-et-vilaine</v>
          </cell>
          <cell r="D597" t="str">
            <v>France</v>
          </cell>
          <cell r="E597" t="str">
            <v xml:space="preserve">A2       </v>
          </cell>
        </row>
        <row r="598">
          <cell r="C598" t="str">
            <v>CRCAM Aquitaine</v>
          </cell>
          <cell r="D598" t="str">
            <v>France</v>
          </cell>
          <cell r="E598" t="str">
            <v xml:space="preserve">A2       </v>
          </cell>
        </row>
        <row r="599">
          <cell r="C599" t="str">
            <v>Investec Bank Plc</v>
          </cell>
          <cell r="D599" t="str">
            <v>United Kingdom</v>
          </cell>
          <cell r="E599" t="str">
            <v xml:space="preserve">Baa3     </v>
          </cell>
        </row>
        <row r="600">
          <cell r="C600" t="str">
            <v>Banca IMI Spa</v>
          </cell>
          <cell r="D600" t="str">
            <v>Italy</v>
          </cell>
          <cell r="E600" t="str">
            <v xml:space="preserve">Baa2     </v>
          </cell>
        </row>
        <row r="601">
          <cell r="C601" t="str">
            <v>Banco Cooperativo Espanol, S.A.</v>
          </cell>
          <cell r="D601" t="str">
            <v>Spain</v>
          </cell>
          <cell r="E601" t="str">
            <v xml:space="preserve">Ba2      </v>
          </cell>
        </row>
        <row r="602">
          <cell r="C602" t="str">
            <v>Sberbank</v>
          </cell>
          <cell r="D602" t="str">
            <v>Russia</v>
          </cell>
          <cell r="E602" t="str">
            <v xml:space="preserve">Baa1     </v>
          </cell>
        </row>
        <row r="603">
          <cell r="C603" t="str">
            <v>Bank Otkritie Financial Corporation OJSC</v>
          </cell>
          <cell r="D603" t="str">
            <v>Russia</v>
          </cell>
          <cell r="E603" t="str">
            <v xml:space="preserve">Ba3      </v>
          </cell>
        </row>
        <row r="604">
          <cell r="C604" t="str">
            <v>ASB Bank Limited</v>
          </cell>
          <cell r="D604" t="str">
            <v>New Zealand</v>
          </cell>
          <cell r="E604" t="str">
            <v xml:space="preserve">Aa3      </v>
          </cell>
        </row>
        <row r="605">
          <cell r="C605" t="str">
            <v>Banca Intesa (Russia)</v>
          </cell>
          <cell r="D605" t="str">
            <v>Russia</v>
          </cell>
          <cell r="E605" t="str">
            <v xml:space="preserve">Ba1      </v>
          </cell>
        </row>
        <row r="606">
          <cell r="C606" t="str">
            <v>BES Investimento do Brasil S.A.</v>
          </cell>
          <cell r="D606" t="str">
            <v>Brazil</v>
          </cell>
          <cell r="E606" t="str">
            <v xml:space="preserve">B2       </v>
          </cell>
        </row>
        <row r="607">
          <cell r="C607" t="str">
            <v>INTRUST Bank, N.A.</v>
          </cell>
          <cell r="D607" t="str">
            <v>United States</v>
          </cell>
          <cell r="E607" t="str">
            <v xml:space="preserve">Baa1     </v>
          </cell>
        </row>
        <row r="608">
          <cell r="C608" t="str">
            <v>Standard Chartered Bank (Hong Kong) Ltd</v>
          </cell>
          <cell r="D608" t="str">
            <v>Hong Kong</v>
          </cell>
          <cell r="E608" t="str">
            <v xml:space="preserve">Aa3      </v>
          </cell>
        </row>
        <row r="609">
          <cell r="C609" t="str">
            <v>VAB Bank</v>
          </cell>
          <cell r="D609" t="str">
            <v>Ukraine</v>
          </cell>
          <cell r="E609" t="str">
            <v xml:space="preserve">Ca       </v>
          </cell>
        </row>
        <row r="610">
          <cell r="C610" t="str">
            <v>Rosevrobank</v>
          </cell>
          <cell r="D610" t="str">
            <v>Russia</v>
          </cell>
          <cell r="E610" t="str">
            <v xml:space="preserve">B1       </v>
          </cell>
        </row>
        <row r="611">
          <cell r="C611" t="str">
            <v>Bausparkasse Mainz AG</v>
          </cell>
          <cell r="D611" t="str">
            <v>Germany</v>
          </cell>
          <cell r="E611" t="str">
            <v xml:space="preserve">Baa1     </v>
          </cell>
        </row>
        <row r="612">
          <cell r="C612" t="str">
            <v>SME Bank</v>
          </cell>
          <cell r="D612" t="str">
            <v>Russia</v>
          </cell>
          <cell r="E612" t="str">
            <v xml:space="preserve">Baa2     </v>
          </cell>
        </row>
        <row r="613">
          <cell r="C613" t="str">
            <v>Citigroup Global Mkts Deutsch. AG&amp;Co</v>
          </cell>
          <cell r="D613" t="str">
            <v>Germany</v>
          </cell>
          <cell r="E613" t="str">
            <v xml:space="preserve">A2       </v>
          </cell>
        </row>
        <row r="614">
          <cell r="C614" t="str">
            <v>Nordea Bank AB</v>
          </cell>
          <cell r="D614" t="str">
            <v>Sweden</v>
          </cell>
          <cell r="E614" t="str">
            <v xml:space="preserve">Aa3      </v>
          </cell>
        </row>
        <row r="615">
          <cell r="C615" t="str">
            <v>Deutsche Bank AG, New York Branch</v>
          </cell>
          <cell r="D615" t="str">
            <v>United States</v>
          </cell>
          <cell r="E615" t="str">
            <v xml:space="preserve">A3       </v>
          </cell>
        </row>
        <row r="616">
          <cell r="C616" t="str">
            <v>American Express Bank, FSB</v>
          </cell>
          <cell r="D616" t="str">
            <v>United States</v>
          </cell>
          <cell r="E616" t="str">
            <v xml:space="preserve">A2       </v>
          </cell>
        </row>
        <row r="617">
          <cell r="C617" t="str">
            <v>Russian Standard Bank</v>
          </cell>
          <cell r="D617" t="str">
            <v>Russia</v>
          </cell>
          <cell r="E617" t="str">
            <v xml:space="preserve">B2       </v>
          </cell>
        </row>
        <row r="618">
          <cell r="C618" t="str">
            <v>Banco Hipotecario del Uruguay</v>
          </cell>
          <cell r="D618" t="str">
            <v>Uruguay</v>
          </cell>
          <cell r="E618" t="str">
            <v xml:space="preserve">Baa2     </v>
          </cell>
        </row>
        <row r="619">
          <cell r="C619" t="str">
            <v>BNP Paribas, New York Branch</v>
          </cell>
          <cell r="D619" t="str">
            <v>United States</v>
          </cell>
          <cell r="E619" t="str">
            <v xml:space="preserve">A1       </v>
          </cell>
        </row>
        <row r="620">
          <cell r="C620" t="str">
            <v>Export-Import Bank of India</v>
          </cell>
          <cell r="D620" t="str">
            <v>India</v>
          </cell>
          <cell r="E620" t="str">
            <v xml:space="preserve">Baa3     </v>
          </cell>
        </row>
        <row r="621">
          <cell r="C621" t="str">
            <v>Lansforsakringar Bank AB (publ)</v>
          </cell>
          <cell r="D621" t="str">
            <v>Sweden</v>
          </cell>
          <cell r="E621" t="str">
            <v xml:space="preserve">A3       </v>
          </cell>
        </row>
        <row r="622">
          <cell r="C622" t="str">
            <v>Ukreximbank</v>
          </cell>
          <cell r="D622" t="str">
            <v>Ukraine</v>
          </cell>
          <cell r="E622" t="str">
            <v xml:space="preserve">Ca       </v>
          </cell>
        </row>
        <row r="623">
          <cell r="C623" t="str">
            <v>Bank of Moscow</v>
          </cell>
          <cell r="D623" t="str">
            <v>Russia</v>
          </cell>
          <cell r="E623" t="str">
            <v xml:space="preserve">Ba1      </v>
          </cell>
        </row>
        <row r="624">
          <cell r="C624" t="str">
            <v>E*TRADE Bank</v>
          </cell>
          <cell r="D624" t="str">
            <v>United States</v>
          </cell>
          <cell r="E624" t="str">
            <v xml:space="preserve">Ba2      </v>
          </cell>
        </row>
        <row r="625">
          <cell r="C625" t="str">
            <v>Promsvyazbank</v>
          </cell>
          <cell r="D625" t="str">
            <v>Russia</v>
          </cell>
          <cell r="E625" t="str">
            <v xml:space="preserve">Ba3      </v>
          </cell>
        </row>
        <row r="626">
          <cell r="C626" t="str">
            <v>Banco Indusval S.A. (BI&amp;P)</v>
          </cell>
          <cell r="D626" t="str">
            <v>Brazil</v>
          </cell>
          <cell r="E626" t="str">
            <v xml:space="preserve">Ba3      </v>
          </cell>
        </row>
        <row r="627">
          <cell r="C627" t="str">
            <v>United Bank, Inc.</v>
          </cell>
          <cell r="D627" t="str">
            <v>United States</v>
          </cell>
          <cell r="E627" t="str">
            <v xml:space="preserve">A3       </v>
          </cell>
        </row>
        <row r="628">
          <cell r="C628" t="str">
            <v>United Bank</v>
          </cell>
          <cell r="D628" t="str">
            <v>United States</v>
          </cell>
          <cell r="E628" t="str">
            <v xml:space="preserve">A3       </v>
          </cell>
        </row>
        <row r="629">
          <cell r="C629" t="str">
            <v>Banco Comafi S.A.</v>
          </cell>
          <cell r="D629" t="str">
            <v>Argentina</v>
          </cell>
          <cell r="E629" t="str">
            <v xml:space="preserve">Caa2     </v>
          </cell>
        </row>
        <row r="630">
          <cell r="C630" t="str">
            <v>Banco Itau Argentina S.A.</v>
          </cell>
          <cell r="D630" t="str">
            <v>Argentina</v>
          </cell>
          <cell r="E630" t="str">
            <v xml:space="preserve">Caa2     </v>
          </cell>
        </row>
        <row r="631">
          <cell r="C631" t="str">
            <v>Banco Patagonia S.A.</v>
          </cell>
          <cell r="D631" t="str">
            <v>Argentina</v>
          </cell>
          <cell r="E631" t="str">
            <v xml:space="preserve">Caa2     </v>
          </cell>
        </row>
        <row r="632">
          <cell r="C632" t="str">
            <v>Banco del Tucuman S.A.</v>
          </cell>
          <cell r="D632" t="str">
            <v>Argentina</v>
          </cell>
          <cell r="E632" t="str">
            <v xml:space="preserve">Caa2     </v>
          </cell>
        </row>
        <row r="633">
          <cell r="C633" t="str">
            <v>Banco de Valores S.A.</v>
          </cell>
          <cell r="D633" t="str">
            <v>Argentina</v>
          </cell>
          <cell r="E633" t="str">
            <v xml:space="preserve">Caa2     </v>
          </cell>
        </row>
        <row r="634">
          <cell r="C634" t="str">
            <v>Landesbank Saar</v>
          </cell>
          <cell r="D634" t="str">
            <v>Germany</v>
          </cell>
          <cell r="E634" t="str">
            <v xml:space="preserve">A3       </v>
          </cell>
        </row>
        <row r="635">
          <cell r="C635" t="str">
            <v>Suhyup Bank</v>
          </cell>
          <cell r="D635" t="str">
            <v>Korea</v>
          </cell>
          <cell r="E635" t="str">
            <v xml:space="preserve">A2       </v>
          </cell>
        </row>
        <row r="636">
          <cell r="C636" t="str">
            <v>Banca Italease S.p.A.</v>
          </cell>
          <cell r="D636" t="str">
            <v>Italy</v>
          </cell>
          <cell r="E636" t="str">
            <v xml:space="preserve">Ba3      </v>
          </cell>
        </row>
        <row r="637">
          <cell r="C637" t="str">
            <v>Kreissparkasse Koeln</v>
          </cell>
          <cell r="D637" t="str">
            <v>Germany</v>
          </cell>
          <cell r="E637" t="str">
            <v xml:space="preserve">Aa3      </v>
          </cell>
        </row>
        <row r="638">
          <cell r="C638" t="str">
            <v>ANZ BANK NEW ZEALAND LIMITED</v>
          </cell>
          <cell r="D638" t="str">
            <v>New Zealand</v>
          </cell>
          <cell r="E638" t="str">
            <v xml:space="preserve">Aa3      </v>
          </cell>
        </row>
        <row r="639">
          <cell r="C639" t="str">
            <v>First Citizens Bank Limited</v>
          </cell>
          <cell r="D639" t="str">
            <v>Trinidad &amp; Tobago</v>
          </cell>
          <cell r="E639" t="str">
            <v xml:space="preserve">Baa1     </v>
          </cell>
        </row>
        <row r="640">
          <cell r="C640" t="str">
            <v>Bank Morgan Stanley AG</v>
          </cell>
          <cell r="D640" t="str">
            <v>Switzerland</v>
          </cell>
          <cell r="E640" t="str">
            <v xml:space="preserve">Baa2     </v>
          </cell>
        </row>
        <row r="641">
          <cell r="C641" t="str">
            <v>Unipol Banca</v>
          </cell>
          <cell r="D641" t="str">
            <v>Italy</v>
          </cell>
          <cell r="E641" t="str">
            <v xml:space="preserve">Ba2      </v>
          </cell>
        </row>
        <row r="642">
          <cell r="C642" t="str">
            <v>Vozrozhdenie Bank</v>
          </cell>
          <cell r="D642" t="str">
            <v>Russia</v>
          </cell>
          <cell r="E642" t="str">
            <v xml:space="preserve">Ba3      </v>
          </cell>
        </row>
        <row r="643">
          <cell r="C643" t="str">
            <v>EFG Bank</v>
          </cell>
          <cell r="D643" t="str">
            <v>Switzerland</v>
          </cell>
          <cell r="E643" t="str">
            <v xml:space="preserve">A2       </v>
          </cell>
        </row>
        <row r="644">
          <cell r="C644" t="str">
            <v>Denizbank A.S.</v>
          </cell>
          <cell r="D644" t="str">
            <v>Turkey</v>
          </cell>
          <cell r="E644" t="str">
            <v xml:space="preserve">Ba1      </v>
          </cell>
        </row>
        <row r="645">
          <cell r="C645" t="str">
            <v>HSBC Bank A.S. (Turkey)</v>
          </cell>
          <cell r="D645" t="str">
            <v>Turkey</v>
          </cell>
          <cell r="E645" t="str">
            <v xml:space="preserve">Baa3     </v>
          </cell>
        </row>
        <row r="646">
          <cell r="C646" t="str">
            <v>Russian Regional Development Bank</v>
          </cell>
          <cell r="D646" t="str">
            <v>Russia</v>
          </cell>
          <cell r="E646" t="str">
            <v xml:space="preserve">Ba2      </v>
          </cell>
        </row>
        <row r="647">
          <cell r="C647" t="str">
            <v>Close Brothers Ltd.</v>
          </cell>
          <cell r="D647" t="str">
            <v>United Kingdom</v>
          </cell>
          <cell r="E647" t="str">
            <v xml:space="preserve">A3       </v>
          </cell>
        </row>
        <row r="648">
          <cell r="C648" t="str">
            <v>Erste Bank Hungary Rt</v>
          </cell>
          <cell r="D648" t="str">
            <v>Hungary</v>
          </cell>
          <cell r="E648" t="str">
            <v xml:space="preserve">B3       </v>
          </cell>
        </row>
        <row r="649">
          <cell r="C649" t="str">
            <v>West Bromwich Building Society</v>
          </cell>
          <cell r="D649" t="str">
            <v>United Kingdom</v>
          </cell>
          <cell r="E649" t="str">
            <v xml:space="preserve">B2       </v>
          </cell>
        </row>
        <row r="650">
          <cell r="C650" t="str">
            <v>Banca March S.A.</v>
          </cell>
          <cell r="D650" t="str">
            <v>Spain</v>
          </cell>
          <cell r="E650" t="str">
            <v xml:space="preserve">Baa3     </v>
          </cell>
        </row>
        <row r="651">
          <cell r="C651" t="str">
            <v>Cassa Di Risparmio Di Parma E Piacenza S.P.A.</v>
          </cell>
          <cell r="D651" t="str">
            <v>Italy</v>
          </cell>
          <cell r="E651" t="str">
            <v xml:space="preserve">Baa2     </v>
          </cell>
        </row>
        <row r="652">
          <cell r="C652" t="str">
            <v>Banco Industrial S.A.</v>
          </cell>
          <cell r="D652" t="str">
            <v>Guatemala</v>
          </cell>
          <cell r="E652" t="str">
            <v xml:space="preserve">Ba2      </v>
          </cell>
        </row>
        <row r="653">
          <cell r="C653" t="str">
            <v>ZAO Raiffeisenbank</v>
          </cell>
          <cell r="D653" t="str">
            <v>Russia</v>
          </cell>
          <cell r="E653" t="str">
            <v xml:space="preserve">Baa3     </v>
          </cell>
        </row>
        <row r="654">
          <cell r="C654" t="str">
            <v>Home Credit &amp; Finance Bank</v>
          </cell>
          <cell r="D654" t="str">
            <v>Russia</v>
          </cell>
          <cell r="E654" t="str">
            <v xml:space="preserve">Ba3      </v>
          </cell>
        </row>
        <row r="655">
          <cell r="C655" t="str">
            <v>MTS Bank, Open Joint Stock Company</v>
          </cell>
          <cell r="D655" t="str">
            <v>Russia</v>
          </cell>
          <cell r="E655" t="str">
            <v xml:space="preserve">B1       </v>
          </cell>
        </row>
        <row r="656">
          <cell r="C656" t="str">
            <v>Socram Banque</v>
          </cell>
          <cell r="D656" t="str">
            <v>France</v>
          </cell>
          <cell r="E656" t="str">
            <v xml:space="preserve">Baa1     </v>
          </cell>
        </row>
        <row r="657">
          <cell r="C657" t="str">
            <v>Metallinvestbank JSCB</v>
          </cell>
          <cell r="D657" t="str">
            <v>Russia</v>
          </cell>
          <cell r="E657" t="str">
            <v xml:space="preserve">B2       </v>
          </cell>
        </row>
        <row r="658">
          <cell r="C658" t="str">
            <v>Bank Saint-Petersburg OJSC</v>
          </cell>
          <cell r="D658" t="str">
            <v>Russia</v>
          </cell>
          <cell r="E658" t="str">
            <v xml:space="preserve">Ba3      </v>
          </cell>
        </row>
        <row r="659">
          <cell r="C659" t="str">
            <v>PT Bank CIMB Niaga Tbk</v>
          </cell>
          <cell r="D659" t="str">
            <v>Indonesia</v>
          </cell>
          <cell r="E659" t="str">
            <v xml:space="preserve">Baa3     </v>
          </cell>
        </row>
        <row r="660">
          <cell r="C660" t="str">
            <v>Deutsche Bank Mexico, S.A.</v>
          </cell>
          <cell r="D660" t="str">
            <v>Mexico</v>
          </cell>
          <cell r="E660" t="str">
            <v xml:space="preserve">Baa3     </v>
          </cell>
        </row>
        <row r="661">
          <cell r="C661" t="str">
            <v>SME Development  Bank of Thailand</v>
          </cell>
          <cell r="D661" t="str">
            <v>Thailand</v>
          </cell>
          <cell r="E661" t="str">
            <v xml:space="preserve">Baa2     </v>
          </cell>
        </row>
        <row r="662">
          <cell r="C662" t="str">
            <v>Nevada State Bank</v>
          </cell>
          <cell r="D662" t="str">
            <v>United States</v>
          </cell>
          <cell r="E662" t="str">
            <v xml:space="preserve">Baa3     </v>
          </cell>
        </row>
        <row r="663">
          <cell r="C663" t="str">
            <v>MDM Bank</v>
          </cell>
          <cell r="D663" t="str">
            <v>Russia</v>
          </cell>
          <cell r="E663" t="str">
            <v xml:space="preserve">B2       </v>
          </cell>
        </row>
        <row r="664">
          <cell r="C664" t="str">
            <v>Banco Supervielle S.A.</v>
          </cell>
          <cell r="D664" t="str">
            <v>Argentina</v>
          </cell>
          <cell r="E664" t="str">
            <v xml:space="preserve">Caa2     </v>
          </cell>
        </row>
        <row r="665">
          <cell r="C665" t="str">
            <v>Banco del Bajio, S.A.</v>
          </cell>
          <cell r="D665" t="str">
            <v>Mexico</v>
          </cell>
          <cell r="E665" t="str">
            <v xml:space="preserve">Baa3     </v>
          </cell>
        </row>
        <row r="666">
          <cell r="C666" t="str">
            <v>Banco Industrial e Comercial S.A. (Bicbanco)</v>
          </cell>
          <cell r="D666" t="str">
            <v>Brazil</v>
          </cell>
          <cell r="E666" t="str">
            <v xml:space="preserve">Ba1      </v>
          </cell>
        </row>
        <row r="667">
          <cell r="C667" t="str">
            <v>Privatbank</v>
          </cell>
          <cell r="D667" t="str">
            <v>Ukraine</v>
          </cell>
          <cell r="E667" t="str">
            <v xml:space="preserve">Ca       </v>
          </cell>
        </row>
        <row r="668">
          <cell r="C668" t="str">
            <v>Raiffeisen Bank Aval</v>
          </cell>
          <cell r="D668" t="str">
            <v>Ukraine</v>
          </cell>
          <cell r="E668" t="str">
            <v xml:space="preserve">Ca       </v>
          </cell>
        </row>
        <row r="669">
          <cell r="C669" t="str">
            <v>Absolut Bank</v>
          </cell>
          <cell r="D669" t="str">
            <v>Russia</v>
          </cell>
          <cell r="E669" t="str">
            <v xml:space="preserve">B1       </v>
          </cell>
        </row>
        <row r="670">
          <cell r="C670" t="str">
            <v>Union National Bank PJSC</v>
          </cell>
          <cell r="D670" t="str">
            <v>United Arab Emirates</v>
          </cell>
          <cell r="E670" t="str">
            <v xml:space="preserve">A1       </v>
          </cell>
        </row>
        <row r="671">
          <cell r="C671" t="str">
            <v>Clientis AG</v>
          </cell>
          <cell r="D671" t="str">
            <v>Switzerland</v>
          </cell>
          <cell r="E671" t="str">
            <v xml:space="preserve">A3       </v>
          </cell>
        </row>
        <row r="672">
          <cell r="C672" t="str">
            <v>HSBC Bank Middle East Limited</v>
          </cell>
          <cell r="D672" t="str">
            <v>Jersey</v>
          </cell>
          <cell r="E672" t="str">
            <v xml:space="preserve">A2       </v>
          </cell>
        </row>
        <row r="673">
          <cell r="C673" t="str">
            <v>HSBC Bank Middle East Limited (UAE Branch)</v>
          </cell>
          <cell r="D673" t="str">
            <v>United Arab Emirates</v>
          </cell>
          <cell r="E673" t="str">
            <v xml:space="preserve">A2       </v>
          </cell>
        </row>
        <row r="674">
          <cell r="C674" t="str">
            <v>Banco BMG S.A.</v>
          </cell>
          <cell r="D674" t="str">
            <v>Brazil</v>
          </cell>
          <cell r="E674" t="str">
            <v xml:space="preserve">B1       </v>
          </cell>
        </row>
        <row r="675">
          <cell r="C675" t="str">
            <v>Citizens Bank, N.A.</v>
          </cell>
          <cell r="D675" t="str">
            <v>United States</v>
          </cell>
          <cell r="E675" t="str">
            <v xml:space="preserve">A3       </v>
          </cell>
        </row>
        <row r="676">
          <cell r="C676" t="str">
            <v>Credit Europe Bank N.V.</v>
          </cell>
          <cell r="D676" t="str">
            <v>Netherlands</v>
          </cell>
          <cell r="E676" t="str">
            <v xml:space="preserve">Ba3      </v>
          </cell>
        </row>
        <row r="677">
          <cell r="C677" t="str">
            <v>Sekerbank T.A.S.</v>
          </cell>
          <cell r="D677" t="str">
            <v>Turkey</v>
          </cell>
          <cell r="E677" t="str">
            <v xml:space="preserve">Ba2      </v>
          </cell>
        </row>
        <row r="678">
          <cell r="C678" t="str">
            <v>Subsidiary Bank Sberbank of Russia</v>
          </cell>
          <cell r="D678" t="str">
            <v>Ukraine</v>
          </cell>
          <cell r="E678" t="str">
            <v xml:space="preserve">Ca       </v>
          </cell>
        </row>
        <row r="679">
          <cell r="C679" t="str">
            <v>Ulster Bank Ireland Limited</v>
          </cell>
          <cell r="D679" t="str">
            <v>Ireland</v>
          </cell>
          <cell r="E679" t="str">
            <v xml:space="preserve">Baa3     </v>
          </cell>
        </row>
        <row r="680">
          <cell r="C680" t="str">
            <v>Axis Bank Ltd</v>
          </cell>
          <cell r="D680" t="str">
            <v>India</v>
          </cell>
          <cell r="E680" t="str">
            <v xml:space="preserve">Baa3     </v>
          </cell>
        </row>
        <row r="681">
          <cell r="C681" t="str">
            <v>Standard Bank Plc</v>
          </cell>
          <cell r="D681" t="str">
            <v>United Kingdom</v>
          </cell>
          <cell r="E681" t="str">
            <v xml:space="preserve">Baa2     </v>
          </cell>
        </row>
        <row r="682">
          <cell r="C682" t="str">
            <v>Royal Bank of Scotland N.V., Chicago Branch</v>
          </cell>
          <cell r="D682" t="str">
            <v>United States</v>
          </cell>
          <cell r="E682" t="str">
            <v xml:space="preserve">Baa1     </v>
          </cell>
        </row>
        <row r="683">
          <cell r="C683" t="str">
            <v>AIB North America, Inc.</v>
          </cell>
          <cell r="D683" t="str">
            <v>United States</v>
          </cell>
          <cell r="E683" t="str">
            <v xml:space="preserve">Ba3      </v>
          </cell>
        </row>
        <row r="684">
          <cell r="C684" t="str">
            <v>Banco Bilbao Vizcaya Argentaria,SA, New York</v>
          </cell>
          <cell r="D684" t="str">
            <v>United States</v>
          </cell>
          <cell r="E684" t="str">
            <v xml:space="preserve">Baa2     </v>
          </cell>
        </row>
        <row r="685">
          <cell r="C685" t="str">
            <v>Banco Bilbao Vizcaya Argentaria,SA, New York</v>
          </cell>
          <cell r="D685" t="str">
            <v>United States</v>
          </cell>
          <cell r="E685" t="str">
            <v xml:space="preserve">Baa2     </v>
          </cell>
        </row>
        <row r="686">
          <cell r="C686" t="str">
            <v>Rosdorbank</v>
          </cell>
          <cell r="D686" t="str">
            <v>Russia</v>
          </cell>
          <cell r="E686" t="str">
            <v xml:space="preserve">B3       </v>
          </cell>
        </row>
        <row r="687">
          <cell r="C687" t="str">
            <v>Bayerische Landesbank, (New York Branch)</v>
          </cell>
          <cell r="D687" t="str">
            <v>United States</v>
          </cell>
          <cell r="E687" t="str">
            <v xml:space="preserve">A3       </v>
          </cell>
        </row>
        <row r="688">
          <cell r="C688" t="str">
            <v>Caixa Geral de Depositos/New York</v>
          </cell>
          <cell r="D688" t="str">
            <v>United States</v>
          </cell>
          <cell r="E688" t="str">
            <v xml:space="preserve">Ba3      </v>
          </cell>
        </row>
        <row r="689">
          <cell r="C689" t="str">
            <v>Hong Leong Bank Berhad</v>
          </cell>
          <cell r="D689" t="str">
            <v>Malaysia</v>
          </cell>
          <cell r="E689" t="str">
            <v xml:space="preserve">A3       </v>
          </cell>
        </row>
        <row r="690">
          <cell r="C690" t="str">
            <v>Commonwealth Bank of Australia-New York</v>
          </cell>
          <cell r="D690" t="str">
            <v>United States</v>
          </cell>
          <cell r="E690" t="str">
            <v xml:space="preserve">Aa2      </v>
          </cell>
        </row>
        <row r="691">
          <cell r="C691" t="str">
            <v>Credit Suisse AG (New York) Branch</v>
          </cell>
          <cell r="D691" t="str">
            <v>United States</v>
          </cell>
          <cell r="E691" t="str">
            <v xml:space="preserve">A1       </v>
          </cell>
        </row>
        <row r="692">
          <cell r="C692" t="str">
            <v>Erste Bank, New York</v>
          </cell>
          <cell r="D692" t="str">
            <v>United States</v>
          </cell>
          <cell r="E692" t="str">
            <v xml:space="preserve">Baa1     </v>
          </cell>
        </row>
        <row r="693">
          <cell r="C693" t="str">
            <v>Fortis Bank, New York</v>
          </cell>
          <cell r="D693" t="str">
            <v>United States</v>
          </cell>
          <cell r="E693" t="str">
            <v xml:space="preserve">A2       </v>
          </cell>
        </row>
        <row r="694">
          <cell r="C694" t="str">
            <v>HSH Nordbank, New York Branch</v>
          </cell>
          <cell r="D694" t="str">
            <v>United States</v>
          </cell>
          <cell r="E694" t="str">
            <v xml:space="preserve">Baa3     </v>
          </cell>
        </row>
        <row r="695">
          <cell r="C695" t="str">
            <v>Royal Bank of Canada (New York)</v>
          </cell>
          <cell r="D695" t="str">
            <v>United States</v>
          </cell>
          <cell r="E695" t="str">
            <v xml:space="preserve">Aa3      </v>
          </cell>
        </row>
        <row r="696">
          <cell r="C696" t="str">
            <v>Royal Bank of Scotland plc, New York Branch</v>
          </cell>
          <cell r="D696" t="str">
            <v>United States</v>
          </cell>
          <cell r="E696" t="str">
            <v xml:space="preserve">Baa1     </v>
          </cell>
        </row>
        <row r="697">
          <cell r="C697" t="str">
            <v>Svenska Handelsbanken, New York Branch</v>
          </cell>
          <cell r="D697" t="str">
            <v>United States</v>
          </cell>
          <cell r="E697" t="str">
            <v xml:space="preserve">Aa3      </v>
          </cell>
        </row>
        <row r="698">
          <cell r="C698" t="str">
            <v>Unicredito SpA, New York Branch</v>
          </cell>
          <cell r="D698" t="str">
            <v>United States</v>
          </cell>
          <cell r="E698" t="str">
            <v xml:space="preserve">Baa2     </v>
          </cell>
        </row>
        <row r="699">
          <cell r="C699" t="str">
            <v>Nordea Bank Finland Plc, NY Branch</v>
          </cell>
          <cell r="D699" t="str">
            <v>United States</v>
          </cell>
          <cell r="E699" t="str">
            <v xml:space="preserve">Aa3      </v>
          </cell>
        </row>
        <row r="700">
          <cell r="C700" t="str">
            <v>Rabobank Nederland, New York Branch</v>
          </cell>
          <cell r="D700" t="str">
            <v>United States</v>
          </cell>
          <cell r="E700" t="str">
            <v xml:space="preserve">Aa2      </v>
          </cell>
        </row>
        <row r="701">
          <cell r="C701" t="str">
            <v>Toronto-Dominion Bank, New York Branch</v>
          </cell>
          <cell r="D701" t="str">
            <v>United States</v>
          </cell>
          <cell r="E701" t="str">
            <v xml:space="preserve">Aa1      </v>
          </cell>
        </row>
        <row r="702">
          <cell r="C702" t="str">
            <v>Evrofinance Mosnarbank</v>
          </cell>
          <cell r="D702" t="str">
            <v>Russia</v>
          </cell>
          <cell r="E702" t="str">
            <v xml:space="preserve">B1       </v>
          </cell>
        </row>
        <row r="703">
          <cell r="C703" t="str">
            <v>Bayerische Landesbank</v>
          </cell>
          <cell r="D703" t="str">
            <v>Germany</v>
          </cell>
          <cell r="E703" t="str">
            <v xml:space="preserve">A3       </v>
          </cell>
        </row>
        <row r="704">
          <cell r="C704" t="str">
            <v>Bremer Landesbank Kreditanstalt Oldenburg GZ</v>
          </cell>
          <cell r="D704" t="str">
            <v>Germany</v>
          </cell>
          <cell r="E704" t="str">
            <v xml:space="preserve">Baa2     </v>
          </cell>
        </row>
        <row r="705">
          <cell r="C705" t="str">
            <v>Landesbank Baden-Wuerttemberg</v>
          </cell>
          <cell r="D705" t="str">
            <v>Germany</v>
          </cell>
          <cell r="E705" t="str">
            <v xml:space="preserve">A2       </v>
          </cell>
        </row>
        <row r="706">
          <cell r="C706" t="str">
            <v>Landesbank Hessen-Thueringen GZ</v>
          </cell>
          <cell r="D706" t="str">
            <v>Germany</v>
          </cell>
          <cell r="E706" t="str">
            <v xml:space="preserve">A2       </v>
          </cell>
        </row>
        <row r="707">
          <cell r="C707" t="str">
            <v>Landesbank Hessen-Thueringen GZ</v>
          </cell>
          <cell r="D707" t="str">
            <v>Germany</v>
          </cell>
          <cell r="E707" t="str">
            <v xml:space="preserve">Aa1      </v>
          </cell>
        </row>
        <row r="708">
          <cell r="C708" t="str">
            <v>Landesbank Berlin AG</v>
          </cell>
          <cell r="D708" t="str">
            <v>Germany</v>
          </cell>
          <cell r="E708" t="str">
            <v xml:space="preserve">A1       </v>
          </cell>
        </row>
        <row r="709">
          <cell r="C709" t="str">
            <v>Norddeutsche Landesbank GZ</v>
          </cell>
          <cell r="D709" t="str">
            <v>Germany</v>
          </cell>
          <cell r="E709" t="str">
            <v xml:space="preserve">A3       </v>
          </cell>
        </row>
        <row r="710">
          <cell r="C710" t="str">
            <v>DekaBank Deutsche Girozentrale</v>
          </cell>
          <cell r="D710" t="str">
            <v>Germany</v>
          </cell>
          <cell r="E710" t="str">
            <v xml:space="preserve">A1       </v>
          </cell>
        </row>
        <row r="711">
          <cell r="C711" t="str">
            <v>HSH Nordbank AG</v>
          </cell>
          <cell r="D711" t="str">
            <v>Germany</v>
          </cell>
          <cell r="E711" t="str">
            <v xml:space="preserve">Aa1      </v>
          </cell>
        </row>
        <row r="712">
          <cell r="C712" t="str">
            <v>Landesbank Saar</v>
          </cell>
          <cell r="D712" t="str">
            <v>Germany</v>
          </cell>
          <cell r="E712" t="str">
            <v xml:space="preserve">Aa1      </v>
          </cell>
        </row>
        <row r="713">
          <cell r="C713" t="str">
            <v>Sachsen LB Europe PLC</v>
          </cell>
          <cell r="D713" t="str">
            <v>Ireland</v>
          </cell>
          <cell r="E713" t="str">
            <v xml:space="preserve">Aaa      </v>
          </cell>
        </row>
        <row r="714">
          <cell r="C714" t="str">
            <v>Norddeutsche Landesbank Luxembourg S.A.</v>
          </cell>
          <cell r="D714" t="str">
            <v>Luxembourg</v>
          </cell>
          <cell r="E714" t="str">
            <v xml:space="preserve">Aa1      </v>
          </cell>
        </row>
        <row r="715">
          <cell r="C715" t="str">
            <v>Burgan Bank A.S.</v>
          </cell>
          <cell r="D715" t="str">
            <v>Turkey</v>
          </cell>
          <cell r="E715" t="str">
            <v xml:space="preserve">Ba2      </v>
          </cell>
        </row>
        <row r="716">
          <cell r="C716" t="str">
            <v>Bank Vontobel AG</v>
          </cell>
          <cell r="D716" t="str">
            <v>Switzerland</v>
          </cell>
          <cell r="E716" t="str">
            <v xml:space="preserve">A2       </v>
          </cell>
        </row>
        <row r="717">
          <cell r="C717" t="str">
            <v>DeltaCredit Bank</v>
          </cell>
          <cell r="D717" t="str">
            <v>Russia</v>
          </cell>
          <cell r="E717" t="str">
            <v xml:space="preserve">Baa3     </v>
          </cell>
        </row>
        <row r="718">
          <cell r="C718" t="str">
            <v>Investment Trade Bank</v>
          </cell>
          <cell r="D718" t="str">
            <v>Russia</v>
          </cell>
          <cell r="E718" t="str">
            <v xml:space="preserve">B3       </v>
          </cell>
        </row>
        <row r="719">
          <cell r="C719" t="str">
            <v>TranscapitalBank JSC Bank</v>
          </cell>
          <cell r="D719" t="str">
            <v>Russia</v>
          </cell>
          <cell r="E719" t="str">
            <v xml:space="preserve">B1       </v>
          </cell>
        </row>
        <row r="720">
          <cell r="C720" t="str">
            <v>Russian Agricultural Bank</v>
          </cell>
          <cell r="D720" t="str">
            <v>Russia</v>
          </cell>
          <cell r="E720" t="str">
            <v xml:space="preserve">Baa3     </v>
          </cell>
        </row>
        <row r="721">
          <cell r="C721" t="str">
            <v>Banco Industrial do Brasil S.A.</v>
          </cell>
          <cell r="D721" t="str">
            <v>Brazil</v>
          </cell>
          <cell r="E721" t="str">
            <v xml:space="preserve">Ba2      </v>
          </cell>
        </row>
        <row r="722">
          <cell r="C722" t="str">
            <v>Banco GMAC S.A.</v>
          </cell>
          <cell r="D722" t="str">
            <v>Brazil</v>
          </cell>
          <cell r="E722" t="str">
            <v xml:space="preserve">Ba3      </v>
          </cell>
        </row>
        <row r="723">
          <cell r="C723" t="str">
            <v>First Czech Russian Bank</v>
          </cell>
          <cell r="D723" t="str">
            <v>Russia</v>
          </cell>
          <cell r="E723" t="str">
            <v xml:space="preserve">B3       </v>
          </cell>
        </row>
        <row r="724">
          <cell r="C724" t="str">
            <v>Rosgosstrakh Bank OJSC</v>
          </cell>
          <cell r="D724" t="str">
            <v>Russia</v>
          </cell>
          <cell r="E724" t="str">
            <v xml:space="preserve">B2       </v>
          </cell>
        </row>
        <row r="725">
          <cell r="C725" t="str">
            <v>BMW Bank of North America</v>
          </cell>
          <cell r="D725" t="str">
            <v>United States</v>
          </cell>
          <cell r="E725" t="str">
            <v xml:space="preserve">A2       </v>
          </cell>
        </row>
        <row r="726">
          <cell r="C726" t="str">
            <v>Bank Finance and Credit JSC</v>
          </cell>
          <cell r="D726" t="str">
            <v>Ukraine</v>
          </cell>
          <cell r="E726" t="str">
            <v xml:space="preserve">Ca       </v>
          </cell>
        </row>
        <row r="727">
          <cell r="C727" t="str">
            <v>Ak Bars Bank</v>
          </cell>
          <cell r="D727" t="str">
            <v>Russia</v>
          </cell>
          <cell r="E727" t="str">
            <v xml:space="preserve">B1       </v>
          </cell>
        </row>
        <row r="728">
          <cell r="C728" t="str">
            <v>Tatfondbank</v>
          </cell>
          <cell r="D728" t="str">
            <v>Russia</v>
          </cell>
          <cell r="E728" t="str">
            <v xml:space="preserve">B2       </v>
          </cell>
        </row>
        <row r="729">
          <cell r="C729" t="str">
            <v>Gazbank JSCB</v>
          </cell>
          <cell r="D729" t="str">
            <v>Russia</v>
          </cell>
          <cell r="E729" t="str">
            <v xml:space="preserve">B3       </v>
          </cell>
        </row>
        <row r="730">
          <cell r="C730" t="str">
            <v>AmBank (M) Berhad</v>
          </cell>
          <cell r="D730" t="str">
            <v>Malaysia</v>
          </cell>
          <cell r="E730" t="str">
            <v xml:space="preserve">Baa1     </v>
          </cell>
        </row>
        <row r="731">
          <cell r="C731" t="str">
            <v>Dexia Credit Local, New York Branch</v>
          </cell>
          <cell r="D731" t="str">
            <v>United States</v>
          </cell>
          <cell r="E731" t="str">
            <v xml:space="preserve">Baa2     </v>
          </cell>
        </row>
        <row r="732">
          <cell r="C732" t="str">
            <v>Dexia Credit Local, New York Branch</v>
          </cell>
          <cell r="D732" t="str">
            <v>United States</v>
          </cell>
          <cell r="E732" t="str">
            <v xml:space="preserve">Baa2     </v>
          </cell>
        </row>
        <row r="733">
          <cell r="C733" t="str">
            <v>GarantiBank International N.V.</v>
          </cell>
          <cell r="D733" t="str">
            <v>Netherlands</v>
          </cell>
          <cell r="E733" t="str">
            <v xml:space="preserve">Baa2     </v>
          </cell>
        </row>
        <row r="734">
          <cell r="C734" t="str">
            <v>Landesbank Baden-Wuerttemberg, New York</v>
          </cell>
          <cell r="D734" t="str">
            <v>United States</v>
          </cell>
          <cell r="E734" t="str">
            <v xml:space="preserve">A2       </v>
          </cell>
        </row>
        <row r="735">
          <cell r="C735" t="str">
            <v>Landesbank Hessen-Thueringen GZ, NY Branch</v>
          </cell>
          <cell r="D735" t="str">
            <v>United States</v>
          </cell>
          <cell r="E735" t="str">
            <v xml:space="preserve">A2       </v>
          </cell>
        </row>
        <row r="736">
          <cell r="C736" t="str">
            <v>Heritage Bank Limited</v>
          </cell>
          <cell r="D736" t="str">
            <v>Australia</v>
          </cell>
          <cell r="E736" t="str">
            <v xml:space="preserve">A3       </v>
          </cell>
        </row>
        <row r="737">
          <cell r="C737" t="str">
            <v>Credit Europe Bank Ltd.</v>
          </cell>
          <cell r="D737" t="str">
            <v>Russia</v>
          </cell>
          <cell r="E737" t="str">
            <v xml:space="preserve">Ba3      </v>
          </cell>
        </row>
        <row r="738">
          <cell r="C738" t="str">
            <v>Banco de Santiago del Estero S.A.</v>
          </cell>
          <cell r="D738" t="str">
            <v>Argentina</v>
          </cell>
          <cell r="E738" t="str">
            <v xml:space="preserve">Caa2     </v>
          </cell>
        </row>
        <row r="739">
          <cell r="C739" t="str">
            <v>Nuevo Banco de La Rioja S.A.</v>
          </cell>
          <cell r="D739" t="str">
            <v>Argentina</v>
          </cell>
          <cell r="E739" t="str">
            <v xml:space="preserve">Caa2     </v>
          </cell>
        </row>
        <row r="740">
          <cell r="C740" t="str">
            <v>Bank Uralsib</v>
          </cell>
          <cell r="D740" t="str">
            <v>Russia</v>
          </cell>
          <cell r="E740" t="str">
            <v xml:space="preserve">B2       </v>
          </cell>
        </row>
        <row r="741">
          <cell r="C741" t="str">
            <v>Credit Agricole Bank Polska S.A.</v>
          </cell>
          <cell r="D741" t="str">
            <v>Poland</v>
          </cell>
          <cell r="E741" t="str">
            <v xml:space="preserve">Baa3     </v>
          </cell>
        </row>
        <row r="742">
          <cell r="C742" t="str">
            <v>Capitec Bank Limited</v>
          </cell>
          <cell r="D742" t="str">
            <v>South Africa</v>
          </cell>
          <cell r="E742" t="str">
            <v xml:space="preserve">Ba2      </v>
          </cell>
        </row>
        <row r="743">
          <cell r="C743" t="str">
            <v>BAC International Bank, Inc</v>
          </cell>
          <cell r="D743" t="str">
            <v>Panama</v>
          </cell>
          <cell r="E743" t="str">
            <v xml:space="preserve">Baa3     </v>
          </cell>
        </row>
        <row r="744">
          <cell r="C744" t="str">
            <v>SB Bank</v>
          </cell>
          <cell r="D744" t="str">
            <v>Russia</v>
          </cell>
          <cell r="E744" t="str">
            <v xml:space="preserve">B3       </v>
          </cell>
        </row>
        <row r="745">
          <cell r="C745" t="str">
            <v>BMI Bank B.S.C.</v>
          </cell>
          <cell r="D745" t="str">
            <v>Bahrain</v>
          </cell>
          <cell r="E745" t="str">
            <v xml:space="preserve">Ba1      </v>
          </cell>
        </row>
        <row r="746">
          <cell r="C746" t="str">
            <v>Tatra banka, a.s.</v>
          </cell>
          <cell r="D746" t="str">
            <v>Slovak Republic</v>
          </cell>
          <cell r="E746" t="str">
            <v xml:space="preserve">A3       </v>
          </cell>
        </row>
        <row r="747">
          <cell r="C747" t="str">
            <v>Banco Piano S.A.</v>
          </cell>
          <cell r="D747" t="str">
            <v>Argentina</v>
          </cell>
          <cell r="E747" t="str">
            <v xml:space="preserve">Caa2     </v>
          </cell>
        </row>
        <row r="748">
          <cell r="C748" t="str">
            <v>Moscow Mortgage Agency</v>
          </cell>
          <cell r="D748" t="str">
            <v>Russia</v>
          </cell>
          <cell r="E748" t="str">
            <v xml:space="preserve">Ba2      </v>
          </cell>
        </row>
        <row r="749">
          <cell r="C749" t="str">
            <v>Raiffeisen Schweiz</v>
          </cell>
          <cell r="D749" t="str">
            <v>Switzerland</v>
          </cell>
          <cell r="E749" t="str">
            <v xml:space="preserve">Aa3      </v>
          </cell>
        </row>
        <row r="750">
          <cell r="C750" t="str">
            <v>IDBI Bank Ltd</v>
          </cell>
          <cell r="D750" t="str">
            <v>India</v>
          </cell>
          <cell r="E750" t="str">
            <v xml:space="preserve">Baa3     </v>
          </cell>
        </row>
        <row r="751">
          <cell r="C751" t="str">
            <v>Deutsche Bank S.A. (Argentina)</v>
          </cell>
          <cell r="D751" t="str">
            <v>Argentina</v>
          </cell>
          <cell r="E751" t="str">
            <v xml:space="preserve">Caa2     </v>
          </cell>
        </row>
        <row r="752">
          <cell r="C752" t="str">
            <v>Kinki Osaka Bank, Ltd. (The)</v>
          </cell>
          <cell r="D752" t="str">
            <v>Japan</v>
          </cell>
          <cell r="E752" t="str">
            <v xml:space="preserve">A2       </v>
          </cell>
        </row>
        <row r="753">
          <cell r="C753" t="str">
            <v>Goldman Sachs Bank USA</v>
          </cell>
          <cell r="D753" t="str">
            <v>United States</v>
          </cell>
          <cell r="E753" t="str">
            <v xml:space="preserve">A2       </v>
          </cell>
        </row>
        <row r="754">
          <cell r="C754" t="str">
            <v>CRCAM Franche-Comte</v>
          </cell>
          <cell r="D754" t="str">
            <v>France</v>
          </cell>
          <cell r="E754" t="str">
            <v xml:space="preserve">A2       </v>
          </cell>
        </row>
        <row r="755">
          <cell r="C755" t="str">
            <v>Demir-Halk Bank (Nederland) N.V.</v>
          </cell>
          <cell r="D755" t="str">
            <v>Netherlands</v>
          </cell>
          <cell r="E755" t="str">
            <v xml:space="preserve">Ba2      </v>
          </cell>
        </row>
        <row r="756">
          <cell r="C756" t="str">
            <v>Bank for Investment &amp; Development of Vietnam</v>
          </cell>
          <cell r="D756" t="str">
            <v>Vietnam</v>
          </cell>
          <cell r="E756" t="str">
            <v xml:space="preserve">B2       </v>
          </cell>
        </row>
        <row r="757">
          <cell r="C757" t="str">
            <v>Bank of Georgia</v>
          </cell>
          <cell r="D757" t="str">
            <v>Georgia</v>
          </cell>
          <cell r="E757" t="str">
            <v xml:space="preserve">B1       </v>
          </cell>
        </row>
        <row r="758">
          <cell r="C758" t="str">
            <v>Banco Bonsucesso S.A.</v>
          </cell>
          <cell r="D758" t="str">
            <v>Brazil</v>
          </cell>
          <cell r="E758" t="str">
            <v xml:space="preserve">B2       </v>
          </cell>
        </row>
        <row r="759">
          <cell r="C759" t="str">
            <v>Credit Cooperatif</v>
          </cell>
          <cell r="D759" t="str">
            <v>France</v>
          </cell>
          <cell r="E759" t="str">
            <v xml:space="preserve">A2       </v>
          </cell>
        </row>
        <row r="760">
          <cell r="C760" t="str">
            <v>CRCAM d'Alpes Provence</v>
          </cell>
          <cell r="D760" t="str">
            <v>France</v>
          </cell>
          <cell r="E760" t="str">
            <v xml:space="preserve">A2       </v>
          </cell>
        </row>
        <row r="761">
          <cell r="C761" t="str">
            <v>CRCAM de Normandie</v>
          </cell>
          <cell r="D761" t="str">
            <v>France</v>
          </cell>
          <cell r="E761" t="str">
            <v xml:space="preserve">A2       </v>
          </cell>
        </row>
        <row r="762">
          <cell r="C762" t="str">
            <v>Banco Mercantil do Brasil S.A.</v>
          </cell>
          <cell r="D762" t="str">
            <v>Brazil</v>
          </cell>
          <cell r="E762" t="str">
            <v xml:space="preserve">B1       </v>
          </cell>
        </row>
        <row r="763">
          <cell r="C763" t="str">
            <v>Banco Pan S.A.</v>
          </cell>
          <cell r="D763" t="str">
            <v>Brazil</v>
          </cell>
          <cell r="E763" t="str">
            <v xml:space="preserve">Ba2      </v>
          </cell>
        </row>
        <row r="764">
          <cell r="C764" t="str">
            <v>Banco Cetelem Argentina S.A.</v>
          </cell>
          <cell r="D764" t="str">
            <v>Argentina</v>
          </cell>
          <cell r="E764" t="str">
            <v xml:space="preserve">Caa2     </v>
          </cell>
        </row>
        <row r="765">
          <cell r="C765" t="str">
            <v>Indian Overseas Bank</v>
          </cell>
          <cell r="D765" t="str">
            <v>India</v>
          </cell>
          <cell r="E765" t="str">
            <v xml:space="preserve">Baa3     </v>
          </cell>
        </row>
        <row r="766">
          <cell r="C766" t="str">
            <v>Banque Populaire du Massif Central</v>
          </cell>
          <cell r="D766" t="str">
            <v>France</v>
          </cell>
          <cell r="E766" t="str">
            <v xml:space="preserve">A2       </v>
          </cell>
        </row>
        <row r="767">
          <cell r="C767" t="str">
            <v>Siauliu Bankas, AB</v>
          </cell>
          <cell r="D767" t="str">
            <v>Lithuania</v>
          </cell>
          <cell r="E767" t="str">
            <v xml:space="preserve">B1       </v>
          </cell>
        </row>
        <row r="768">
          <cell r="C768" t="str">
            <v>Banque SYZ &amp; Co. S.A.</v>
          </cell>
          <cell r="D768" t="str">
            <v>Switzerland</v>
          </cell>
          <cell r="E768" t="str">
            <v xml:space="preserve">Baa2     </v>
          </cell>
        </row>
        <row r="769">
          <cell r="C769" t="str">
            <v>SEB AG</v>
          </cell>
          <cell r="D769" t="str">
            <v>Germany</v>
          </cell>
          <cell r="E769" t="str">
            <v xml:space="preserve">Baa1     </v>
          </cell>
        </row>
        <row r="770">
          <cell r="C770" t="str">
            <v>Pivdennyi Bank, JSCB</v>
          </cell>
          <cell r="D770" t="str">
            <v>Ukraine</v>
          </cell>
          <cell r="E770" t="str">
            <v xml:space="preserve">Ca       </v>
          </cell>
        </row>
        <row r="771">
          <cell r="C771" t="str">
            <v>Credit Agricole CIB, New York Branch</v>
          </cell>
          <cell r="D771" t="str">
            <v>United States</v>
          </cell>
          <cell r="E771" t="str">
            <v xml:space="preserve">A2       </v>
          </cell>
        </row>
        <row r="772">
          <cell r="C772" t="str">
            <v>VTB24</v>
          </cell>
          <cell r="D772" t="str">
            <v>Russia</v>
          </cell>
          <cell r="E772" t="str">
            <v xml:space="preserve">Baa2     </v>
          </cell>
        </row>
        <row r="773">
          <cell r="C773" t="str">
            <v>Banco BBM S.A.</v>
          </cell>
          <cell r="D773" t="str">
            <v>Brazil</v>
          </cell>
          <cell r="E773" t="str">
            <v xml:space="preserve">Ba1      </v>
          </cell>
        </row>
        <row r="774">
          <cell r="C774" t="str">
            <v>Akibank</v>
          </cell>
          <cell r="D774" t="str">
            <v>Russia</v>
          </cell>
          <cell r="E774" t="str">
            <v xml:space="preserve">B3       </v>
          </cell>
        </row>
        <row r="775">
          <cell r="C775" t="str">
            <v>Hypo Tirol Bank AG</v>
          </cell>
          <cell r="D775" t="str">
            <v>Austria</v>
          </cell>
          <cell r="E775" t="str">
            <v xml:space="preserve">Baa3     </v>
          </cell>
        </row>
        <row r="776">
          <cell r="C776" t="str">
            <v>Hypo Tirol Bank AG</v>
          </cell>
          <cell r="D776" t="str">
            <v>Austria</v>
          </cell>
          <cell r="E776" t="str">
            <v xml:space="preserve">Baa2     </v>
          </cell>
        </row>
        <row r="777">
          <cell r="C777" t="str">
            <v>Vietnam Technological and Comm'l JSB</v>
          </cell>
          <cell r="D777" t="str">
            <v>Vietnam</v>
          </cell>
          <cell r="E777" t="str">
            <v xml:space="preserve">B3       </v>
          </cell>
        </row>
        <row r="778">
          <cell r="C778" t="str">
            <v>Kansai Urban Banking Corporation</v>
          </cell>
          <cell r="D778" t="str">
            <v>Japan</v>
          </cell>
          <cell r="E778" t="str">
            <v xml:space="preserve">A3       </v>
          </cell>
        </row>
        <row r="779">
          <cell r="C779" t="str">
            <v>Hongkong &amp; Shanghai Bank.Corp. (Sydney)</v>
          </cell>
          <cell r="D779" t="str">
            <v>Australia</v>
          </cell>
          <cell r="E779" t="str">
            <v xml:space="preserve">Aa3      </v>
          </cell>
        </row>
        <row r="780">
          <cell r="C780" t="str">
            <v>Interprombank, JSCB</v>
          </cell>
          <cell r="D780" t="str">
            <v>Russia</v>
          </cell>
          <cell r="E780" t="str">
            <v xml:space="preserve">B3       </v>
          </cell>
        </row>
        <row r="781">
          <cell r="C781" t="str">
            <v>Far Eastern Bank</v>
          </cell>
          <cell r="D781" t="str">
            <v>Russia</v>
          </cell>
          <cell r="E781" t="str">
            <v xml:space="preserve">Ba3      </v>
          </cell>
        </row>
        <row r="782">
          <cell r="C782" t="str">
            <v>NK Bank</v>
          </cell>
          <cell r="D782" t="str">
            <v>Russia</v>
          </cell>
          <cell r="E782" t="str">
            <v xml:space="preserve">B3       </v>
          </cell>
        </row>
        <row r="783">
          <cell r="C783" t="str">
            <v>CRCAM Lorraine</v>
          </cell>
          <cell r="D783" t="str">
            <v>France</v>
          </cell>
          <cell r="E783" t="str">
            <v xml:space="preserve">A2       </v>
          </cell>
        </row>
        <row r="784">
          <cell r="C784" t="str">
            <v>Kedr Bank</v>
          </cell>
          <cell r="D784" t="str">
            <v>Russia</v>
          </cell>
          <cell r="E784" t="str">
            <v xml:space="preserve">B3       </v>
          </cell>
        </row>
        <row r="785">
          <cell r="C785" t="str">
            <v>Center-Invest Bank</v>
          </cell>
          <cell r="D785" t="str">
            <v>Russia</v>
          </cell>
          <cell r="E785" t="str">
            <v xml:space="preserve">Ba3      </v>
          </cell>
        </row>
        <row r="786">
          <cell r="C786" t="str">
            <v>ICBC (Argentina) S.A.</v>
          </cell>
          <cell r="D786" t="str">
            <v>Argentina</v>
          </cell>
          <cell r="E786" t="str">
            <v xml:space="preserve">Caa2     </v>
          </cell>
        </row>
        <row r="787">
          <cell r="C787" t="str">
            <v>Westpac New Zealand Limited</v>
          </cell>
          <cell r="D787" t="str">
            <v>New Zealand</v>
          </cell>
          <cell r="E787" t="str">
            <v xml:space="preserve">Aa3      </v>
          </cell>
        </row>
        <row r="788">
          <cell r="C788" t="str">
            <v>Banco Pine S.A.</v>
          </cell>
          <cell r="D788" t="str">
            <v>Brazil</v>
          </cell>
          <cell r="E788" t="str">
            <v xml:space="preserve">Ba1      </v>
          </cell>
        </row>
        <row r="789">
          <cell r="C789" t="str">
            <v>Abanka Vipa d.d.</v>
          </cell>
          <cell r="D789" t="str">
            <v>Slovenia</v>
          </cell>
          <cell r="E789" t="str">
            <v xml:space="preserve">Caa2     </v>
          </cell>
        </row>
        <row r="790">
          <cell r="C790" t="str">
            <v>ICICI Bank UK Plc.</v>
          </cell>
          <cell r="D790" t="str">
            <v>United Kingdom</v>
          </cell>
          <cell r="E790" t="str">
            <v xml:space="preserve">Baa3     </v>
          </cell>
        </row>
        <row r="791">
          <cell r="C791" t="str">
            <v>HDFC Bank Limited</v>
          </cell>
          <cell r="D791" t="str">
            <v>India</v>
          </cell>
          <cell r="E791" t="str">
            <v xml:space="preserve">Baa3     </v>
          </cell>
        </row>
        <row r="792">
          <cell r="C792" t="str">
            <v>ING Bank N.V. - Sao Paulo</v>
          </cell>
          <cell r="D792" t="str">
            <v>Brazil</v>
          </cell>
          <cell r="E792" t="str">
            <v xml:space="preserve">Baa2     </v>
          </cell>
        </row>
        <row r="793">
          <cell r="C793" t="str">
            <v>TBC Bank</v>
          </cell>
          <cell r="D793" t="str">
            <v>Georgia</v>
          </cell>
          <cell r="E793" t="str">
            <v xml:space="preserve">B1       </v>
          </cell>
        </row>
        <row r="794">
          <cell r="C794" t="str">
            <v>Morgan Stanley Bank International Limited</v>
          </cell>
          <cell r="D794" t="str">
            <v>United Kingdom</v>
          </cell>
          <cell r="E794" t="str">
            <v xml:space="preserve">A3       </v>
          </cell>
        </row>
        <row r="795">
          <cell r="C795" t="str">
            <v>Vneshprombank</v>
          </cell>
          <cell r="D795" t="str">
            <v>Russia</v>
          </cell>
          <cell r="E795" t="str">
            <v xml:space="preserve">B2       </v>
          </cell>
        </row>
        <row r="796">
          <cell r="C796" t="str">
            <v>VTB Bank (Austria) AG</v>
          </cell>
          <cell r="D796" t="str">
            <v>Austria</v>
          </cell>
          <cell r="E796" t="str">
            <v xml:space="preserve">Baa3     </v>
          </cell>
        </row>
        <row r="797">
          <cell r="C797" t="str">
            <v>Newcastle Permanent Building Society</v>
          </cell>
          <cell r="D797" t="str">
            <v>Australia</v>
          </cell>
          <cell r="E797" t="str">
            <v xml:space="preserve">A2       </v>
          </cell>
        </row>
        <row r="798">
          <cell r="C798" t="str">
            <v>Amarillo National Bank</v>
          </cell>
          <cell r="D798" t="str">
            <v>United States</v>
          </cell>
          <cell r="E798" t="str">
            <v xml:space="preserve">A3       </v>
          </cell>
        </row>
        <row r="799">
          <cell r="C799" t="str">
            <v>Chong Hing Bank Limited</v>
          </cell>
          <cell r="D799" t="str">
            <v>Hong Kong</v>
          </cell>
          <cell r="E799" t="str">
            <v xml:space="preserve">Baa2     </v>
          </cell>
        </row>
        <row r="800">
          <cell r="C800" t="str">
            <v>Trade and Development Bank of Mongolia LLC</v>
          </cell>
          <cell r="D800" t="str">
            <v>Mongolia</v>
          </cell>
          <cell r="E800" t="str">
            <v xml:space="preserve">B3       </v>
          </cell>
        </row>
        <row r="801">
          <cell r="C801" t="str">
            <v>XacBank LLC</v>
          </cell>
          <cell r="D801" t="str">
            <v>Mongolia</v>
          </cell>
          <cell r="E801" t="str">
            <v xml:space="preserve">B3       </v>
          </cell>
        </row>
        <row r="802">
          <cell r="C802" t="str">
            <v>Russian International Bank</v>
          </cell>
          <cell r="D802" t="str">
            <v>Russia</v>
          </cell>
          <cell r="E802" t="str">
            <v xml:space="preserve">B3       </v>
          </cell>
        </row>
        <row r="803">
          <cell r="C803" t="str">
            <v>Zuercher Kantonalbank</v>
          </cell>
          <cell r="D803" t="str">
            <v>Switzerland</v>
          </cell>
          <cell r="E803" t="str">
            <v xml:space="preserve">Aaa      </v>
          </cell>
        </row>
        <row r="804">
          <cell r="C804" t="str">
            <v>Arab Bank Plc (Dubai Branch)</v>
          </cell>
          <cell r="D804" t="str">
            <v>United Arab Emirates</v>
          </cell>
          <cell r="E804" t="str">
            <v xml:space="preserve">Ba2      </v>
          </cell>
        </row>
        <row r="805">
          <cell r="C805" t="str">
            <v>International Bank of Azerbaijan</v>
          </cell>
          <cell r="D805" t="str">
            <v>Azerbaijan</v>
          </cell>
          <cell r="E805" t="str">
            <v xml:space="preserve">Ba3      </v>
          </cell>
        </row>
        <row r="806">
          <cell r="C806" t="str">
            <v>Joint Stock Commercal Bank Respublika</v>
          </cell>
          <cell r="D806" t="str">
            <v>Azerbaijan</v>
          </cell>
          <cell r="E806" t="str">
            <v xml:space="preserve">B2       </v>
          </cell>
        </row>
        <row r="807">
          <cell r="C807" t="str">
            <v>Kapital Bank OJSC</v>
          </cell>
          <cell r="D807" t="str">
            <v>Azerbaijan</v>
          </cell>
          <cell r="E807" t="str">
            <v xml:space="preserve">B1       </v>
          </cell>
        </row>
        <row r="808">
          <cell r="C808" t="str">
            <v>CB Renaissance Credit LLC</v>
          </cell>
          <cell r="D808" t="str">
            <v>Russia</v>
          </cell>
          <cell r="E808" t="str">
            <v xml:space="preserve">B2       </v>
          </cell>
        </row>
        <row r="809">
          <cell r="C809" t="str">
            <v>Berlin Hyp AG</v>
          </cell>
          <cell r="D809" t="str">
            <v>Germany</v>
          </cell>
          <cell r="E809" t="str">
            <v xml:space="preserve">A2       </v>
          </cell>
        </row>
        <row r="810">
          <cell r="C810" t="str">
            <v>Barclays Bank Mexico, S.A.</v>
          </cell>
          <cell r="D810" t="str">
            <v>Mexico</v>
          </cell>
          <cell r="E810" t="str">
            <v xml:space="preserve">Baa3     </v>
          </cell>
        </row>
        <row r="811">
          <cell r="C811" t="str">
            <v>CRCAM Brie Picardie</v>
          </cell>
          <cell r="D811" t="str">
            <v>France</v>
          </cell>
          <cell r="E811" t="str">
            <v xml:space="preserve">A2       </v>
          </cell>
        </row>
        <row r="812">
          <cell r="C812" t="str">
            <v>JPMorgan Chase Bank, N.A., Singapore Br</v>
          </cell>
          <cell r="D812" t="str">
            <v>Singapore</v>
          </cell>
          <cell r="E812" t="str">
            <v xml:space="preserve">Aa3      </v>
          </cell>
        </row>
        <row r="813">
          <cell r="C813" t="str">
            <v>JPMorgan Chase Bank, N.A., Toronto</v>
          </cell>
          <cell r="D813" t="str">
            <v>Canada</v>
          </cell>
          <cell r="E813" t="str">
            <v xml:space="preserve">Aa3      </v>
          </cell>
        </row>
        <row r="814">
          <cell r="C814" t="str">
            <v>J.P. Morgan Bank Canada</v>
          </cell>
          <cell r="D814" t="str">
            <v>Canada</v>
          </cell>
          <cell r="E814" t="str">
            <v xml:space="preserve">Aa3      </v>
          </cell>
        </row>
        <row r="815">
          <cell r="C815" t="str">
            <v>SKB-Bank</v>
          </cell>
          <cell r="D815" t="str">
            <v>Russia</v>
          </cell>
          <cell r="E815" t="str">
            <v xml:space="preserve">B2       </v>
          </cell>
        </row>
        <row r="816">
          <cell r="C816" t="str">
            <v>Banco Solidario S.A. (Bolivia)</v>
          </cell>
          <cell r="D816" t="str">
            <v>Bolivia</v>
          </cell>
          <cell r="E816" t="str">
            <v xml:space="preserve">B1       </v>
          </cell>
        </row>
        <row r="817">
          <cell r="C817" t="str">
            <v>Banco Economico S.A. (Bolivia)</v>
          </cell>
          <cell r="D817" t="str">
            <v>Bolivia</v>
          </cell>
          <cell r="E817" t="str">
            <v xml:space="preserve">B1       </v>
          </cell>
        </row>
        <row r="818">
          <cell r="C818" t="str">
            <v>Locko-bank</v>
          </cell>
          <cell r="D818" t="str">
            <v>Russia</v>
          </cell>
          <cell r="E818" t="str">
            <v xml:space="preserve">B2       </v>
          </cell>
        </row>
        <row r="819">
          <cell r="C819" t="str">
            <v>First Ukrainian International Bank, PJSC</v>
          </cell>
          <cell r="D819" t="str">
            <v>Ukraine</v>
          </cell>
          <cell r="E819" t="str">
            <v xml:space="preserve">Ca       </v>
          </cell>
        </row>
        <row r="820">
          <cell r="C820" t="str">
            <v>Vostochny Express Bank</v>
          </cell>
          <cell r="D820" t="str">
            <v>Russia</v>
          </cell>
          <cell r="E820" t="str">
            <v xml:space="preserve">B1       </v>
          </cell>
        </row>
        <row r="821">
          <cell r="C821" t="str">
            <v>Minato Bank, Ltd (The)</v>
          </cell>
          <cell r="D821" t="str">
            <v>Japan</v>
          </cell>
          <cell r="E821" t="str">
            <v xml:space="preserve">A2       </v>
          </cell>
        </row>
        <row r="822">
          <cell r="C822" t="str">
            <v>Armeconombank (Armenian Economy Devt Bank)</v>
          </cell>
          <cell r="D822" t="str">
            <v>Armenia</v>
          </cell>
          <cell r="E822" t="str">
            <v xml:space="preserve">B1       </v>
          </cell>
        </row>
        <row r="823">
          <cell r="C823" t="str">
            <v>Banque Populaire Aquitaine Centre Atlantique</v>
          </cell>
          <cell r="D823" t="str">
            <v>France</v>
          </cell>
          <cell r="E823" t="str">
            <v xml:space="preserve">A2       </v>
          </cell>
        </row>
        <row r="824">
          <cell r="C824" t="str">
            <v>Ringkjobing Landbobank A/s</v>
          </cell>
          <cell r="D824" t="str">
            <v>Denmark</v>
          </cell>
          <cell r="E824" t="str">
            <v xml:space="preserve">Baa1     </v>
          </cell>
        </row>
        <row r="825">
          <cell r="C825" t="str">
            <v>Nykredit Bank A/S</v>
          </cell>
          <cell r="D825" t="str">
            <v>Denmark</v>
          </cell>
          <cell r="E825" t="str">
            <v xml:space="preserve">Baa2     </v>
          </cell>
        </row>
        <row r="826">
          <cell r="C826" t="str">
            <v>HSBC Bank (China) Company Limited</v>
          </cell>
          <cell r="D826" t="str">
            <v>China</v>
          </cell>
          <cell r="E826" t="str">
            <v xml:space="preserve">A2       </v>
          </cell>
        </row>
        <row r="827">
          <cell r="C827" t="str">
            <v>Bank of Tokyo-Mitsubishi UFJ (Mexico), S.A.</v>
          </cell>
          <cell r="D827" t="str">
            <v>Mexico</v>
          </cell>
          <cell r="E827" t="str">
            <v xml:space="preserve">Baa2     </v>
          </cell>
        </row>
        <row r="828">
          <cell r="C828" t="str">
            <v>Raiffeisenbank (Bulgaria) EAD</v>
          </cell>
          <cell r="D828" t="str">
            <v>Bulgaria</v>
          </cell>
          <cell r="E828" t="str">
            <v xml:space="preserve">Ba2      </v>
          </cell>
        </row>
        <row r="829">
          <cell r="C829" t="str">
            <v>CRCAM de Charente-Perigord</v>
          </cell>
          <cell r="D829" t="str">
            <v>France</v>
          </cell>
          <cell r="E829" t="str">
            <v xml:space="preserve">A2       </v>
          </cell>
        </row>
        <row r="830">
          <cell r="C830" t="str">
            <v>GCB Bank Limited</v>
          </cell>
          <cell r="D830" t="str">
            <v>Ghana</v>
          </cell>
          <cell r="E830" t="str">
            <v xml:space="preserve">B3       </v>
          </cell>
        </row>
        <row r="831">
          <cell r="C831" t="str">
            <v>Bank Dhofar SAOG</v>
          </cell>
          <cell r="D831" t="str">
            <v>Oman</v>
          </cell>
          <cell r="E831" t="str">
            <v xml:space="preserve">A3       </v>
          </cell>
        </row>
        <row r="832">
          <cell r="C832" t="str">
            <v>Banco Cetelem S.A.</v>
          </cell>
          <cell r="D832" t="str">
            <v>Brazil</v>
          </cell>
          <cell r="E832" t="str">
            <v xml:space="preserve">Ba1      </v>
          </cell>
        </row>
        <row r="833">
          <cell r="C833" t="str">
            <v>Bank of New York (Luxembourg) S.A. (The)</v>
          </cell>
          <cell r="D833" t="str">
            <v>Luxembourg</v>
          </cell>
          <cell r="E833" t="str">
            <v xml:space="preserve">Aa2      </v>
          </cell>
        </row>
        <row r="834">
          <cell r="C834" t="str">
            <v>Bank of New York (Lux.) SA, Italian Br.</v>
          </cell>
          <cell r="D834" t="str">
            <v>Italy</v>
          </cell>
          <cell r="E834" t="str">
            <v xml:space="preserve">A2       </v>
          </cell>
        </row>
        <row r="835">
          <cell r="C835" t="str">
            <v>Banco Estado, New York Branch</v>
          </cell>
          <cell r="D835" t="str">
            <v>United States</v>
          </cell>
          <cell r="E835" t="str">
            <v xml:space="preserve">Aa3      </v>
          </cell>
        </row>
        <row r="836">
          <cell r="C836" t="str">
            <v>CRCAM de Sud-Mediterranee</v>
          </cell>
          <cell r="D836" t="str">
            <v>France</v>
          </cell>
          <cell r="E836" t="str">
            <v xml:space="preserve">A2       </v>
          </cell>
        </row>
        <row r="837">
          <cell r="C837" t="str">
            <v>Banco Bandes Uruguay S.A.</v>
          </cell>
          <cell r="D837" t="str">
            <v>Uruguay</v>
          </cell>
          <cell r="E837" t="str">
            <v xml:space="preserve">B3       </v>
          </cell>
        </row>
        <row r="838">
          <cell r="C838" t="str">
            <v>First Gulf Bank</v>
          </cell>
          <cell r="D838" t="str">
            <v>United Arab Emirates</v>
          </cell>
          <cell r="E838" t="str">
            <v xml:space="preserve">A2       </v>
          </cell>
        </row>
        <row r="839">
          <cell r="C839" t="str">
            <v>Banco Azteca, S.A.</v>
          </cell>
          <cell r="D839" t="str">
            <v>Mexico</v>
          </cell>
          <cell r="E839" t="str">
            <v xml:space="preserve">Ba1      </v>
          </cell>
        </row>
        <row r="840">
          <cell r="C840" t="str">
            <v>Bank Central Asia Tbk (P.T.)</v>
          </cell>
          <cell r="D840" t="str">
            <v>Indonesia</v>
          </cell>
          <cell r="E840" t="str">
            <v xml:space="preserve">Baa3     </v>
          </cell>
        </row>
        <row r="841">
          <cell r="C841" t="str">
            <v>Citibank Japan Ltd.</v>
          </cell>
          <cell r="D841" t="str">
            <v>Japan</v>
          </cell>
          <cell r="E841" t="str">
            <v xml:space="preserve">A3       </v>
          </cell>
        </row>
        <row r="842">
          <cell r="C842" t="str">
            <v>UniBank Commercial Bank</v>
          </cell>
          <cell r="D842" t="str">
            <v>Azerbaijan</v>
          </cell>
          <cell r="E842" t="str">
            <v xml:space="preserve">B2       </v>
          </cell>
        </row>
        <row r="843">
          <cell r="C843" t="str">
            <v>Savings Bank of Ukraine</v>
          </cell>
          <cell r="D843" t="str">
            <v>Ukraine</v>
          </cell>
          <cell r="E843" t="str">
            <v xml:space="preserve">Ca       </v>
          </cell>
        </row>
        <row r="844">
          <cell r="C844" t="str">
            <v>BPS-Sberbank</v>
          </cell>
          <cell r="D844" t="str">
            <v>Belarus</v>
          </cell>
          <cell r="E844" t="str">
            <v xml:space="preserve">Caa1     </v>
          </cell>
        </row>
        <row r="845">
          <cell r="C845" t="str">
            <v>Metkombank</v>
          </cell>
          <cell r="D845" t="str">
            <v>Russia</v>
          </cell>
          <cell r="E845" t="str">
            <v xml:space="preserve">B3       </v>
          </cell>
        </row>
        <row r="846">
          <cell r="C846" t="str">
            <v>Banque Cantonale Vaudoise</v>
          </cell>
          <cell r="D846" t="str">
            <v>Switzerland</v>
          </cell>
          <cell r="E846" t="str">
            <v xml:space="preserve">A1       </v>
          </cell>
        </row>
        <row r="847">
          <cell r="C847" t="str">
            <v>CRCAM de la Reunion</v>
          </cell>
          <cell r="D847" t="str">
            <v>France</v>
          </cell>
          <cell r="E847" t="str">
            <v xml:space="preserve">A2       </v>
          </cell>
        </row>
        <row r="848">
          <cell r="C848" t="str">
            <v>CRCAM de Charente-Maritime Deux Sevres</v>
          </cell>
          <cell r="D848" t="str">
            <v>France</v>
          </cell>
          <cell r="E848" t="str">
            <v xml:space="preserve">A2       </v>
          </cell>
        </row>
        <row r="849">
          <cell r="C849" t="str">
            <v>Rusfinance Bank</v>
          </cell>
          <cell r="D849" t="str">
            <v>Russia</v>
          </cell>
          <cell r="E849" t="str">
            <v xml:space="preserve">Ba1      </v>
          </cell>
        </row>
        <row r="850">
          <cell r="C850" t="str">
            <v>Boubyan Bank</v>
          </cell>
          <cell r="D850" t="str">
            <v>Kuwait</v>
          </cell>
          <cell r="E850" t="str">
            <v xml:space="preserve">Baa1     </v>
          </cell>
        </row>
        <row r="851">
          <cell r="C851" t="str">
            <v>Asya Katilim Bankasi A.S.</v>
          </cell>
          <cell r="D851" t="str">
            <v>Turkey</v>
          </cell>
          <cell r="E851" t="str">
            <v xml:space="preserve">Caa1     </v>
          </cell>
        </row>
        <row r="852">
          <cell r="C852" t="str">
            <v>Credit Suisse AG (London) Branch</v>
          </cell>
          <cell r="D852" t="str">
            <v>United Kingdom</v>
          </cell>
          <cell r="E852" t="str">
            <v xml:space="preserve">A1       </v>
          </cell>
        </row>
        <row r="853">
          <cell r="C853" t="str">
            <v>Asia Commercial Bank</v>
          </cell>
          <cell r="D853" t="str">
            <v>Vietnam</v>
          </cell>
          <cell r="E853" t="str">
            <v xml:space="preserve">B3       </v>
          </cell>
        </row>
        <row r="854">
          <cell r="C854" t="str">
            <v>Khan Bank LLC</v>
          </cell>
          <cell r="D854" t="str">
            <v>Mongolia</v>
          </cell>
          <cell r="E854" t="str">
            <v xml:space="preserve">B3       </v>
          </cell>
        </row>
        <row r="855">
          <cell r="C855" t="str">
            <v>Hang Seng Bank (China) Limited</v>
          </cell>
          <cell r="D855" t="str">
            <v>China</v>
          </cell>
          <cell r="E855" t="str">
            <v xml:space="preserve">A3       </v>
          </cell>
        </row>
        <row r="856">
          <cell r="C856" t="str">
            <v>Prominvestbank</v>
          </cell>
          <cell r="D856" t="str">
            <v>Ukraine</v>
          </cell>
          <cell r="E856" t="str">
            <v xml:space="preserve">Ca       </v>
          </cell>
        </row>
        <row r="857">
          <cell r="C857" t="str">
            <v>Credit Agricole CIB, Tokyo Branch</v>
          </cell>
          <cell r="D857" t="str">
            <v>Japan</v>
          </cell>
          <cell r="E857" t="str">
            <v xml:space="preserve">A2       </v>
          </cell>
        </row>
        <row r="858">
          <cell r="C858" t="str">
            <v>Banco Bilbao Vizcaya Argentaria, SA London Br</v>
          </cell>
          <cell r="D858" t="str">
            <v>United Kingdom</v>
          </cell>
          <cell r="E858" t="str">
            <v xml:space="preserve">Baa2     </v>
          </cell>
        </row>
        <row r="859">
          <cell r="C859" t="str">
            <v>Banco Sofisa S.A.</v>
          </cell>
          <cell r="D859" t="str">
            <v>Brazil</v>
          </cell>
          <cell r="E859" t="str">
            <v xml:space="preserve">Ba2      </v>
          </cell>
        </row>
        <row r="860">
          <cell r="C860" t="str">
            <v>Belarusbank</v>
          </cell>
          <cell r="D860" t="str">
            <v>Belarus</v>
          </cell>
          <cell r="E860" t="str">
            <v xml:space="preserve">Caa1     </v>
          </cell>
        </row>
        <row r="861">
          <cell r="C861" t="str">
            <v>Pervobank JSC</v>
          </cell>
          <cell r="D861" t="str">
            <v>Russia</v>
          </cell>
          <cell r="E861" t="str">
            <v xml:space="preserve">B3       </v>
          </cell>
        </row>
        <row r="862">
          <cell r="C862" t="str">
            <v>National Standard Bank</v>
          </cell>
          <cell r="D862" t="str">
            <v>Russia</v>
          </cell>
          <cell r="E862" t="str">
            <v xml:space="preserve">B3       </v>
          </cell>
        </row>
        <row r="863">
          <cell r="C863" t="str">
            <v>Kazinvestbank</v>
          </cell>
          <cell r="D863" t="str">
            <v>Kazakhstan</v>
          </cell>
          <cell r="E863" t="str">
            <v xml:space="preserve">B3       </v>
          </cell>
        </row>
        <row r="864">
          <cell r="C864" t="str">
            <v>ProbusinessBank</v>
          </cell>
          <cell r="D864" t="str">
            <v>Russia</v>
          </cell>
          <cell r="E864" t="str">
            <v xml:space="preserve">B3       </v>
          </cell>
        </row>
        <row r="865">
          <cell r="C865" t="str">
            <v>Bank Uralsky Financial House</v>
          </cell>
          <cell r="D865" t="str">
            <v>Russia</v>
          </cell>
          <cell r="E865" t="str">
            <v xml:space="preserve">B3       </v>
          </cell>
        </row>
        <row r="866">
          <cell r="C866" t="str">
            <v>National Bank of Uzbekistan</v>
          </cell>
          <cell r="D866" t="str">
            <v>Uzbekistan</v>
          </cell>
          <cell r="E866" t="str">
            <v xml:space="preserve">B2       </v>
          </cell>
        </row>
        <row r="867">
          <cell r="C867" t="str">
            <v>Bank Technique OJSC</v>
          </cell>
          <cell r="D867" t="str">
            <v>Azerbaijan</v>
          </cell>
          <cell r="E867" t="str">
            <v xml:space="preserve">Caa2     </v>
          </cell>
        </row>
        <row r="868">
          <cell r="C868" t="str">
            <v>Banco Modal S.A.</v>
          </cell>
          <cell r="D868" t="str">
            <v>Brazil</v>
          </cell>
          <cell r="E868" t="str">
            <v xml:space="preserve">Ba3      </v>
          </cell>
        </row>
        <row r="869">
          <cell r="C869" t="str">
            <v>National Factoring Company</v>
          </cell>
          <cell r="D869" t="str">
            <v>Russia</v>
          </cell>
          <cell r="E869" t="str">
            <v xml:space="preserve">B3       </v>
          </cell>
        </row>
        <row r="870">
          <cell r="C870" t="str">
            <v>Baltinvestbank</v>
          </cell>
          <cell r="D870" t="str">
            <v>Russia</v>
          </cell>
          <cell r="E870" t="str">
            <v xml:space="preserve">B3       </v>
          </cell>
        </row>
        <row r="871">
          <cell r="C871" t="str">
            <v>BNP Paribas (Argentina)</v>
          </cell>
          <cell r="D871" t="str">
            <v>Argentina</v>
          </cell>
          <cell r="E871" t="str">
            <v xml:space="preserve">Caa2     </v>
          </cell>
        </row>
        <row r="872">
          <cell r="C872" t="str">
            <v>ICS Building Society</v>
          </cell>
          <cell r="D872" t="str">
            <v>Ireland</v>
          </cell>
          <cell r="E872" t="str">
            <v xml:space="preserve">Ba2      </v>
          </cell>
        </row>
        <row r="873">
          <cell r="C873" t="str">
            <v>KfW IPEX-Bank GmbH</v>
          </cell>
          <cell r="D873" t="str">
            <v>Germany</v>
          </cell>
          <cell r="E873" t="str">
            <v xml:space="preserve">Aa3      </v>
          </cell>
        </row>
        <row r="874">
          <cell r="C874" t="str">
            <v>Russlavbank</v>
          </cell>
          <cell r="D874" t="str">
            <v>Russia</v>
          </cell>
          <cell r="E874" t="str">
            <v xml:space="preserve">B3       </v>
          </cell>
        </row>
        <row r="875">
          <cell r="C875" t="str">
            <v>Syndicate Bank</v>
          </cell>
          <cell r="D875" t="str">
            <v>India</v>
          </cell>
          <cell r="E875" t="str">
            <v xml:space="preserve">Baa3     </v>
          </cell>
        </row>
        <row r="876">
          <cell r="C876" t="str">
            <v>Belagroprombank JSC</v>
          </cell>
          <cell r="D876" t="str">
            <v>Belarus</v>
          </cell>
          <cell r="E876" t="str">
            <v xml:space="preserve">Caa1     </v>
          </cell>
        </row>
        <row r="877">
          <cell r="C877" t="str">
            <v>Ceskoslovenska obchodna banka (Slovakia)</v>
          </cell>
          <cell r="D877" t="str">
            <v>Slovak Republic</v>
          </cell>
          <cell r="E877" t="str">
            <v xml:space="preserve">Baa2     </v>
          </cell>
        </row>
        <row r="878">
          <cell r="C878" t="str">
            <v>OTP Bank (Ukraine)</v>
          </cell>
          <cell r="D878" t="str">
            <v>Ukraine</v>
          </cell>
          <cell r="E878" t="str">
            <v xml:space="preserve">Ca       </v>
          </cell>
        </row>
        <row r="879">
          <cell r="C879" t="str">
            <v>Banco Fassil S.A.</v>
          </cell>
          <cell r="D879" t="str">
            <v>Bolivia</v>
          </cell>
          <cell r="E879" t="str">
            <v xml:space="preserve">B2       </v>
          </cell>
        </row>
        <row r="880">
          <cell r="C880" t="str">
            <v>Vietnam International Bank</v>
          </cell>
          <cell r="D880" t="str">
            <v>Vietnam</v>
          </cell>
          <cell r="E880" t="str">
            <v xml:space="preserve">B3       </v>
          </cell>
        </row>
        <row r="881">
          <cell r="C881" t="str">
            <v>Banco ABC Brasil S.A.</v>
          </cell>
          <cell r="D881" t="str">
            <v>Brazil</v>
          </cell>
          <cell r="E881" t="str">
            <v xml:space="preserve">Baa3     </v>
          </cell>
        </row>
        <row r="882">
          <cell r="C882" t="str">
            <v>Bendigo and Adelaide Bank Limited</v>
          </cell>
          <cell r="D882" t="str">
            <v>Australia</v>
          </cell>
          <cell r="E882" t="str">
            <v xml:space="preserve">A2       </v>
          </cell>
        </row>
        <row r="883">
          <cell r="C883" t="str">
            <v>Qishloq Qurilish Bank</v>
          </cell>
          <cell r="D883" t="str">
            <v>Uzbekistan</v>
          </cell>
          <cell r="E883" t="str">
            <v xml:space="preserve">B2       </v>
          </cell>
        </row>
        <row r="884">
          <cell r="C884" t="str">
            <v>NBD Bank</v>
          </cell>
          <cell r="D884" t="str">
            <v>Russia</v>
          </cell>
          <cell r="E884" t="str">
            <v xml:space="preserve">B1       </v>
          </cell>
        </row>
        <row r="885">
          <cell r="C885" t="str">
            <v>ING Bank N.V., Tokyo Branch</v>
          </cell>
          <cell r="D885" t="str">
            <v>Japan</v>
          </cell>
          <cell r="E885" t="str">
            <v xml:space="preserve">A2       </v>
          </cell>
        </row>
        <row r="886">
          <cell r="C886" t="str">
            <v>CRCAM Alsace Vosges</v>
          </cell>
          <cell r="D886" t="str">
            <v>France</v>
          </cell>
          <cell r="E886" t="str">
            <v xml:space="preserve">A2       </v>
          </cell>
        </row>
        <row r="887">
          <cell r="C887" t="str">
            <v>Nottingham Building Society</v>
          </cell>
          <cell r="D887" t="str">
            <v>United Kingdom</v>
          </cell>
          <cell r="E887" t="str">
            <v xml:space="preserve">Baa2     </v>
          </cell>
        </row>
        <row r="888">
          <cell r="C888" t="str">
            <v>Belinvestbank</v>
          </cell>
          <cell r="D888" t="str">
            <v>Belarus</v>
          </cell>
          <cell r="E888" t="str">
            <v xml:space="preserve">Caa1     </v>
          </cell>
        </row>
        <row r="889">
          <cell r="C889" t="str">
            <v>Banco Finansur S.A.</v>
          </cell>
          <cell r="D889" t="str">
            <v>Argentina</v>
          </cell>
          <cell r="E889" t="str">
            <v xml:space="preserve">Caa2     </v>
          </cell>
        </row>
        <row r="890">
          <cell r="C890" t="str">
            <v>DNB Bank ASA, New York Branch</v>
          </cell>
          <cell r="D890" t="str">
            <v>United States</v>
          </cell>
          <cell r="E890" t="str">
            <v xml:space="preserve">A1       </v>
          </cell>
        </row>
        <row r="891">
          <cell r="C891" t="str">
            <v>Commercial Bank Agropromcredit (LLC)</v>
          </cell>
          <cell r="D891" t="str">
            <v>Russia</v>
          </cell>
          <cell r="E891" t="str">
            <v xml:space="preserve">B2       </v>
          </cell>
        </row>
        <row r="892">
          <cell r="C892" t="str">
            <v>Public Bank (Hong Kong) Limited</v>
          </cell>
          <cell r="D892" t="str">
            <v>Hong Kong</v>
          </cell>
          <cell r="E892" t="str">
            <v xml:space="preserve">A3       </v>
          </cell>
        </row>
        <row r="893">
          <cell r="C893" t="str">
            <v>CRCAM Provence Cote d'Azur</v>
          </cell>
          <cell r="D893" t="str">
            <v>France</v>
          </cell>
          <cell r="E893" t="str">
            <v xml:space="preserve">A2       </v>
          </cell>
        </row>
        <row r="894">
          <cell r="C894" t="str">
            <v>Banco Paulista S.A.</v>
          </cell>
          <cell r="D894" t="str">
            <v>Brazil</v>
          </cell>
          <cell r="E894" t="str">
            <v xml:space="preserve">B2       </v>
          </cell>
        </row>
        <row r="895">
          <cell r="C895" t="str">
            <v>Banco Internacional de Costa Rica, S.A.</v>
          </cell>
          <cell r="D895" t="str">
            <v>Panama</v>
          </cell>
          <cell r="E895" t="str">
            <v xml:space="preserve">Ba1      </v>
          </cell>
        </row>
        <row r="896">
          <cell r="C896" t="str">
            <v>Banco Nacional de Costa Rica</v>
          </cell>
          <cell r="D896" t="str">
            <v>Costa Rica</v>
          </cell>
          <cell r="E896" t="str">
            <v xml:space="preserve">Baa3     </v>
          </cell>
        </row>
        <row r="897">
          <cell r="C897" t="str">
            <v>Banco de Costa Rica</v>
          </cell>
          <cell r="D897" t="str">
            <v>Costa Rica</v>
          </cell>
          <cell r="E897" t="str">
            <v xml:space="preserve">Baa3     </v>
          </cell>
        </row>
        <row r="898">
          <cell r="C898" t="str">
            <v>Trasta Komercbanka</v>
          </cell>
          <cell r="D898" t="str">
            <v>Latvia</v>
          </cell>
          <cell r="E898" t="str">
            <v xml:space="preserve">B3       </v>
          </cell>
        </row>
        <row r="899">
          <cell r="C899" t="str">
            <v>Raiffeisenlandesbank Niederoesterreich-Wien</v>
          </cell>
          <cell r="D899" t="str">
            <v>Austria</v>
          </cell>
          <cell r="E899" t="str">
            <v xml:space="preserve">A3       </v>
          </cell>
        </row>
        <row r="900">
          <cell r="C900" t="str">
            <v>Commercial Bank of Dubai PSC</v>
          </cell>
          <cell r="D900" t="str">
            <v>United Arab Emirates</v>
          </cell>
          <cell r="E900" t="str">
            <v xml:space="preserve">Baa1     </v>
          </cell>
        </row>
        <row r="901">
          <cell r="C901" t="str">
            <v>Banco Regional de Monterrey, S.A.</v>
          </cell>
          <cell r="D901" t="str">
            <v>Mexico</v>
          </cell>
          <cell r="E901" t="str">
            <v xml:space="preserve">Baa2     </v>
          </cell>
        </row>
        <row r="902">
          <cell r="C902" t="str">
            <v>PSA Finance Argentina Comp.Fin.S.A.</v>
          </cell>
          <cell r="D902" t="str">
            <v>Argentina</v>
          </cell>
          <cell r="E902" t="str">
            <v xml:space="preserve">Caa2     </v>
          </cell>
        </row>
        <row r="903">
          <cell r="C903" t="str">
            <v>African Bank Limited</v>
          </cell>
          <cell r="D903" t="str">
            <v>South Africa</v>
          </cell>
          <cell r="E903" t="str">
            <v xml:space="preserve">Caa2     </v>
          </cell>
        </row>
        <row r="904">
          <cell r="C904" t="str">
            <v>Ardshininvestbank CJSC</v>
          </cell>
          <cell r="D904" t="str">
            <v>Armenia</v>
          </cell>
          <cell r="E904" t="str">
            <v xml:space="preserve">Ba3      </v>
          </cell>
        </row>
        <row r="905">
          <cell r="C905" t="str">
            <v>Vietnam Bank for Industry and Trade</v>
          </cell>
          <cell r="D905" t="str">
            <v>Vietnam</v>
          </cell>
          <cell r="E905" t="str">
            <v xml:space="preserve">B2       </v>
          </cell>
        </row>
        <row r="906">
          <cell r="C906" t="str">
            <v>Petersburg Social Commercial Bank</v>
          </cell>
          <cell r="D906" t="str">
            <v>Russia</v>
          </cell>
          <cell r="E906" t="str">
            <v xml:space="preserve">B2       </v>
          </cell>
        </row>
        <row r="907">
          <cell r="C907" t="str">
            <v>ING Bank Eurasia</v>
          </cell>
          <cell r="D907" t="str">
            <v>Russia</v>
          </cell>
          <cell r="E907" t="str">
            <v xml:space="preserve">Baa2     </v>
          </cell>
        </row>
        <row r="908">
          <cell r="C908" t="str">
            <v>Toyota Compania Financiera de Argentina S.A.</v>
          </cell>
          <cell r="D908" t="str">
            <v>Argentina</v>
          </cell>
          <cell r="E908" t="str">
            <v xml:space="preserve">Caa2     </v>
          </cell>
        </row>
        <row r="909">
          <cell r="C909" t="str">
            <v>Alokabank Joint-Stock Commercial Bank</v>
          </cell>
          <cell r="D909" t="str">
            <v>Uzbekistan</v>
          </cell>
          <cell r="E909" t="str">
            <v xml:space="preserve">B2       </v>
          </cell>
        </row>
        <row r="910">
          <cell r="C910" t="str">
            <v>Ipoteka Bank</v>
          </cell>
          <cell r="D910" t="str">
            <v>Uzbekistan</v>
          </cell>
          <cell r="E910" t="str">
            <v xml:space="preserve">B2       </v>
          </cell>
        </row>
        <row r="911">
          <cell r="C911" t="str">
            <v>Corporate Commercial Bank AD</v>
          </cell>
          <cell r="D911" t="str">
            <v>Bulgaria</v>
          </cell>
          <cell r="E911" t="str">
            <v xml:space="preserve">Caa1     </v>
          </cell>
        </row>
        <row r="912">
          <cell r="C912" t="str">
            <v>Joint Stock Commercial Bank Avangard</v>
          </cell>
          <cell r="D912" t="str">
            <v>Russia</v>
          </cell>
          <cell r="E912" t="str">
            <v xml:space="preserve">B2       </v>
          </cell>
        </row>
        <row r="913">
          <cell r="C913" t="str">
            <v>Minsk Transit Bank</v>
          </cell>
          <cell r="D913" t="str">
            <v>Belarus</v>
          </cell>
          <cell r="E913" t="str">
            <v xml:space="preserve">Caa1     </v>
          </cell>
        </row>
        <row r="914">
          <cell r="C914" t="str">
            <v>Credins Bank Sh.a.</v>
          </cell>
          <cell r="D914" t="str">
            <v>Albania</v>
          </cell>
          <cell r="E914" t="str">
            <v xml:space="preserve">B2       </v>
          </cell>
        </row>
        <row r="915">
          <cell r="C915" t="str">
            <v>Turkiye Halk Bankasi A.S.</v>
          </cell>
          <cell r="D915" t="str">
            <v>Turkey</v>
          </cell>
          <cell r="E915" t="str">
            <v xml:space="preserve">Baa3     </v>
          </cell>
        </row>
        <row r="916">
          <cell r="C916" t="str">
            <v>Asian - Pacific Bank</v>
          </cell>
          <cell r="D916" t="str">
            <v>Russia</v>
          </cell>
          <cell r="E916" t="str">
            <v xml:space="preserve">B2       </v>
          </cell>
        </row>
        <row r="917">
          <cell r="C917" t="str">
            <v>Banco Pyme Ecofuturo S.A.</v>
          </cell>
          <cell r="D917" t="str">
            <v>Bolivia</v>
          </cell>
          <cell r="E917" t="str">
            <v xml:space="preserve">B2       </v>
          </cell>
        </row>
        <row r="918">
          <cell r="C918" t="str">
            <v>Banque Pictet &amp; Cie SA</v>
          </cell>
          <cell r="D918" t="str">
            <v>Switzerland</v>
          </cell>
          <cell r="E918" t="str">
            <v xml:space="preserve">Aa3      </v>
          </cell>
        </row>
        <row r="919">
          <cell r="C919" t="str">
            <v>Deutsche Kreditbank AG</v>
          </cell>
          <cell r="D919" t="str">
            <v>Germany</v>
          </cell>
          <cell r="E919" t="str">
            <v xml:space="preserve">Baa1     </v>
          </cell>
        </row>
        <row r="920">
          <cell r="C920" t="str">
            <v>Natixis Bank (ZAO)</v>
          </cell>
          <cell r="D920" t="str">
            <v>Russia</v>
          </cell>
          <cell r="E920" t="str">
            <v xml:space="preserve">Ba3      </v>
          </cell>
        </row>
        <row r="921">
          <cell r="C921" t="str">
            <v>Metallurgical Commercial Bank</v>
          </cell>
          <cell r="D921" t="str">
            <v>Russia</v>
          </cell>
          <cell r="E921" t="str">
            <v xml:space="preserve">B2       </v>
          </cell>
        </row>
        <row r="922">
          <cell r="C922" t="str">
            <v>CRCAM du Languedoc</v>
          </cell>
          <cell r="D922" t="str">
            <v>France</v>
          </cell>
          <cell r="E922" t="str">
            <v xml:space="preserve">A2       </v>
          </cell>
        </row>
        <row r="923">
          <cell r="C923" t="str">
            <v>CIBC Mellon Trust Company</v>
          </cell>
          <cell r="D923" t="str">
            <v>Canada</v>
          </cell>
          <cell r="E923" t="str">
            <v xml:space="preserve">A1       </v>
          </cell>
        </row>
        <row r="924">
          <cell r="C924" t="str">
            <v>Asaka Bank</v>
          </cell>
          <cell r="D924" t="str">
            <v>Uzbekistan</v>
          </cell>
          <cell r="E924" t="str">
            <v xml:space="preserve">B2       </v>
          </cell>
        </row>
        <row r="925">
          <cell r="C925" t="str">
            <v>Banco do Estado de Sergipe S.A.</v>
          </cell>
          <cell r="D925" t="str">
            <v>Brazil</v>
          </cell>
          <cell r="E925" t="str">
            <v xml:space="preserve">Ba2      </v>
          </cell>
        </row>
        <row r="926">
          <cell r="C926" t="str">
            <v>CRCAM Loire Haute-Loire</v>
          </cell>
          <cell r="D926" t="str">
            <v>France</v>
          </cell>
          <cell r="E926" t="str">
            <v xml:space="preserve">A2       </v>
          </cell>
        </row>
        <row r="927">
          <cell r="C927" t="str">
            <v>CRCAM de Guadeloupe</v>
          </cell>
          <cell r="D927" t="str">
            <v>France</v>
          </cell>
          <cell r="E927" t="str">
            <v xml:space="preserve">A2       </v>
          </cell>
        </row>
        <row r="928">
          <cell r="C928" t="str">
            <v>CRCAM de la Martinique et de la Guyane</v>
          </cell>
          <cell r="D928" t="str">
            <v>France</v>
          </cell>
          <cell r="E928" t="str">
            <v xml:space="preserve">A2       </v>
          </cell>
        </row>
        <row r="929">
          <cell r="C929" t="str">
            <v>CRCAM des Savoie</v>
          </cell>
          <cell r="D929" t="str">
            <v>France</v>
          </cell>
          <cell r="E929" t="str">
            <v xml:space="preserve">A2       </v>
          </cell>
        </row>
        <row r="930">
          <cell r="C930" t="str">
            <v>BPCE</v>
          </cell>
          <cell r="D930" t="str">
            <v>France</v>
          </cell>
          <cell r="E930" t="str">
            <v xml:space="preserve">A2       </v>
          </cell>
        </row>
        <row r="931">
          <cell r="C931" t="str">
            <v>Groupe BPCE</v>
          </cell>
          <cell r="D931" t="str">
            <v>France</v>
          </cell>
          <cell r="E931" t="str">
            <v xml:space="preserve">A2       </v>
          </cell>
        </row>
        <row r="932">
          <cell r="C932" t="str">
            <v>CRCAM du Centre-Ouest</v>
          </cell>
          <cell r="D932" t="str">
            <v>France</v>
          </cell>
          <cell r="E932" t="str">
            <v xml:space="preserve">A2       </v>
          </cell>
        </row>
        <row r="933">
          <cell r="C933" t="str">
            <v>CRCAM de Champagne Bourgogne</v>
          </cell>
          <cell r="D933" t="str">
            <v>France</v>
          </cell>
          <cell r="E933" t="str">
            <v xml:space="preserve">A2       </v>
          </cell>
        </row>
        <row r="934">
          <cell r="C934" t="str">
            <v>Banco Ve por Mas, S.A.</v>
          </cell>
          <cell r="D934" t="str">
            <v>Mexico</v>
          </cell>
          <cell r="E934" t="str">
            <v xml:space="preserve">Ba3      </v>
          </cell>
        </row>
        <row r="935">
          <cell r="C935" t="str">
            <v>Bank of Khanty-Mansiysk, JSC</v>
          </cell>
          <cell r="D935" t="str">
            <v>Russia</v>
          </cell>
          <cell r="E935" t="str">
            <v xml:space="preserve">Ba3      </v>
          </cell>
        </row>
        <row r="936">
          <cell r="C936" t="str">
            <v>Deutsche Bank SpA</v>
          </cell>
          <cell r="D936" t="str">
            <v>Italy</v>
          </cell>
          <cell r="E936" t="str">
            <v xml:space="preserve">Baa3     </v>
          </cell>
        </row>
        <row r="937">
          <cell r="C937" t="str">
            <v>Banco de la Provincia de Cordoba S.A.</v>
          </cell>
          <cell r="D937" t="str">
            <v>Argentina</v>
          </cell>
          <cell r="E937" t="str">
            <v xml:space="preserve">Caa2     </v>
          </cell>
        </row>
        <row r="938">
          <cell r="C938" t="str">
            <v>Sparebanken More</v>
          </cell>
          <cell r="D938" t="str">
            <v>Norway</v>
          </cell>
          <cell r="E938" t="str">
            <v xml:space="preserve">A3       </v>
          </cell>
        </row>
        <row r="939">
          <cell r="C939" t="str">
            <v>Bank of New York Mellon SA/NV (The)</v>
          </cell>
          <cell r="D939" t="str">
            <v>Belgium</v>
          </cell>
          <cell r="E939" t="str">
            <v xml:space="preserve">Aa2      </v>
          </cell>
        </row>
        <row r="940">
          <cell r="C940" t="str">
            <v>Emirates NBD PJSC</v>
          </cell>
          <cell r="D940" t="str">
            <v>United Arab Emirates</v>
          </cell>
          <cell r="E940" t="str">
            <v xml:space="preserve">Baa1     </v>
          </cell>
        </row>
        <row r="941">
          <cell r="C941" t="str">
            <v>Kommunalkredit Austria AG</v>
          </cell>
          <cell r="D941" t="str">
            <v>Austria</v>
          </cell>
          <cell r="E941" t="str">
            <v xml:space="preserve">Ba1      </v>
          </cell>
        </row>
        <row r="942">
          <cell r="C942" t="str">
            <v>OTP Bank (Russia), OJSC</v>
          </cell>
          <cell r="D942" t="str">
            <v>Russia</v>
          </cell>
          <cell r="E942" t="str">
            <v xml:space="preserve">Ba2      </v>
          </cell>
        </row>
        <row r="943">
          <cell r="C943" t="str">
            <v>First Niagara Bank, N.A.</v>
          </cell>
          <cell r="D943" t="str">
            <v>United States</v>
          </cell>
          <cell r="E943" t="str">
            <v xml:space="preserve">Baa3     </v>
          </cell>
        </row>
        <row r="944">
          <cell r="C944" t="str">
            <v>ABN AMRO Bank N.V.</v>
          </cell>
          <cell r="D944" t="str">
            <v>Netherlands</v>
          </cell>
          <cell r="E944" t="str">
            <v xml:space="preserve">A2       </v>
          </cell>
        </row>
        <row r="945">
          <cell r="C945" t="str">
            <v>Novikombank JSC Bank</v>
          </cell>
          <cell r="D945" t="str">
            <v>Russia</v>
          </cell>
          <cell r="E945" t="str">
            <v xml:space="preserve">B2       </v>
          </cell>
        </row>
        <row r="946">
          <cell r="C946" t="str">
            <v>HSBC Bank Canada</v>
          </cell>
          <cell r="D946" t="str">
            <v>Canada</v>
          </cell>
          <cell r="E946" t="str">
            <v xml:space="preserve">A1       </v>
          </cell>
        </row>
        <row r="947">
          <cell r="C947" t="str">
            <v>Allied Bank Limited</v>
          </cell>
          <cell r="D947" t="str">
            <v>Pakistan</v>
          </cell>
          <cell r="E947" t="str">
            <v xml:space="preserve">Caa2     </v>
          </cell>
        </row>
        <row r="948">
          <cell r="C948" t="str">
            <v>Bank of Singapore Limited</v>
          </cell>
          <cell r="D948" t="str">
            <v>Singapore</v>
          </cell>
          <cell r="E948" t="str">
            <v xml:space="preserve">Aa1      </v>
          </cell>
        </row>
        <row r="949">
          <cell r="C949" t="str">
            <v>Unibank CJSC</v>
          </cell>
          <cell r="D949" t="str">
            <v>Armenia</v>
          </cell>
          <cell r="E949" t="str">
            <v xml:space="preserve">B1       </v>
          </cell>
        </row>
        <row r="950">
          <cell r="C950" t="str">
            <v>BRB-Banco de Brasilia S.A.</v>
          </cell>
          <cell r="D950" t="str">
            <v>Brazil</v>
          </cell>
          <cell r="E950" t="str">
            <v xml:space="preserve">Ba3      </v>
          </cell>
        </row>
        <row r="951">
          <cell r="C951" t="str">
            <v>Saigon - Hanoi Commercial Joint Stock Bank</v>
          </cell>
          <cell r="D951" t="str">
            <v>Vietnam</v>
          </cell>
          <cell r="E951" t="str">
            <v xml:space="preserve">B3       </v>
          </cell>
        </row>
        <row r="952">
          <cell r="C952" t="str">
            <v>Getin Noble Bank S.A.</v>
          </cell>
          <cell r="D952" t="str">
            <v>Poland</v>
          </cell>
          <cell r="E952" t="str">
            <v xml:space="preserve">Ba2      </v>
          </cell>
        </row>
        <row r="953">
          <cell r="C953" t="str">
            <v>Tinkoff.Credit Systems</v>
          </cell>
          <cell r="D953" t="str">
            <v>Russia</v>
          </cell>
          <cell r="E953" t="str">
            <v xml:space="preserve">B2       </v>
          </cell>
        </row>
        <row r="954">
          <cell r="C954" t="str">
            <v>ING DiBa AG</v>
          </cell>
          <cell r="D954" t="str">
            <v>Germany</v>
          </cell>
          <cell r="E954" t="str">
            <v xml:space="preserve">A2       </v>
          </cell>
        </row>
        <row r="955">
          <cell r="C955" t="str">
            <v>Military Commercial Joint Stock Bank</v>
          </cell>
          <cell r="D955" t="str">
            <v>Vietnam</v>
          </cell>
          <cell r="E955" t="str">
            <v xml:space="preserve">B3       </v>
          </cell>
        </row>
        <row r="956">
          <cell r="C956" t="str">
            <v>Cooperativa Jesus Nazareno LTDA</v>
          </cell>
          <cell r="D956" t="str">
            <v>Bolivia</v>
          </cell>
          <cell r="E956" t="str">
            <v xml:space="preserve">B2       </v>
          </cell>
        </row>
        <row r="957">
          <cell r="C957" t="str">
            <v>Banco Pyme Los Andes Procredit. S.A.</v>
          </cell>
          <cell r="D957" t="str">
            <v>Bolivia</v>
          </cell>
          <cell r="E957" t="str">
            <v xml:space="preserve">B1       </v>
          </cell>
        </row>
        <row r="958">
          <cell r="C958" t="str">
            <v>Agrobank</v>
          </cell>
          <cell r="D958" t="str">
            <v>Uzbekistan</v>
          </cell>
          <cell r="E958" t="str">
            <v xml:space="preserve">Caa1     </v>
          </cell>
        </row>
        <row r="959">
          <cell r="C959" t="str">
            <v>NS Bank</v>
          </cell>
          <cell r="D959" t="str">
            <v>Russia</v>
          </cell>
          <cell r="E959" t="str">
            <v xml:space="preserve">B3       </v>
          </cell>
        </row>
        <row r="960">
          <cell r="C960" t="str">
            <v>Credito Emiliano SpA</v>
          </cell>
          <cell r="D960" t="str">
            <v>Italy</v>
          </cell>
          <cell r="E960" t="str">
            <v xml:space="preserve">Baa3     </v>
          </cell>
        </row>
        <row r="961">
          <cell r="C961" t="str">
            <v>Industrial &amp; Comm'l Bank of China (Macau) Ltd</v>
          </cell>
          <cell r="D961" t="str">
            <v>Macau</v>
          </cell>
          <cell r="E961" t="str">
            <v xml:space="preserve">A2       </v>
          </cell>
        </row>
        <row r="962">
          <cell r="C962" t="str">
            <v>Banco Alfa de Investimento S.A.</v>
          </cell>
          <cell r="D962" t="str">
            <v>Brazil</v>
          </cell>
          <cell r="E962" t="str">
            <v xml:space="preserve">Baa2     </v>
          </cell>
        </row>
        <row r="963">
          <cell r="C963" t="str">
            <v>Cassa Centrale Banca-Credito Coop d Nord Est</v>
          </cell>
          <cell r="D963" t="str">
            <v>Italy</v>
          </cell>
          <cell r="E963" t="str">
            <v xml:space="preserve">Baa3     </v>
          </cell>
        </row>
        <row r="964">
          <cell r="C964" t="str">
            <v>Cassa Centrale Raiffeisen dell'Alto Adige</v>
          </cell>
          <cell r="D964" t="str">
            <v>Italy</v>
          </cell>
          <cell r="E964" t="str">
            <v xml:space="preserve">Baa3     </v>
          </cell>
        </row>
        <row r="965">
          <cell r="C965" t="str">
            <v>Bankoa, S.A</v>
          </cell>
          <cell r="D965" t="str">
            <v>Spain</v>
          </cell>
          <cell r="E965" t="str">
            <v xml:space="preserve">Ba1      </v>
          </cell>
        </row>
        <row r="966">
          <cell r="C966" t="str">
            <v>United Arab Bank PJSC</v>
          </cell>
          <cell r="D966" t="str">
            <v>United Arab Emirates</v>
          </cell>
          <cell r="E966" t="str">
            <v xml:space="preserve">Baa1     </v>
          </cell>
        </row>
        <row r="967">
          <cell r="C967" t="str">
            <v>Bayerische Landesbank, (London Branch)</v>
          </cell>
          <cell r="D967" t="str">
            <v>United Kingdom</v>
          </cell>
          <cell r="E967" t="str">
            <v xml:space="preserve">A3       </v>
          </cell>
        </row>
        <row r="968">
          <cell r="C968" t="str">
            <v>SC Citadele Banka</v>
          </cell>
          <cell r="D968" t="str">
            <v>Latvia</v>
          </cell>
          <cell r="E968" t="str">
            <v xml:space="preserve">B2       </v>
          </cell>
        </row>
        <row r="969">
          <cell r="C969" t="str">
            <v>KLP Banken A/S</v>
          </cell>
          <cell r="D969" t="str">
            <v>Norway</v>
          </cell>
          <cell r="E969" t="str">
            <v xml:space="preserve">Baa1     </v>
          </cell>
        </row>
        <row r="970">
          <cell r="C970" t="str">
            <v>NOTA BANK</v>
          </cell>
          <cell r="D970" t="str">
            <v>Russia</v>
          </cell>
          <cell r="E970" t="str">
            <v xml:space="preserve">B2       </v>
          </cell>
        </row>
        <row r="971">
          <cell r="C971" t="str">
            <v>Banco do Brasil S.A. (Bolivia)</v>
          </cell>
          <cell r="D971" t="str">
            <v>Bolivia</v>
          </cell>
          <cell r="E971" t="str">
            <v xml:space="preserve">B1       </v>
          </cell>
        </row>
        <row r="972">
          <cell r="C972" t="str">
            <v>Kyongnam Bank</v>
          </cell>
          <cell r="D972" t="str">
            <v>Korea</v>
          </cell>
          <cell r="E972" t="str">
            <v xml:space="preserve">A3       </v>
          </cell>
        </row>
        <row r="973">
          <cell r="C973" t="str">
            <v>IBL Banca</v>
          </cell>
          <cell r="D973" t="str">
            <v>Italy</v>
          </cell>
          <cell r="E973" t="str">
            <v xml:space="preserve">B1       </v>
          </cell>
        </row>
        <row r="974">
          <cell r="C974" t="str">
            <v>Banco del Chubut S.A.</v>
          </cell>
          <cell r="D974" t="str">
            <v>Argentina</v>
          </cell>
          <cell r="E974" t="str">
            <v xml:space="preserve">Caa2     </v>
          </cell>
        </row>
        <row r="975">
          <cell r="C975" t="str">
            <v>Raiffeisen Bank International AG</v>
          </cell>
          <cell r="D975" t="str">
            <v>Austria</v>
          </cell>
          <cell r="E975" t="str">
            <v xml:space="preserve">A3       </v>
          </cell>
        </row>
        <row r="976">
          <cell r="C976" t="str">
            <v>Yes Bank Limited</v>
          </cell>
          <cell r="D976" t="str">
            <v>India</v>
          </cell>
          <cell r="E976" t="str">
            <v xml:space="preserve">Baa3     </v>
          </cell>
        </row>
        <row r="977">
          <cell r="C977" t="str">
            <v>Banca Popolare di Vicenza S.c.p.a.</v>
          </cell>
          <cell r="D977" t="str">
            <v>Italy</v>
          </cell>
          <cell r="E977" t="str">
            <v xml:space="preserve">Ba2      </v>
          </cell>
        </row>
        <row r="978">
          <cell r="C978" t="str">
            <v>Bank of Ireland (UK) Plc</v>
          </cell>
          <cell r="D978" t="str">
            <v>United Kingdom</v>
          </cell>
          <cell r="E978" t="str">
            <v xml:space="preserve">B1       </v>
          </cell>
        </row>
        <row r="979">
          <cell r="C979" t="str">
            <v>Raiffeisenbank, a.s.</v>
          </cell>
          <cell r="D979" t="str">
            <v>Czech Republic</v>
          </cell>
          <cell r="E979" t="str">
            <v xml:space="preserve">Baa3     </v>
          </cell>
        </row>
        <row r="980">
          <cell r="C980" t="str">
            <v>Banco Bilbao Vizcaya Argentaria Paraguay</v>
          </cell>
          <cell r="D980" t="str">
            <v>Paraguay</v>
          </cell>
          <cell r="E980" t="str">
            <v xml:space="preserve">Ba3      </v>
          </cell>
        </row>
        <row r="981">
          <cell r="C981" t="str">
            <v>Kiwibank Limited</v>
          </cell>
          <cell r="D981" t="str">
            <v>New Zealand</v>
          </cell>
          <cell r="E981" t="str">
            <v xml:space="preserve">Aa3      </v>
          </cell>
        </row>
        <row r="982">
          <cell r="C982" t="str">
            <v>CB Kuban Credit Ltd</v>
          </cell>
          <cell r="D982" t="str">
            <v>Russia</v>
          </cell>
          <cell r="E982" t="str">
            <v xml:space="preserve">B3       </v>
          </cell>
        </row>
        <row r="983">
          <cell r="C983" t="str">
            <v>OJSC Bank of Baku</v>
          </cell>
          <cell r="D983" t="str">
            <v>Azerbaijan</v>
          </cell>
          <cell r="E983" t="str">
            <v xml:space="preserve">B1       </v>
          </cell>
        </row>
        <row r="984">
          <cell r="C984" t="str">
            <v>Sparebanken Sor</v>
          </cell>
          <cell r="D984" t="str">
            <v>Norway</v>
          </cell>
          <cell r="E984" t="str">
            <v xml:space="preserve">A2       </v>
          </cell>
        </row>
        <row r="985">
          <cell r="C985" t="str">
            <v>OJSC XALQ BANK</v>
          </cell>
          <cell r="D985" t="str">
            <v>Azerbaijan</v>
          </cell>
          <cell r="E985" t="str">
            <v xml:space="preserve">B2       </v>
          </cell>
        </row>
        <row r="986">
          <cell r="C986" t="str">
            <v>Cordial Compania Financiera S.A.</v>
          </cell>
          <cell r="D986" t="str">
            <v>Argentina</v>
          </cell>
          <cell r="E986" t="str">
            <v xml:space="preserve">Caa2     </v>
          </cell>
        </row>
        <row r="987">
          <cell r="C987" t="str">
            <v>Banco de Servicios y Transacciones S.A.</v>
          </cell>
          <cell r="D987" t="str">
            <v>Argentina</v>
          </cell>
          <cell r="E987" t="str">
            <v xml:space="preserve">Caa2     </v>
          </cell>
        </row>
        <row r="988">
          <cell r="C988" t="str">
            <v>HYPO NOE Gruppe Bank AG</v>
          </cell>
          <cell r="D988" t="str">
            <v>Austria</v>
          </cell>
          <cell r="E988" t="str">
            <v xml:space="preserve">A3       </v>
          </cell>
        </row>
        <row r="989">
          <cell r="C989" t="str">
            <v>Compania Financiera Argentina S.A.</v>
          </cell>
          <cell r="D989" t="str">
            <v>Argentina</v>
          </cell>
          <cell r="E989" t="str">
            <v xml:space="preserve">Caa2     </v>
          </cell>
        </row>
        <row r="990">
          <cell r="C990" t="str">
            <v>Banco do Estado do Rio Grande do Sul S.A.</v>
          </cell>
          <cell r="D990" t="str">
            <v>Brazil</v>
          </cell>
          <cell r="E990" t="str">
            <v xml:space="preserve">Baa3     </v>
          </cell>
        </row>
        <row r="991">
          <cell r="C991" t="str">
            <v>Sparebanken Hedmark</v>
          </cell>
          <cell r="D991" t="str">
            <v>Norway</v>
          </cell>
          <cell r="E991" t="str">
            <v xml:space="preserve">A2       </v>
          </cell>
        </row>
        <row r="992">
          <cell r="C992" t="str">
            <v>Kwangju Bank Ltd.</v>
          </cell>
          <cell r="D992" t="str">
            <v>Korea</v>
          </cell>
          <cell r="E992" t="str">
            <v xml:space="preserve">A3       </v>
          </cell>
        </row>
        <row r="993">
          <cell r="C993" t="str">
            <v>Intesa Sanpaolo Spa, NY Branch</v>
          </cell>
          <cell r="D993" t="str">
            <v>United States</v>
          </cell>
          <cell r="E993" t="str">
            <v xml:space="preserve">Baa2     </v>
          </cell>
        </row>
        <row r="994">
          <cell r="C994" t="str">
            <v>Sasfin Bank Limited</v>
          </cell>
          <cell r="D994" t="str">
            <v>South Africa</v>
          </cell>
          <cell r="E994" t="str">
            <v xml:space="preserve">Ba3      </v>
          </cell>
        </row>
        <row r="995">
          <cell r="C995" t="str">
            <v>Rosenergobank</v>
          </cell>
          <cell r="D995" t="str">
            <v>Russia</v>
          </cell>
          <cell r="E995" t="str">
            <v xml:space="preserve">B3       </v>
          </cell>
        </row>
        <row r="996">
          <cell r="C996" t="str">
            <v>Banque Populaire des Alpes</v>
          </cell>
          <cell r="D996" t="str">
            <v>France</v>
          </cell>
          <cell r="E996" t="str">
            <v xml:space="preserve">A2       </v>
          </cell>
        </row>
        <row r="997">
          <cell r="C997" t="str">
            <v>Raiffeisen-Landesbank Steiermark AG</v>
          </cell>
          <cell r="D997" t="str">
            <v>Austria</v>
          </cell>
          <cell r="E997" t="str">
            <v xml:space="preserve">A3       </v>
          </cell>
        </row>
        <row r="998">
          <cell r="C998" t="str">
            <v>Banco Daycoval S.A.</v>
          </cell>
          <cell r="D998" t="str">
            <v>Brazil</v>
          </cell>
          <cell r="E998" t="str">
            <v xml:space="preserve">Baa3     </v>
          </cell>
        </row>
        <row r="999">
          <cell r="C999" t="str">
            <v>Bankia, S.A.</v>
          </cell>
          <cell r="D999" t="str">
            <v>Spain</v>
          </cell>
          <cell r="E999" t="str">
            <v xml:space="preserve">B1       </v>
          </cell>
        </row>
        <row r="1000">
          <cell r="C1000" t="str">
            <v>Sparebanken Sogn og Fjordane</v>
          </cell>
          <cell r="D1000" t="str">
            <v>Norway</v>
          </cell>
          <cell r="E1000" t="str">
            <v xml:space="preserve">A3       </v>
          </cell>
        </row>
        <row r="1001">
          <cell r="C1001" t="str">
            <v>Wilmington Trust, National Association</v>
          </cell>
          <cell r="D1001" t="str">
            <v>United States</v>
          </cell>
          <cell r="E1001" t="str">
            <v xml:space="preserve">A2       </v>
          </cell>
        </row>
        <row r="1002">
          <cell r="C1002" t="str">
            <v>Caixabank</v>
          </cell>
          <cell r="D1002" t="str">
            <v>Spain</v>
          </cell>
          <cell r="E1002" t="str">
            <v xml:space="preserve">Baa3     </v>
          </cell>
        </row>
        <row r="1003">
          <cell r="C1003" t="str">
            <v>InFinBank</v>
          </cell>
          <cell r="D1003" t="str">
            <v>Uzbekistan</v>
          </cell>
          <cell r="E1003" t="str">
            <v xml:space="preserve">B3       </v>
          </cell>
        </row>
        <row r="1004">
          <cell r="C1004" t="str">
            <v>Banca Popolare dell'Emilia Romagna s.c.a.r.l.</v>
          </cell>
          <cell r="D1004" t="str">
            <v>Italy</v>
          </cell>
          <cell r="E1004" t="str">
            <v xml:space="preserve">Ba3      </v>
          </cell>
        </row>
        <row r="1005">
          <cell r="C1005" t="str">
            <v>Royal Bank Of Scotland plc, Connecticut</v>
          </cell>
          <cell r="D1005" t="str">
            <v>United States</v>
          </cell>
          <cell r="E1005" t="str">
            <v xml:space="preserve">Baa1     </v>
          </cell>
        </row>
        <row r="1006">
          <cell r="C1006" t="str">
            <v>Royal Bank Of Scotland plc, Connecticut</v>
          </cell>
          <cell r="D1006" t="str">
            <v>United States</v>
          </cell>
          <cell r="E1006" t="str">
            <v xml:space="preserve">Baa1     </v>
          </cell>
        </row>
        <row r="1007">
          <cell r="C1007" t="str">
            <v>Maritime Bank</v>
          </cell>
          <cell r="D1007" t="str">
            <v>Russia</v>
          </cell>
          <cell r="E1007" t="str">
            <v xml:space="preserve">B3       </v>
          </cell>
        </row>
        <row r="1008">
          <cell r="C1008" t="str">
            <v>Raiffeisenlandesbank Vorarlberg</v>
          </cell>
          <cell r="D1008" t="str">
            <v>Austria</v>
          </cell>
          <cell r="E1008" t="str">
            <v xml:space="preserve">A3       </v>
          </cell>
        </row>
        <row r="1009">
          <cell r="C1009" t="str">
            <v>Groupe Credit Agricole</v>
          </cell>
          <cell r="D1009" t="str">
            <v>France</v>
          </cell>
          <cell r="E1009" t="str">
            <v xml:space="preserve">A2       </v>
          </cell>
        </row>
        <row r="1010">
          <cell r="C1010" t="str">
            <v>Liberbank</v>
          </cell>
          <cell r="D1010" t="str">
            <v>Spain</v>
          </cell>
          <cell r="E1010" t="str">
            <v xml:space="preserve">B1       </v>
          </cell>
        </row>
        <row r="1011">
          <cell r="C1011" t="str">
            <v>Debeka Bausparkasse AG</v>
          </cell>
          <cell r="D1011" t="str">
            <v>Germany</v>
          </cell>
          <cell r="E1011" t="str">
            <v xml:space="preserve">A3       </v>
          </cell>
        </row>
        <row r="1012">
          <cell r="C1012" t="str">
            <v>Catalunya Banc SA</v>
          </cell>
          <cell r="D1012" t="str">
            <v>Spain</v>
          </cell>
          <cell r="E1012" t="str">
            <v xml:space="preserve">B3       </v>
          </cell>
        </row>
        <row r="1013">
          <cell r="C1013" t="str">
            <v>NCG Banco S.A.</v>
          </cell>
          <cell r="D1013" t="str">
            <v>Spain</v>
          </cell>
          <cell r="E1013" t="str">
            <v xml:space="preserve">Caa1     </v>
          </cell>
        </row>
        <row r="1014">
          <cell r="C1014" t="str">
            <v>Ibercaja Banco SA</v>
          </cell>
          <cell r="D1014" t="str">
            <v>Spain</v>
          </cell>
          <cell r="E1014" t="str">
            <v xml:space="preserve">Ba3      </v>
          </cell>
        </row>
        <row r="1015">
          <cell r="C1015" t="str">
            <v>Volkswagen Bank, S.A.</v>
          </cell>
          <cell r="D1015" t="str">
            <v>Mexico</v>
          </cell>
          <cell r="E1015" t="str">
            <v xml:space="preserve">Ba2      </v>
          </cell>
        </row>
        <row r="1016">
          <cell r="C1016" t="str">
            <v>Banco Davivienda S.A.</v>
          </cell>
          <cell r="D1016" t="str">
            <v>Colombia</v>
          </cell>
          <cell r="E1016" t="str">
            <v xml:space="preserve">Baa3     </v>
          </cell>
        </row>
        <row r="1017">
          <cell r="C1017" t="str">
            <v>Hamkorbank</v>
          </cell>
          <cell r="D1017" t="str">
            <v>Uzbekistan</v>
          </cell>
          <cell r="E1017" t="str">
            <v xml:space="preserve">B2       </v>
          </cell>
        </row>
        <row r="1018">
          <cell r="C1018" t="str">
            <v>Asia Alliance Bank</v>
          </cell>
          <cell r="D1018" t="str">
            <v>Uzbekistan</v>
          </cell>
          <cell r="E1018" t="str">
            <v xml:space="preserve">B3       </v>
          </cell>
        </row>
        <row r="1019">
          <cell r="C1019" t="str">
            <v>SkandiaBanken AB</v>
          </cell>
          <cell r="D1019" t="str">
            <v>Sweden</v>
          </cell>
          <cell r="E1019" t="str">
            <v xml:space="preserve">A3       </v>
          </cell>
        </row>
        <row r="1020">
          <cell r="C1020" t="str">
            <v>Savdogar Bank</v>
          </cell>
          <cell r="D1020" t="str">
            <v>Uzbekistan</v>
          </cell>
          <cell r="E1020" t="str">
            <v xml:space="preserve">B2       </v>
          </cell>
        </row>
        <row r="1021">
          <cell r="C1021" t="str">
            <v>card complete Service Bank AG</v>
          </cell>
          <cell r="D1021" t="str">
            <v>Austria</v>
          </cell>
          <cell r="E1021" t="str">
            <v xml:space="preserve">Baa3     </v>
          </cell>
        </row>
        <row r="1022">
          <cell r="C1022" t="str">
            <v>IBA-Moscow</v>
          </cell>
          <cell r="D1022" t="str">
            <v>Russia</v>
          </cell>
          <cell r="E1022" t="str">
            <v xml:space="preserve">B3       </v>
          </cell>
        </row>
        <row r="1023">
          <cell r="C1023" t="str">
            <v>Bank AlBilad</v>
          </cell>
          <cell r="D1023" t="str">
            <v>Saudi Arabia</v>
          </cell>
          <cell r="E1023" t="str">
            <v xml:space="preserve">A2       </v>
          </cell>
        </row>
        <row r="1024">
          <cell r="C1024" t="str">
            <v>Axa Bank Europe</v>
          </cell>
          <cell r="D1024" t="str">
            <v>Belgium</v>
          </cell>
          <cell r="E1024" t="str">
            <v xml:space="preserve">A2       </v>
          </cell>
        </row>
        <row r="1025">
          <cell r="C1025" t="str">
            <v>Banco Psa Finance Brasil S.A.</v>
          </cell>
          <cell r="D1025" t="str">
            <v>Brazil</v>
          </cell>
          <cell r="E1025" t="str">
            <v xml:space="preserve">Ba2      </v>
          </cell>
        </row>
        <row r="1026">
          <cell r="C1026" t="str">
            <v>Banco CEISS</v>
          </cell>
          <cell r="D1026" t="str">
            <v>Spain</v>
          </cell>
          <cell r="E1026" t="str">
            <v xml:space="preserve">B2       </v>
          </cell>
        </row>
        <row r="1027">
          <cell r="C1027" t="str">
            <v>Unicaja Banco</v>
          </cell>
          <cell r="D1027" t="str">
            <v>Spain</v>
          </cell>
          <cell r="E1027" t="str">
            <v xml:space="preserve">Ba3      </v>
          </cell>
        </row>
        <row r="1028">
          <cell r="C1028" t="str">
            <v>StarBank</v>
          </cell>
          <cell r="D1028" t="str">
            <v>Russia</v>
          </cell>
          <cell r="E1028" t="str">
            <v xml:space="preserve">Caa3     </v>
          </cell>
        </row>
        <row r="1029">
          <cell r="C1029" t="str">
            <v>Banco Fortaleza S.A.</v>
          </cell>
          <cell r="D1029" t="str">
            <v>Bolivia</v>
          </cell>
          <cell r="E1029" t="str">
            <v xml:space="preserve">B2       </v>
          </cell>
        </row>
        <row r="1030">
          <cell r="C1030" t="str">
            <v>Banco Privado de Andorra</v>
          </cell>
          <cell r="D1030" t="str">
            <v>Andorra</v>
          </cell>
          <cell r="E1030" t="str">
            <v xml:space="preserve">Ba1      </v>
          </cell>
        </row>
        <row r="1031">
          <cell r="C1031" t="str">
            <v>Saigon Thuong Tin Commercial Joint-Stock Bank</v>
          </cell>
          <cell r="D1031" t="str">
            <v>Vietnam</v>
          </cell>
          <cell r="E1031" t="str">
            <v xml:space="preserve">B3       </v>
          </cell>
        </row>
        <row r="1032">
          <cell r="C1032" t="str">
            <v>Global Bank Corporation and Subsidiaries</v>
          </cell>
          <cell r="D1032" t="str">
            <v>Panama</v>
          </cell>
          <cell r="E1032" t="str">
            <v xml:space="preserve">Ba1      </v>
          </cell>
        </row>
        <row r="1033">
          <cell r="C1033" t="str">
            <v>iMoneyBank</v>
          </cell>
          <cell r="D1033" t="str">
            <v>Russia</v>
          </cell>
          <cell r="E1033" t="str">
            <v xml:space="preserve">B3       </v>
          </cell>
        </row>
        <row r="1034">
          <cell r="C1034" t="str">
            <v>NongHyup Bank</v>
          </cell>
          <cell r="D1034" t="str">
            <v>Korea</v>
          </cell>
          <cell r="E1034" t="str">
            <v xml:space="preserve">A1       </v>
          </cell>
        </row>
        <row r="1035">
          <cell r="C1035" t="str">
            <v>Hatton National Bank Ltd.</v>
          </cell>
          <cell r="D1035" t="str">
            <v>Sri Lanka</v>
          </cell>
          <cell r="E1035" t="str">
            <v xml:space="preserve">B2       </v>
          </cell>
        </row>
        <row r="1036">
          <cell r="C1036" t="str">
            <v>Bank of Ceylon</v>
          </cell>
          <cell r="D1036" t="str">
            <v>Sri Lanka</v>
          </cell>
          <cell r="E1036" t="str">
            <v xml:space="preserve">B2       </v>
          </cell>
        </row>
        <row r="1037">
          <cell r="C1037" t="str">
            <v>Derzhava</v>
          </cell>
          <cell r="D1037" t="str">
            <v>Russia</v>
          </cell>
          <cell r="E1037" t="str">
            <v xml:space="preserve">B3       </v>
          </cell>
        </row>
        <row r="1038">
          <cell r="C1038" t="str">
            <v>National Bank of Fujairah</v>
          </cell>
          <cell r="D1038" t="str">
            <v>United Arab Emirates</v>
          </cell>
          <cell r="E1038" t="str">
            <v xml:space="preserve">Baa1     </v>
          </cell>
        </row>
        <row r="1039">
          <cell r="C1039" t="str">
            <v>Banco Continental S.A.E.C.A.</v>
          </cell>
          <cell r="D1039" t="str">
            <v>Paraguay</v>
          </cell>
          <cell r="E1039" t="str">
            <v xml:space="preserve">Ba3      </v>
          </cell>
        </row>
        <row r="1040">
          <cell r="C1040" t="str">
            <v>Banco Original S.A.</v>
          </cell>
          <cell r="D1040" t="str">
            <v>Brazil</v>
          </cell>
          <cell r="E1040" t="str">
            <v xml:space="preserve">B1       </v>
          </cell>
        </row>
        <row r="1041">
          <cell r="C1041" t="str">
            <v>Banco Original do Agronegocio S.A.</v>
          </cell>
          <cell r="D1041" t="str">
            <v>Brazil</v>
          </cell>
          <cell r="E1041" t="str">
            <v xml:space="preserve">B1       </v>
          </cell>
        </row>
        <row r="1042">
          <cell r="C1042" t="str">
            <v>International Financial Club</v>
          </cell>
          <cell r="D1042" t="str">
            <v>Russia</v>
          </cell>
          <cell r="E1042" t="str">
            <v xml:space="preserve">B2       </v>
          </cell>
        </row>
        <row r="1043">
          <cell r="C1043" t="str">
            <v>Banco GNB Sudameris S.A.</v>
          </cell>
          <cell r="D1043" t="str">
            <v>Colombia</v>
          </cell>
          <cell r="E1043" t="str">
            <v xml:space="preserve">Ba1      </v>
          </cell>
        </row>
        <row r="1044">
          <cell r="C1044" t="str">
            <v>OJSC Bank Eskhata</v>
          </cell>
          <cell r="D1044" t="str">
            <v>Tajikistan</v>
          </cell>
          <cell r="E1044" t="str">
            <v xml:space="preserve">Caa2     </v>
          </cell>
        </row>
        <row r="1045">
          <cell r="C1045" t="str">
            <v>Helgeland Sparebank</v>
          </cell>
          <cell r="D1045" t="str">
            <v>Norway</v>
          </cell>
          <cell r="E1045" t="str">
            <v xml:space="preserve">Baa2     </v>
          </cell>
        </row>
        <row r="1046">
          <cell r="C1046" t="str">
            <v>UniCredit Bank Czech Republic and Slovakia</v>
          </cell>
          <cell r="D1046" t="str">
            <v>Czech Republic</v>
          </cell>
          <cell r="E1046" t="str">
            <v xml:space="preserve">Baa3     </v>
          </cell>
        </row>
        <row r="1047">
          <cell r="C1047" t="str">
            <v>Ipak Yuli Bank</v>
          </cell>
          <cell r="D1047" t="str">
            <v>Uzbekistan</v>
          </cell>
          <cell r="E1047" t="str">
            <v xml:space="preserve">B2       </v>
          </cell>
        </row>
        <row r="1048">
          <cell r="C1048" t="str">
            <v>Banco Amambay S.A.</v>
          </cell>
          <cell r="D1048" t="str">
            <v>Paraguay</v>
          </cell>
          <cell r="E1048" t="str">
            <v xml:space="preserve">B1       </v>
          </cell>
        </row>
        <row r="1049">
          <cell r="C1049" t="str">
            <v>Texas Capital Bank, National Association</v>
          </cell>
          <cell r="D1049" t="str">
            <v>United States</v>
          </cell>
          <cell r="E1049" t="str">
            <v xml:space="preserve">Baa2     </v>
          </cell>
        </row>
        <row r="1050">
          <cell r="C1050" t="str">
            <v>Uzbek-Turkish Bank</v>
          </cell>
          <cell r="D1050" t="str">
            <v>Uzbekistan</v>
          </cell>
          <cell r="E1050" t="str">
            <v xml:space="preserve">B2       </v>
          </cell>
        </row>
        <row r="1051">
          <cell r="C1051" t="str">
            <v>Jeju Bank</v>
          </cell>
          <cell r="D1051" t="str">
            <v>Korea</v>
          </cell>
          <cell r="E1051" t="str">
            <v xml:space="preserve">A3       </v>
          </cell>
        </row>
        <row r="1052">
          <cell r="C1052" t="str">
            <v>BankUnited, National Association</v>
          </cell>
          <cell r="D1052" t="str">
            <v>United States</v>
          </cell>
          <cell r="E1052" t="str">
            <v xml:space="preserve">Baa3     </v>
          </cell>
        </row>
        <row r="1053">
          <cell r="C1053" t="str">
            <v>Banque Edel SNC</v>
          </cell>
          <cell r="D1053" t="str">
            <v>France</v>
          </cell>
          <cell r="E1053" t="str">
            <v xml:space="preserve">A2       </v>
          </cell>
        </row>
        <row r="1054">
          <cell r="C1054" t="str">
            <v>CECABANK S.A.</v>
          </cell>
          <cell r="D1054" t="str">
            <v>Spain</v>
          </cell>
          <cell r="E1054" t="str">
            <v xml:space="preserve">Ba3      </v>
          </cell>
        </row>
        <row r="1055">
          <cell r="C1055" t="str">
            <v>Autotorgbank</v>
          </cell>
          <cell r="D1055" t="str">
            <v>Russia</v>
          </cell>
          <cell r="E1055" t="str">
            <v xml:space="preserve">B3       </v>
          </cell>
        </row>
        <row r="1056">
          <cell r="C1056" t="str">
            <v>Caja Rurales Unidas</v>
          </cell>
          <cell r="D1056" t="str">
            <v>Spain</v>
          </cell>
          <cell r="E1056" t="str">
            <v xml:space="preserve">Caa1     </v>
          </cell>
        </row>
        <row r="1057">
          <cell r="C1057" t="str">
            <v>Bank Hapoalim BM, New York Branch (uninsured)</v>
          </cell>
          <cell r="D1057" t="str">
            <v>United States</v>
          </cell>
          <cell r="E1057" t="str">
            <v xml:space="preserve">A2       </v>
          </cell>
        </row>
        <row r="1058">
          <cell r="C1058" t="str">
            <v>Banco de Reservas de la Republica Dominicana</v>
          </cell>
          <cell r="D1058" t="str">
            <v>Dominican Republic</v>
          </cell>
          <cell r="E1058" t="str">
            <v xml:space="preserve">B2       </v>
          </cell>
        </row>
        <row r="1059">
          <cell r="C1059" t="str">
            <v>Raiffeisenverband Salzburg</v>
          </cell>
          <cell r="D1059" t="str">
            <v>Austria</v>
          </cell>
          <cell r="E1059" t="str">
            <v xml:space="preserve">A3       </v>
          </cell>
        </row>
        <row r="1060">
          <cell r="C1060" t="str">
            <v>Fana Sparebank</v>
          </cell>
          <cell r="D1060" t="str">
            <v>Norway</v>
          </cell>
          <cell r="E1060" t="str">
            <v xml:space="preserve">Baa2     </v>
          </cell>
        </row>
        <row r="1061">
          <cell r="C1061" t="str">
            <v>Finprombank</v>
          </cell>
          <cell r="D1061" t="str">
            <v>Russia</v>
          </cell>
          <cell r="E1061" t="str">
            <v xml:space="preserve">B3       </v>
          </cell>
        </row>
        <row r="1062">
          <cell r="C1062" t="str">
            <v>ING Bank A.S. (Turkey)</v>
          </cell>
          <cell r="D1062" t="str">
            <v>Turkey</v>
          </cell>
          <cell r="E1062" t="str">
            <v xml:space="preserve">Baa3     </v>
          </cell>
        </row>
        <row r="1063">
          <cell r="C1063" t="str">
            <v>Banco de Corrientes S.A.</v>
          </cell>
          <cell r="D1063" t="str">
            <v>Argentina</v>
          </cell>
          <cell r="E1063" t="str">
            <v xml:space="preserve">Caa2     </v>
          </cell>
        </row>
        <row r="1064">
          <cell r="C1064" t="str">
            <v>Banco de los Trabajadores</v>
          </cell>
          <cell r="D1064" t="str">
            <v>Guatemala</v>
          </cell>
          <cell r="E1064" t="str">
            <v xml:space="preserve">Ba3      </v>
          </cell>
        </row>
        <row r="1065">
          <cell r="C1065" t="str">
            <v>Banco Regional S.A.E.C.A.</v>
          </cell>
          <cell r="D1065" t="str">
            <v>Paraguay</v>
          </cell>
          <cell r="E1065" t="str">
            <v xml:space="preserve">Ba3      </v>
          </cell>
        </row>
        <row r="1066">
          <cell r="C1066" t="str">
            <v>Members Equity Bank Limited</v>
          </cell>
          <cell r="D1066" t="str">
            <v>Australia</v>
          </cell>
          <cell r="E1066" t="str">
            <v xml:space="preserve">A3       </v>
          </cell>
        </row>
        <row r="1067">
          <cell r="C1067" t="str">
            <v>Amsterdam Trade Bank N.V.</v>
          </cell>
          <cell r="D1067" t="str">
            <v>Netherlands</v>
          </cell>
          <cell r="E1067" t="str">
            <v xml:space="preserve">Ba2      </v>
          </cell>
        </row>
        <row r="1068">
          <cell r="C1068" t="str">
            <v>Victoria Teachers Mutual Bank</v>
          </cell>
          <cell r="D1068" t="str">
            <v>Australia</v>
          </cell>
          <cell r="E1068" t="str">
            <v xml:space="preserve">Baa1     </v>
          </cell>
        </row>
        <row r="1069">
          <cell r="C1069" t="str">
            <v>VTB Bank (Deutschland) AG</v>
          </cell>
          <cell r="D1069" t="str">
            <v>Germany</v>
          </cell>
          <cell r="E1069" t="str">
            <v xml:space="preserve">Ba1      </v>
          </cell>
        </row>
        <row r="1070">
          <cell r="C1070" t="str">
            <v>Bank of Shanghai Co., Ltd.</v>
          </cell>
          <cell r="D1070" t="str">
            <v>China</v>
          </cell>
          <cell r="E1070" t="str">
            <v xml:space="preserve">Baa3     </v>
          </cell>
        </row>
        <row r="1071">
          <cell r="C1071" t="str">
            <v>Vietnam Prosperity Jt. Stk. Commercial Bank</v>
          </cell>
          <cell r="D1071" t="str">
            <v>Vietnam</v>
          </cell>
          <cell r="E1071" t="str">
            <v xml:space="preserve">B3       </v>
          </cell>
        </row>
        <row r="1072">
          <cell r="C1072" t="str">
            <v>KDB Asia Ltd.</v>
          </cell>
          <cell r="D1072" t="str">
            <v>Hong Kong</v>
          </cell>
          <cell r="E1072" t="str">
            <v xml:space="preserve">Aa3      </v>
          </cell>
        </row>
        <row r="1073">
          <cell r="C1073" t="str">
            <v>First National Bank of Pennsylvania</v>
          </cell>
          <cell r="D1073" t="str">
            <v>United States</v>
          </cell>
          <cell r="E1073" t="str">
            <v xml:space="preserve">Baa2     </v>
          </cell>
        </row>
        <row r="1074">
          <cell r="C1074" t="str">
            <v>Banco do Estado do Para S.A.</v>
          </cell>
          <cell r="D1074" t="str">
            <v>Brazil</v>
          </cell>
          <cell r="E1074" t="str">
            <v xml:space="preserve">Ba3      </v>
          </cell>
        </row>
        <row r="1075">
          <cell r="C1075" t="str">
            <v>CIMB Islamic Bank Berhad</v>
          </cell>
          <cell r="D1075" t="str">
            <v>Malaysia</v>
          </cell>
          <cell r="E1075" t="str">
            <v xml:space="preserve">A3       </v>
          </cell>
        </row>
        <row r="1076">
          <cell r="C1076" t="str">
            <v>Banco Angolano de Investimentos, S.A.</v>
          </cell>
          <cell r="D1076" t="str">
            <v>Angola</v>
          </cell>
          <cell r="E1076" t="str">
            <v xml:space="preserve">Ba3      </v>
          </cell>
        </row>
        <row r="1077">
          <cell r="C1077" t="str">
            <v>CIMB Thai Bank Public Company Limited</v>
          </cell>
          <cell r="D1077" t="str">
            <v>Thailand</v>
          </cell>
          <cell r="E1077" t="str">
            <v xml:space="preserve">Baa2     </v>
          </cell>
        </row>
        <row r="1078">
          <cell r="C1078" t="str">
            <v>AS Expobank</v>
          </cell>
          <cell r="D1078" t="str">
            <v>Latvia</v>
          </cell>
          <cell r="E1078" t="str">
            <v xml:space="preserve">B1       </v>
          </cell>
        </row>
        <row r="1079">
          <cell r="C1079" t="str">
            <v>Berliner Sparkasse</v>
          </cell>
          <cell r="D1079" t="str">
            <v>Germany</v>
          </cell>
          <cell r="E1079" t="str">
            <v xml:space="preserve">A1       </v>
          </cell>
        </row>
        <row r="1080">
          <cell r="C1080" t="str">
            <v>Banco Mizuho do Brasil S.A.</v>
          </cell>
          <cell r="D1080" t="str">
            <v>Brazil</v>
          </cell>
          <cell r="E1080" t="str">
            <v xml:space="preserve">Baa2     </v>
          </cell>
        </row>
        <row r="1081">
          <cell r="C1081" t="str">
            <v>Goldman Sachs International Bank</v>
          </cell>
          <cell r="D1081" t="str">
            <v>United Kingdom</v>
          </cell>
          <cell r="E1081" t="str">
            <v xml:space="preserve">A2       </v>
          </cell>
        </row>
        <row r="1082">
          <cell r="C1082" t="str">
            <v>Banco Ford S.A.</v>
          </cell>
          <cell r="D1082" t="str">
            <v>Brazil</v>
          </cell>
          <cell r="E1082" t="str">
            <v xml:space="preserve">Ba2      </v>
          </cell>
        </row>
        <row r="1083">
          <cell r="C1083" t="str">
            <v>Rawbank</v>
          </cell>
          <cell r="D1083" t="str">
            <v>Democratic Republic of the Congo</v>
          </cell>
          <cell r="E1083" t="str">
            <v xml:space="preserve">Caa1     </v>
          </cell>
        </row>
        <row r="1084">
          <cell r="C1084" t="str">
            <v>Novo Banco, S.A.</v>
          </cell>
          <cell r="D1084" t="str">
            <v>Portugal</v>
          </cell>
          <cell r="E1084" t="str">
            <v xml:space="preserve">B2       </v>
          </cell>
        </row>
        <row r="1085">
          <cell r="C1085" t="str">
            <v>VTB Bank (Armenia)</v>
          </cell>
          <cell r="D1085" t="str">
            <v>Armenia</v>
          </cell>
          <cell r="E1085" t="str">
            <v xml:space="preserve">Ba3      </v>
          </cell>
        </row>
        <row r="1086">
          <cell r="C1086" t="str">
            <v>Novo Banco S.A., Luxembourg Branch</v>
          </cell>
          <cell r="D1086" t="str">
            <v>Luxembourg</v>
          </cell>
          <cell r="E1086" t="str">
            <v xml:space="preserve">B2       </v>
          </cell>
        </row>
        <row r="1087">
          <cell r="C1087" t="str">
            <v>Novo Banco, S.A., Madeira Branch</v>
          </cell>
          <cell r="D1087" t="str">
            <v>Portugal</v>
          </cell>
          <cell r="E1087" t="str">
            <v xml:space="preserve">B2       </v>
          </cell>
        </row>
      </sheetData>
      <sheetData sheetId="4">
        <row r="1">
          <cell r="C1" t="str">
            <v>Organization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>
        <row r="1">
          <cell r="B1" t="str">
            <v>BFSR</v>
          </cell>
          <cell r="C1" t="str">
            <v>BFSR Num</v>
          </cell>
        </row>
        <row r="2">
          <cell r="B2" t="str">
            <v>A</v>
          </cell>
          <cell r="C2">
            <v>13</v>
          </cell>
          <cell r="G2" t="str">
            <v>Aaa</v>
          </cell>
          <cell r="H2">
            <v>21</v>
          </cell>
          <cell r="L2" t="str">
            <v xml:space="preserve">Aaa      </v>
          </cell>
          <cell r="M2">
            <v>21</v>
          </cell>
        </row>
        <row r="3">
          <cell r="B3" t="str">
            <v>A-</v>
          </cell>
          <cell r="C3">
            <v>12</v>
          </cell>
          <cell r="G3" t="str">
            <v>Aa1</v>
          </cell>
          <cell r="H3">
            <v>20</v>
          </cell>
          <cell r="L3" t="str">
            <v xml:space="preserve">Aa1      </v>
          </cell>
          <cell r="M3">
            <v>20</v>
          </cell>
        </row>
        <row r="4">
          <cell r="B4" t="str">
            <v>B+</v>
          </cell>
          <cell r="C4">
            <v>11</v>
          </cell>
          <cell r="G4" t="str">
            <v>Aa2</v>
          </cell>
          <cell r="H4">
            <v>19</v>
          </cell>
          <cell r="L4" t="str">
            <v xml:space="preserve">Aa2      </v>
          </cell>
          <cell r="M4">
            <v>19</v>
          </cell>
        </row>
        <row r="5">
          <cell r="B5" t="str">
            <v>B</v>
          </cell>
          <cell r="C5">
            <v>10</v>
          </cell>
          <cell r="G5" t="str">
            <v>Aa3</v>
          </cell>
          <cell r="H5">
            <v>18</v>
          </cell>
          <cell r="L5" t="str">
            <v xml:space="preserve">Aa3      </v>
          </cell>
          <cell r="M5">
            <v>18</v>
          </cell>
        </row>
        <row r="6">
          <cell r="B6" t="str">
            <v>B-</v>
          </cell>
          <cell r="C6">
            <v>9</v>
          </cell>
          <cell r="G6" t="str">
            <v>A1</v>
          </cell>
          <cell r="H6">
            <v>17</v>
          </cell>
          <cell r="L6" t="str">
            <v xml:space="preserve">A1       </v>
          </cell>
          <cell r="M6">
            <v>17</v>
          </cell>
        </row>
        <row r="7">
          <cell r="B7" t="str">
            <v>C+</v>
          </cell>
          <cell r="C7">
            <v>8</v>
          </cell>
          <cell r="G7" t="str">
            <v>A2</v>
          </cell>
          <cell r="H7">
            <v>16</v>
          </cell>
          <cell r="L7" t="str">
            <v xml:space="preserve">A2       </v>
          </cell>
          <cell r="M7">
            <v>16</v>
          </cell>
        </row>
        <row r="8">
          <cell r="B8" t="str">
            <v>C</v>
          </cell>
          <cell r="C8">
            <v>7</v>
          </cell>
          <cell r="G8" t="str">
            <v>A3</v>
          </cell>
          <cell r="H8">
            <v>15</v>
          </cell>
          <cell r="L8" t="str">
            <v xml:space="preserve">A3       </v>
          </cell>
          <cell r="M8">
            <v>15</v>
          </cell>
        </row>
        <row r="9">
          <cell r="B9" t="str">
            <v>C-</v>
          </cell>
          <cell r="C9">
            <v>6</v>
          </cell>
          <cell r="G9" t="str">
            <v>Baa1</v>
          </cell>
          <cell r="H9">
            <v>14</v>
          </cell>
          <cell r="L9" t="str">
            <v xml:space="preserve">Baa1     </v>
          </cell>
          <cell r="M9">
            <v>14</v>
          </cell>
        </row>
        <row r="10">
          <cell r="B10" t="str">
            <v>D+</v>
          </cell>
          <cell r="C10">
            <v>5</v>
          </cell>
          <cell r="G10" t="str">
            <v>Baa2</v>
          </cell>
          <cell r="H10">
            <v>13</v>
          </cell>
          <cell r="L10" t="str">
            <v xml:space="preserve">Baa2     </v>
          </cell>
          <cell r="M10">
            <v>13</v>
          </cell>
        </row>
        <row r="11">
          <cell r="B11" t="str">
            <v>D</v>
          </cell>
          <cell r="C11">
            <v>4</v>
          </cell>
          <cell r="G11" t="str">
            <v>Baa3</v>
          </cell>
          <cell r="H11">
            <v>12</v>
          </cell>
          <cell r="L11" t="str">
            <v xml:space="preserve">Baa3     </v>
          </cell>
          <cell r="M11">
            <v>12</v>
          </cell>
        </row>
        <row r="12">
          <cell r="B12" t="str">
            <v>D-</v>
          </cell>
          <cell r="C12">
            <v>3</v>
          </cell>
          <cell r="G12" t="str">
            <v>Ba1</v>
          </cell>
          <cell r="H12">
            <v>11</v>
          </cell>
          <cell r="L12" t="str">
            <v xml:space="preserve">Ba1      </v>
          </cell>
          <cell r="M12">
            <v>11</v>
          </cell>
        </row>
        <row r="13">
          <cell r="B13" t="str">
            <v>E+</v>
          </cell>
          <cell r="C13">
            <v>2</v>
          </cell>
          <cell r="G13" t="str">
            <v>Ba2</v>
          </cell>
          <cell r="H13">
            <v>10</v>
          </cell>
          <cell r="L13" t="str">
            <v xml:space="preserve">Ba2      </v>
          </cell>
          <cell r="M13">
            <v>10</v>
          </cell>
        </row>
        <row r="14">
          <cell r="B14" t="str">
            <v>E</v>
          </cell>
          <cell r="C14">
            <v>1</v>
          </cell>
          <cell r="G14" t="str">
            <v>Ba3</v>
          </cell>
          <cell r="H14">
            <v>9</v>
          </cell>
          <cell r="L14" t="str">
            <v xml:space="preserve">Ba3      </v>
          </cell>
          <cell r="M14">
            <v>9</v>
          </cell>
        </row>
        <row r="15">
          <cell r="G15" t="str">
            <v>B1</v>
          </cell>
          <cell r="H15">
            <v>8</v>
          </cell>
          <cell r="L15" t="str">
            <v xml:space="preserve">B1       </v>
          </cell>
          <cell r="M15">
            <v>8</v>
          </cell>
        </row>
        <row r="16">
          <cell r="G16" t="str">
            <v>B2</v>
          </cell>
          <cell r="H16">
            <v>7</v>
          </cell>
          <cell r="L16" t="str">
            <v xml:space="preserve">B2       </v>
          </cell>
          <cell r="M16">
            <v>7</v>
          </cell>
        </row>
        <row r="17">
          <cell r="G17" t="str">
            <v>B3</v>
          </cell>
          <cell r="H17">
            <v>6</v>
          </cell>
          <cell r="L17" t="str">
            <v xml:space="preserve">B3       </v>
          </cell>
          <cell r="M17">
            <v>6</v>
          </cell>
        </row>
        <row r="18">
          <cell r="G18" t="str">
            <v>Caa1</v>
          </cell>
          <cell r="H18">
            <v>5</v>
          </cell>
          <cell r="L18" t="str">
            <v xml:space="preserve">Caa1     </v>
          </cell>
          <cell r="M18">
            <v>5</v>
          </cell>
        </row>
        <row r="19">
          <cell r="G19" t="str">
            <v>Caa2</v>
          </cell>
          <cell r="H19">
            <v>4</v>
          </cell>
          <cell r="L19" t="str">
            <v xml:space="preserve">Caa2     </v>
          </cell>
          <cell r="M19">
            <v>4</v>
          </cell>
        </row>
        <row r="20">
          <cell r="G20" t="str">
            <v>Caa3</v>
          </cell>
          <cell r="H20">
            <v>3</v>
          </cell>
          <cell r="L20" t="str">
            <v xml:space="preserve">Caa3     </v>
          </cell>
          <cell r="M20">
            <v>3</v>
          </cell>
        </row>
        <row r="21">
          <cell r="G21" t="str">
            <v>Ca</v>
          </cell>
          <cell r="H21">
            <v>2</v>
          </cell>
          <cell r="L21" t="str">
            <v xml:space="preserve">Ca       </v>
          </cell>
          <cell r="M21">
            <v>2</v>
          </cell>
        </row>
        <row r="22">
          <cell r="G22" t="str">
            <v>C</v>
          </cell>
          <cell r="H22">
            <v>1</v>
          </cell>
          <cell r="L22" t="str">
            <v xml:space="preserve">C      </v>
          </cell>
          <cell r="M22">
            <v>1</v>
          </cell>
        </row>
      </sheetData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s"/>
      <sheetName val="Gov Bond Ratings"/>
      <sheetName val="Lookup"/>
      <sheetName val="Tracking"/>
    </sheetNames>
    <sheetDataSet>
      <sheetData sheetId="0">
        <row r="20">
          <cell r="A20" t="str">
            <v>Albania</v>
          </cell>
        </row>
      </sheetData>
      <sheetData sheetId="1">
        <row r="3">
          <cell r="C3" t="str">
            <v>Aaa</v>
          </cell>
        </row>
        <row r="20">
          <cell r="A20" t="str">
            <v>Albania</v>
          </cell>
          <cell r="B20" t="str">
            <v>B1</v>
          </cell>
          <cell r="C20" t="str">
            <v>Caa2</v>
          </cell>
          <cell r="D20" t="str">
            <v>STA</v>
          </cell>
          <cell r="E20" t="str">
            <v>Caa2</v>
          </cell>
          <cell r="F20" t="str">
            <v>B1</v>
          </cell>
          <cell r="H20" t="str">
            <v>STA</v>
          </cell>
        </row>
        <row r="21">
          <cell r="A21" t="str">
            <v>Angola</v>
          </cell>
          <cell r="B21" t="str">
            <v>Ba3</v>
          </cell>
          <cell r="C21" t="str">
            <v>Caa3</v>
          </cell>
          <cell r="D21" t="str">
            <v>STA</v>
          </cell>
          <cell r="E21" t="str">
            <v>Caa3</v>
          </cell>
          <cell r="F21" t="str">
            <v>Ba3</v>
          </cell>
          <cell r="H21" t="str">
            <v>STA</v>
          </cell>
        </row>
        <row r="22">
          <cell r="A22" t="str">
            <v>Argentina</v>
          </cell>
          <cell r="B22" t="str">
            <v>B3</v>
          </cell>
          <cell r="C22" t="str">
            <v>Ca</v>
          </cell>
          <cell r="D22" t="str">
            <v>STA</v>
          </cell>
          <cell r="E22" t="str">
            <v>Ca</v>
          </cell>
          <cell r="F22" t="str">
            <v>B3</v>
          </cell>
          <cell r="H22" t="str">
            <v>STA</v>
          </cell>
        </row>
        <row r="23">
          <cell r="A23" t="str">
            <v>Armenia</v>
          </cell>
          <cell r="B23" t="str">
            <v>Ba2</v>
          </cell>
          <cell r="C23" t="str">
            <v>C</v>
          </cell>
          <cell r="D23" t="str">
            <v>NEG</v>
          </cell>
          <cell r="E23" t="str">
            <v>C</v>
          </cell>
          <cell r="F23" t="str">
            <v>Ba2</v>
          </cell>
          <cell r="H23" t="str">
            <v>NEG</v>
          </cell>
        </row>
        <row r="24">
          <cell r="A24" t="str">
            <v>Australia</v>
          </cell>
          <cell r="B24" t="str">
            <v>Aaa</v>
          </cell>
          <cell r="C24" t="str">
            <v>C</v>
          </cell>
          <cell r="D24" t="str">
            <v>STA</v>
          </cell>
          <cell r="E24" t="str">
            <v>C</v>
          </cell>
          <cell r="F24" t="str">
            <v>Aaa</v>
          </cell>
          <cell r="H24" t="str">
            <v>STA</v>
          </cell>
        </row>
        <row r="25">
          <cell r="A25" t="str">
            <v>Austria</v>
          </cell>
          <cell r="B25" t="str">
            <v>Aaa</v>
          </cell>
          <cell r="C25" t="str">
            <v>C</v>
          </cell>
          <cell r="D25" t="str">
            <v>STA</v>
          </cell>
          <cell r="E25" t="str">
            <v>C</v>
          </cell>
          <cell r="F25" t="str">
            <v>Aaa</v>
          </cell>
          <cell r="H25" t="str">
            <v>STA</v>
          </cell>
        </row>
        <row r="26">
          <cell r="A26" t="str">
            <v>Azerbaijan</v>
          </cell>
          <cell r="B26" t="str">
            <v>Ba1</v>
          </cell>
          <cell r="C26" t="str">
            <v>C</v>
          </cell>
          <cell r="D26" t="str">
            <v>POS</v>
          </cell>
          <cell r="E26" t="str">
            <v>C</v>
          </cell>
          <cell r="F26" t="str">
            <v>Ba1</v>
          </cell>
          <cell r="H26" t="str">
            <v>POS</v>
          </cell>
        </row>
        <row r="27">
          <cell r="A27" t="str">
            <v>Bahamas</v>
          </cell>
          <cell r="B27" t="str">
            <v>A3</v>
          </cell>
          <cell r="C27" t="str">
            <v>C</v>
          </cell>
          <cell r="D27" t="str">
            <v>NEG</v>
          </cell>
          <cell r="E27" t="str">
            <v>C</v>
          </cell>
          <cell r="F27" t="str">
            <v>A3</v>
          </cell>
          <cell r="H27" t="str">
            <v>NEG</v>
          </cell>
        </row>
        <row r="28">
          <cell r="A28" t="str">
            <v>Bahrain</v>
          </cell>
          <cell r="B28" t="str">
            <v>Baa1</v>
          </cell>
          <cell r="C28" t="str">
            <v>C</v>
          </cell>
          <cell r="D28" t="str">
            <v>NEG</v>
          </cell>
          <cell r="E28" t="str">
            <v>C</v>
          </cell>
          <cell r="F28" t="str">
            <v>Baa1</v>
          </cell>
          <cell r="H28" t="str">
            <v>NEG</v>
          </cell>
        </row>
        <row r="29">
          <cell r="A29" t="str">
            <v>Bangladesh</v>
          </cell>
          <cell r="B29" t="str">
            <v>Ba3</v>
          </cell>
          <cell r="C29" t="str">
            <v>C</v>
          </cell>
          <cell r="D29" t="str">
            <v>STA</v>
          </cell>
          <cell r="E29" t="str">
            <v>C</v>
          </cell>
          <cell r="F29" t="str">
            <v>Ba3</v>
          </cell>
          <cell r="H29" t="str">
            <v>STA</v>
          </cell>
        </row>
        <row r="30">
          <cell r="A30" t="str">
            <v>Barbados</v>
          </cell>
          <cell r="B30" t="str">
            <v>Baa3</v>
          </cell>
          <cell r="C30" t="str">
            <v>C</v>
          </cell>
          <cell r="D30" t="str">
            <v>NEG</v>
          </cell>
          <cell r="E30" t="str">
            <v>C</v>
          </cell>
          <cell r="F30" t="str">
            <v>Baa3</v>
          </cell>
          <cell r="H30" t="str">
            <v>NEG</v>
          </cell>
        </row>
        <row r="31">
          <cell r="A31" t="str">
            <v>Belarus</v>
          </cell>
          <cell r="B31" t="str">
            <v>B3</v>
          </cell>
          <cell r="D31" t="str">
            <v>NEG</v>
          </cell>
          <cell r="F31" t="str">
            <v>B3</v>
          </cell>
          <cell r="H31" t="str">
            <v>NEG</v>
          </cell>
        </row>
        <row r="32">
          <cell r="A32" t="str">
            <v>Belgium</v>
          </cell>
          <cell r="B32" t="str">
            <v>Aa3</v>
          </cell>
          <cell r="D32" t="str">
            <v>NEG</v>
          </cell>
          <cell r="F32" t="str">
            <v>Aa3</v>
          </cell>
          <cell r="H32" t="str">
            <v>NEG</v>
          </cell>
        </row>
        <row r="33">
          <cell r="A33" t="str">
            <v>Belize</v>
          </cell>
          <cell r="B33" t="str">
            <v>B3</v>
          </cell>
          <cell r="D33" t="str">
            <v>STA</v>
          </cell>
          <cell r="F33" t="str">
            <v>B3</v>
          </cell>
          <cell r="H33" t="str">
            <v>STA</v>
          </cell>
        </row>
        <row r="34">
          <cell r="A34" t="str">
            <v>Bermuda</v>
          </cell>
          <cell r="B34" t="str">
            <v>Aa2</v>
          </cell>
          <cell r="D34" t="str">
            <v>STA</v>
          </cell>
          <cell r="F34" t="str">
            <v>Aa2</v>
          </cell>
          <cell r="H34" t="str">
            <v>STA</v>
          </cell>
        </row>
        <row r="35">
          <cell r="A35" t="str">
            <v>Bolivia</v>
          </cell>
          <cell r="B35" t="str">
            <v>B1</v>
          </cell>
          <cell r="D35" t="str">
            <v>POS</v>
          </cell>
          <cell r="F35" t="str">
            <v>B1</v>
          </cell>
          <cell r="H35" t="str">
            <v>POS</v>
          </cell>
        </row>
        <row r="36">
          <cell r="A36" t="str">
            <v>Bosnia and Herzegovina</v>
          </cell>
          <cell r="B36" t="str">
            <v>B2</v>
          </cell>
          <cell r="D36" t="str">
            <v>NEG</v>
          </cell>
          <cell r="F36" t="str">
            <v>B2</v>
          </cell>
          <cell r="H36" t="str">
            <v>NEG</v>
          </cell>
        </row>
        <row r="37">
          <cell r="A37" t="str">
            <v>Botswana</v>
          </cell>
          <cell r="B37" t="str">
            <v>A2</v>
          </cell>
          <cell r="D37" t="str">
            <v>STA</v>
          </cell>
          <cell r="F37" t="str">
            <v>A2</v>
          </cell>
          <cell r="H37" t="str">
            <v>STA</v>
          </cell>
        </row>
        <row r="38">
          <cell r="A38" t="str">
            <v>Brazil</v>
          </cell>
          <cell r="B38" t="str">
            <v>Baa2</v>
          </cell>
          <cell r="D38" t="str">
            <v>POS</v>
          </cell>
          <cell r="F38" t="str">
            <v>Baa2</v>
          </cell>
          <cell r="H38" t="str">
            <v>POS</v>
          </cell>
        </row>
        <row r="39">
          <cell r="A39" t="str">
            <v>Bulgaria</v>
          </cell>
          <cell r="B39" t="str">
            <v>Baa2</v>
          </cell>
          <cell r="D39" t="str">
            <v>STA</v>
          </cell>
          <cell r="F39" t="str">
            <v>Baa2</v>
          </cell>
          <cell r="H39" t="str">
            <v>STA</v>
          </cell>
        </row>
        <row r="40">
          <cell r="A40" t="str">
            <v>Cambodia</v>
          </cell>
          <cell r="B40" t="str">
            <v>B2</v>
          </cell>
          <cell r="D40" t="str">
            <v>STA</v>
          </cell>
          <cell r="F40" t="str">
            <v>B2</v>
          </cell>
          <cell r="H40" t="str">
            <v>STA</v>
          </cell>
        </row>
        <row r="41">
          <cell r="A41" t="str">
            <v>Canada</v>
          </cell>
          <cell r="B41" t="str">
            <v>Aaa</v>
          </cell>
          <cell r="D41" t="str">
            <v>STA</v>
          </cell>
          <cell r="F41" t="str">
            <v>Aaa</v>
          </cell>
          <cell r="H41" t="str">
            <v>STA</v>
          </cell>
        </row>
        <row r="42">
          <cell r="A42" t="str">
            <v>Cayman Islands</v>
          </cell>
          <cell r="B42" t="str">
            <v>Aa3</v>
          </cell>
          <cell r="D42" t="str">
            <v>STA</v>
          </cell>
          <cell r="F42" t="str">
            <v>-</v>
          </cell>
          <cell r="H42" t="str">
            <v>-</v>
          </cell>
        </row>
        <row r="43">
          <cell r="A43" t="str">
            <v>Chile</v>
          </cell>
          <cell r="B43" t="str">
            <v>Aa3</v>
          </cell>
          <cell r="D43" t="str">
            <v>STA</v>
          </cell>
          <cell r="F43" t="str">
            <v>Aa3</v>
          </cell>
          <cell r="H43" t="str">
            <v>STA</v>
          </cell>
        </row>
        <row r="44">
          <cell r="A44" t="str">
            <v>China</v>
          </cell>
          <cell r="B44" t="str">
            <v>Aa3</v>
          </cell>
          <cell r="D44" t="str">
            <v>POS</v>
          </cell>
          <cell r="F44" t="str">
            <v>Aa3</v>
          </cell>
          <cell r="H44" t="str">
            <v>POS</v>
          </cell>
        </row>
        <row r="45">
          <cell r="A45" t="str">
            <v>Colombia</v>
          </cell>
          <cell r="B45" t="str">
            <v>Baa3</v>
          </cell>
          <cell r="D45" t="str">
            <v>STA</v>
          </cell>
          <cell r="F45" t="str">
            <v>Baa3</v>
          </cell>
          <cell r="H45" t="str">
            <v>STA</v>
          </cell>
        </row>
        <row r="46">
          <cell r="A46" t="str">
            <v>Costa Rica</v>
          </cell>
          <cell r="B46" t="str">
            <v>Baa3</v>
          </cell>
          <cell r="D46" t="str">
            <v>STA</v>
          </cell>
          <cell r="F46" t="str">
            <v>Baa3</v>
          </cell>
          <cell r="H46" t="str">
            <v>STA</v>
          </cell>
        </row>
        <row r="47">
          <cell r="A47" t="str">
            <v>Croatia</v>
          </cell>
          <cell r="B47" t="str">
            <v>Baa3</v>
          </cell>
          <cell r="D47" t="str">
            <v>STA</v>
          </cell>
          <cell r="F47" t="str">
            <v>Baa3</v>
          </cell>
          <cell r="H47" t="str">
            <v>STA</v>
          </cell>
        </row>
        <row r="48">
          <cell r="A48" t="str">
            <v>Cuba</v>
          </cell>
          <cell r="B48" t="str">
            <v>Caa1</v>
          </cell>
          <cell r="D48" t="str">
            <v>STA</v>
          </cell>
          <cell r="F48" t="str">
            <v>-</v>
          </cell>
          <cell r="H48" t="str">
            <v>-</v>
          </cell>
        </row>
        <row r="49">
          <cell r="A49" t="str">
            <v>Cyprus</v>
          </cell>
          <cell r="B49" t="str">
            <v>Baa3</v>
          </cell>
          <cell r="D49" t="str">
            <v>RUR-</v>
          </cell>
          <cell r="F49" t="str">
            <v>Baa3</v>
          </cell>
          <cell r="H49" t="str">
            <v>RUR-</v>
          </cell>
        </row>
        <row r="50">
          <cell r="A50" t="str">
            <v>Czech Republic</v>
          </cell>
          <cell r="B50" t="str">
            <v>A1</v>
          </cell>
          <cell r="D50" t="str">
            <v>STA</v>
          </cell>
          <cell r="F50" t="str">
            <v>A1</v>
          </cell>
          <cell r="H50" t="str">
            <v>STA</v>
          </cell>
        </row>
        <row r="51">
          <cell r="A51" t="str">
            <v>Denmark</v>
          </cell>
          <cell r="B51" t="str">
            <v>Aaa</v>
          </cell>
          <cell r="D51" t="str">
            <v>STA</v>
          </cell>
          <cell r="F51" t="str">
            <v>Aaa</v>
          </cell>
          <cell r="H51" t="str">
            <v>STA</v>
          </cell>
        </row>
        <row r="52">
          <cell r="A52" t="str">
            <v>Dominican Republic</v>
          </cell>
          <cell r="B52" t="str">
            <v>B1</v>
          </cell>
          <cell r="D52" t="str">
            <v>STA</v>
          </cell>
          <cell r="F52" t="str">
            <v>B1</v>
          </cell>
          <cell r="H52" t="str">
            <v>STA</v>
          </cell>
        </row>
        <row r="53">
          <cell r="A53" t="str">
            <v>Ecuador</v>
          </cell>
          <cell r="B53" t="str">
            <v>Caa2</v>
          </cell>
          <cell r="D53" t="str">
            <v>STA</v>
          </cell>
          <cell r="F53" t="str">
            <v>-</v>
          </cell>
          <cell r="H53" t="str">
            <v>-</v>
          </cell>
        </row>
        <row r="54">
          <cell r="A54" t="str">
            <v>Egypt</v>
          </cell>
          <cell r="B54" t="str">
            <v>B2</v>
          </cell>
          <cell r="D54" t="str">
            <v>RUR-</v>
          </cell>
          <cell r="F54" t="str">
            <v>B2</v>
          </cell>
          <cell r="H54" t="str">
            <v>RUR-</v>
          </cell>
        </row>
        <row r="55">
          <cell r="A55" t="str">
            <v>El Salvador</v>
          </cell>
          <cell r="B55" t="str">
            <v>Ba2</v>
          </cell>
          <cell r="D55" t="str">
            <v>STA</v>
          </cell>
          <cell r="F55" t="str">
            <v>-</v>
          </cell>
          <cell r="H55" t="str">
            <v>-</v>
          </cell>
        </row>
        <row r="56">
          <cell r="A56" t="str">
            <v>Estonia</v>
          </cell>
          <cell r="B56" t="str">
            <v>A1</v>
          </cell>
          <cell r="D56" t="str">
            <v>STA</v>
          </cell>
          <cell r="F56" t="str">
            <v>A1</v>
          </cell>
          <cell r="H56" t="str">
            <v>STA</v>
          </cell>
        </row>
        <row r="57">
          <cell r="A57" t="str">
            <v>Fiji Islands</v>
          </cell>
          <cell r="B57" t="str">
            <v>B1</v>
          </cell>
          <cell r="D57" t="str">
            <v>NEG</v>
          </cell>
          <cell r="F57" t="str">
            <v>B1</v>
          </cell>
          <cell r="H57" t="str">
            <v>NEG</v>
          </cell>
        </row>
        <row r="58">
          <cell r="A58" t="str">
            <v>Finland</v>
          </cell>
          <cell r="B58" t="str">
            <v>Aaa</v>
          </cell>
          <cell r="D58" t="str">
            <v>STA</v>
          </cell>
          <cell r="F58" t="str">
            <v>Aaa</v>
          </cell>
          <cell r="H58" t="str">
            <v>STA</v>
          </cell>
        </row>
        <row r="59">
          <cell r="A59" t="str">
            <v>France</v>
          </cell>
          <cell r="B59" t="str">
            <v>Aaa</v>
          </cell>
          <cell r="D59" t="str">
            <v>STA</v>
          </cell>
          <cell r="F59" t="str">
            <v>Aaa</v>
          </cell>
          <cell r="H59" t="str">
            <v>STA</v>
          </cell>
        </row>
        <row r="60">
          <cell r="A60" t="str">
            <v>Georgia</v>
          </cell>
          <cell r="B60" t="str">
            <v>Ba3</v>
          </cell>
          <cell r="D60" t="str">
            <v>STA</v>
          </cell>
          <cell r="F60" t="str">
            <v>Ba3</v>
          </cell>
          <cell r="H60" t="str">
            <v>STA</v>
          </cell>
        </row>
        <row r="61">
          <cell r="A61" t="str">
            <v>Germany</v>
          </cell>
          <cell r="B61" t="str">
            <v>Aaa</v>
          </cell>
          <cell r="D61" t="str">
            <v>STA</v>
          </cell>
          <cell r="F61" t="str">
            <v>Aaa</v>
          </cell>
          <cell r="H61" t="str">
            <v>STA</v>
          </cell>
        </row>
        <row r="62">
          <cell r="A62" t="str">
            <v>Greece</v>
          </cell>
          <cell r="B62" t="str">
            <v>Ca</v>
          </cell>
          <cell r="D62" t="str">
            <v>DVLPG</v>
          </cell>
          <cell r="F62" t="str">
            <v>Ca</v>
          </cell>
          <cell r="H62" t="str">
            <v>DVLPG</v>
          </cell>
        </row>
        <row r="63">
          <cell r="A63" t="str">
            <v>Guatemala</v>
          </cell>
          <cell r="B63" t="str">
            <v>Ba1</v>
          </cell>
          <cell r="D63" t="str">
            <v>STA</v>
          </cell>
          <cell r="F63" t="str">
            <v>Ba1</v>
          </cell>
          <cell r="H63" t="str">
            <v>STA</v>
          </cell>
        </row>
        <row r="64">
          <cell r="A64" t="str">
            <v>Honduras</v>
          </cell>
          <cell r="B64" t="str">
            <v>B2</v>
          </cell>
          <cell r="D64" t="str">
            <v>STA</v>
          </cell>
          <cell r="F64" t="str">
            <v>B2</v>
          </cell>
          <cell r="H64" t="str">
            <v>STA</v>
          </cell>
        </row>
        <row r="65">
          <cell r="A65" t="str">
            <v>Hong Kong</v>
          </cell>
          <cell r="B65" t="str">
            <v>Aa1</v>
          </cell>
          <cell r="D65" t="str">
            <v>POS</v>
          </cell>
          <cell r="F65" t="str">
            <v>Aa1</v>
          </cell>
          <cell r="H65" t="str">
            <v>POS</v>
          </cell>
        </row>
        <row r="66">
          <cell r="A66" t="str">
            <v>Hungary</v>
          </cell>
          <cell r="B66" t="str">
            <v>Ba1</v>
          </cell>
          <cell r="D66" t="str">
            <v>NEG</v>
          </cell>
          <cell r="F66" t="str">
            <v>Ba1</v>
          </cell>
          <cell r="H66" t="str">
            <v>NEG</v>
          </cell>
        </row>
        <row r="67">
          <cell r="A67" t="str">
            <v>Iceland</v>
          </cell>
          <cell r="B67" t="str">
            <v>Baa3</v>
          </cell>
          <cell r="D67" t="str">
            <v>NEG</v>
          </cell>
          <cell r="F67" t="str">
            <v>Baa3</v>
          </cell>
          <cell r="H67" t="str">
            <v>NEG</v>
          </cell>
        </row>
        <row r="68">
          <cell r="A68" t="str">
            <v>India</v>
          </cell>
          <cell r="B68" t="str">
            <v>Baa3</v>
          </cell>
          <cell r="D68" t="str">
            <v>STA</v>
          </cell>
          <cell r="F68" t="str">
            <v>Baa3</v>
          </cell>
          <cell r="H68" t="str">
            <v>STA</v>
          </cell>
        </row>
        <row r="69">
          <cell r="A69" t="str">
            <v>Indonesia</v>
          </cell>
          <cell r="B69" t="str">
            <v>Baa3</v>
          </cell>
          <cell r="D69" t="str">
            <v>STA</v>
          </cell>
          <cell r="F69" t="str">
            <v>Baa3</v>
          </cell>
          <cell r="H69" t="str">
            <v>STA</v>
          </cell>
        </row>
        <row r="70">
          <cell r="A70" t="str">
            <v>Ireland</v>
          </cell>
          <cell r="B70" t="str">
            <v>Ba1</v>
          </cell>
          <cell r="D70" t="str">
            <v>NEG</v>
          </cell>
          <cell r="F70" t="str">
            <v>Ba1</v>
          </cell>
          <cell r="H70" t="str">
            <v>NEG</v>
          </cell>
        </row>
        <row r="71">
          <cell r="A71" t="str">
            <v>Isle of Man</v>
          </cell>
          <cell r="B71" t="str">
            <v>Aaa</v>
          </cell>
          <cell r="D71" t="str">
            <v>STA</v>
          </cell>
          <cell r="F71" t="str">
            <v>Aaa</v>
          </cell>
          <cell r="H71" t="str">
            <v>STA</v>
          </cell>
        </row>
        <row r="72">
          <cell r="A72" t="str">
            <v>Israel</v>
          </cell>
          <cell r="B72" t="str">
            <v>A1</v>
          </cell>
          <cell r="D72" t="str">
            <v>STA</v>
          </cell>
          <cell r="F72" t="str">
            <v>A1</v>
          </cell>
          <cell r="H72" t="str">
            <v>STA</v>
          </cell>
        </row>
        <row r="73">
          <cell r="A73" t="str">
            <v>Italy</v>
          </cell>
          <cell r="B73" t="str">
            <v>A2</v>
          </cell>
          <cell r="D73" t="str">
            <v>NEG</v>
          </cell>
          <cell r="F73" t="str">
            <v>A2</v>
          </cell>
          <cell r="H73" t="str">
            <v>NEG</v>
          </cell>
        </row>
        <row r="74">
          <cell r="A74" t="str">
            <v>Jamaica</v>
          </cell>
          <cell r="B74" t="str">
            <v>B3</v>
          </cell>
          <cell r="D74" t="str">
            <v>STA</v>
          </cell>
          <cell r="F74" t="str">
            <v>B3</v>
          </cell>
          <cell r="H74" t="str">
            <v>STA</v>
          </cell>
        </row>
        <row r="75">
          <cell r="A75" t="str">
            <v>Japan</v>
          </cell>
          <cell r="B75" t="str">
            <v>Aa3</v>
          </cell>
          <cell r="D75" t="str">
            <v>STA</v>
          </cell>
          <cell r="F75" t="str">
            <v>Aa3</v>
          </cell>
          <cell r="H75" t="str">
            <v>STA</v>
          </cell>
        </row>
        <row r="76">
          <cell r="A76" t="str">
            <v>Jordan</v>
          </cell>
          <cell r="B76" t="str">
            <v>Ba2</v>
          </cell>
          <cell r="D76" t="str">
            <v>NEG</v>
          </cell>
          <cell r="F76" t="str">
            <v>Ba2</v>
          </cell>
          <cell r="H76" t="str">
            <v>NEG</v>
          </cell>
        </row>
        <row r="77">
          <cell r="A77" t="str">
            <v>Kazakhstan</v>
          </cell>
          <cell r="B77" t="str">
            <v>Baa2</v>
          </cell>
          <cell r="D77" t="str">
            <v>STA</v>
          </cell>
          <cell r="F77" t="str">
            <v>Baa2</v>
          </cell>
          <cell r="H77" t="str">
            <v>STA</v>
          </cell>
        </row>
        <row r="78">
          <cell r="A78" t="str">
            <v>Korea</v>
          </cell>
          <cell r="B78" t="str">
            <v>A1</v>
          </cell>
          <cell r="D78" t="str">
            <v>STA</v>
          </cell>
          <cell r="F78" t="str">
            <v>A1</v>
          </cell>
          <cell r="H78" t="str">
            <v>STA</v>
          </cell>
        </row>
        <row r="79">
          <cell r="A79" t="str">
            <v>Kuwait</v>
          </cell>
          <cell r="B79" t="str">
            <v>Aa2</v>
          </cell>
          <cell r="D79" t="str">
            <v>STA</v>
          </cell>
          <cell r="F79" t="str">
            <v>Aa2</v>
          </cell>
          <cell r="H79" t="str">
            <v>STA</v>
          </cell>
        </row>
        <row r="80">
          <cell r="A80" t="str">
            <v>Latvia</v>
          </cell>
          <cell r="B80" t="str">
            <v>Baa3</v>
          </cell>
          <cell r="D80" t="str">
            <v>POS</v>
          </cell>
          <cell r="F80" t="str">
            <v>Baa3</v>
          </cell>
          <cell r="H80" t="str">
            <v>POS</v>
          </cell>
        </row>
        <row r="81">
          <cell r="A81" t="str">
            <v>Lebanon</v>
          </cell>
          <cell r="B81" t="str">
            <v>B1</v>
          </cell>
          <cell r="D81" t="str">
            <v>STA</v>
          </cell>
          <cell r="F81" t="str">
            <v>B1</v>
          </cell>
          <cell r="H81" t="str">
            <v>STA</v>
          </cell>
        </row>
        <row r="82">
          <cell r="A82" t="str">
            <v>Lithuania</v>
          </cell>
          <cell r="B82" t="str">
            <v>Baa1</v>
          </cell>
          <cell r="D82" t="str">
            <v>STA</v>
          </cell>
          <cell r="F82" t="str">
            <v>Baa1</v>
          </cell>
          <cell r="H82" t="str">
            <v>STA</v>
          </cell>
        </row>
        <row r="83">
          <cell r="A83" t="str">
            <v>Luxembourg</v>
          </cell>
          <cell r="B83" t="str">
            <v>Aaa</v>
          </cell>
          <cell r="D83" t="str">
            <v>STA</v>
          </cell>
          <cell r="F83" t="str">
            <v>Aaa</v>
          </cell>
          <cell r="H83" t="str">
            <v>STA</v>
          </cell>
        </row>
        <row r="84">
          <cell r="A84" t="str">
            <v>Macao</v>
          </cell>
          <cell r="B84" t="str">
            <v>Aa3</v>
          </cell>
          <cell r="D84" t="str">
            <v>STA</v>
          </cell>
          <cell r="F84" t="str">
            <v>Aa3</v>
          </cell>
          <cell r="H84" t="str">
            <v>STA</v>
          </cell>
        </row>
        <row r="85">
          <cell r="A85" t="str">
            <v>Malaysia</v>
          </cell>
          <cell r="B85" t="str">
            <v>A3</v>
          </cell>
          <cell r="D85" t="str">
            <v>STA</v>
          </cell>
          <cell r="F85" t="str">
            <v>A3</v>
          </cell>
          <cell r="H85" t="str">
            <v>STA</v>
          </cell>
        </row>
        <row r="86">
          <cell r="A86" t="str">
            <v>Malta</v>
          </cell>
          <cell r="B86" t="str">
            <v>A2</v>
          </cell>
          <cell r="D86" t="str">
            <v>NEG</v>
          </cell>
          <cell r="F86" t="str">
            <v>A2</v>
          </cell>
          <cell r="H86" t="str">
            <v>NEG</v>
          </cell>
        </row>
        <row r="87">
          <cell r="A87" t="str">
            <v>Mauritius</v>
          </cell>
          <cell r="B87" t="str">
            <v>Baa2</v>
          </cell>
          <cell r="D87" t="str">
            <v>STA</v>
          </cell>
          <cell r="F87" t="str">
            <v>Baa2</v>
          </cell>
          <cell r="H87" t="str">
            <v>STA</v>
          </cell>
        </row>
        <row r="88">
          <cell r="A88" t="str">
            <v>Mexico</v>
          </cell>
          <cell r="B88" t="str">
            <v>Baa1</v>
          </cell>
          <cell r="D88" t="str">
            <v>STA</v>
          </cell>
          <cell r="F88" t="str">
            <v>Baa1</v>
          </cell>
          <cell r="H88" t="str">
            <v>STA</v>
          </cell>
        </row>
        <row r="89">
          <cell r="A89" t="str">
            <v>Moldova</v>
          </cell>
          <cell r="B89" t="str">
            <v>B3</v>
          </cell>
          <cell r="D89" t="str">
            <v>STA</v>
          </cell>
          <cell r="F89" t="str">
            <v>B3</v>
          </cell>
          <cell r="H89" t="str">
            <v>STA</v>
          </cell>
        </row>
        <row r="90">
          <cell r="A90" t="str">
            <v>Mongolia</v>
          </cell>
          <cell r="B90" t="str">
            <v>B1</v>
          </cell>
          <cell r="D90" t="str">
            <v>STA</v>
          </cell>
          <cell r="F90" t="str">
            <v>B1</v>
          </cell>
          <cell r="H90" t="str">
            <v>STA</v>
          </cell>
        </row>
        <row r="91">
          <cell r="A91" t="str">
            <v>Montenegro</v>
          </cell>
          <cell r="B91" t="str">
            <v>Ba3</v>
          </cell>
          <cell r="D91" t="str">
            <v>STA</v>
          </cell>
          <cell r="F91" t="str">
            <v>-</v>
          </cell>
          <cell r="H91" t="str">
            <v>-</v>
          </cell>
        </row>
        <row r="92">
          <cell r="A92" t="str">
            <v>Morocco</v>
          </cell>
          <cell r="B92" t="str">
            <v>Ba1</v>
          </cell>
          <cell r="D92" t="str">
            <v>STA</v>
          </cell>
          <cell r="F92" t="str">
            <v>Ba1</v>
          </cell>
          <cell r="H92" t="str">
            <v>STA</v>
          </cell>
        </row>
        <row r="93">
          <cell r="A93" t="str">
            <v>Namibia</v>
          </cell>
          <cell r="B93" t="str">
            <v>Baa3</v>
          </cell>
          <cell r="D93" t="str">
            <v>STA</v>
          </cell>
          <cell r="F93" t="str">
            <v>Baa3</v>
          </cell>
          <cell r="H93" t="str">
            <v>STA</v>
          </cell>
        </row>
        <row r="94">
          <cell r="A94" t="str">
            <v>Netherlands</v>
          </cell>
          <cell r="B94" t="str">
            <v>Aaa</v>
          </cell>
          <cell r="D94" t="str">
            <v>STA</v>
          </cell>
          <cell r="F94" t="str">
            <v>Aaa</v>
          </cell>
          <cell r="H94" t="str">
            <v>STA</v>
          </cell>
        </row>
        <row r="95">
          <cell r="A95" t="str">
            <v>New Zealand</v>
          </cell>
          <cell r="B95" t="str">
            <v>Aaa</v>
          </cell>
          <cell r="D95" t="str">
            <v>STA</v>
          </cell>
          <cell r="F95" t="str">
            <v>Aaa</v>
          </cell>
          <cell r="H95" t="str">
            <v>STA</v>
          </cell>
        </row>
        <row r="96">
          <cell r="A96" t="str">
            <v>Nicaragua</v>
          </cell>
          <cell r="B96" t="str">
            <v>B3</v>
          </cell>
          <cell r="D96" t="str">
            <v>STA</v>
          </cell>
          <cell r="F96" t="str">
            <v>B3</v>
          </cell>
          <cell r="H96" t="str">
            <v>STA</v>
          </cell>
        </row>
        <row r="97">
          <cell r="A97" t="str">
            <v>Norway</v>
          </cell>
          <cell r="B97" t="str">
            <v>Aaa</v>
          </cell>
          <cell r="D97" t="str">
            <v>STA</v>
          </cell>
          <cell r="F97" t="str">
            <v>Aaa</v>
          </cell>
          <cell r="H97" t="str">
            <v>STA</v>
          </cell>
        </row>
        <row r="98">
          <cell r="A98" t="str">
            <v>Oman</v>
          </cell>
          <cell r="B98" t="str">
            <v>A1</v>
          </cell>
          <cell r="D98" t="str">
            <v>STA</v>
          </cell>
          <cell r="F98" t="str">
            <v>A1</v>
          </cell>
          <cell r="H98" t="str">
            <v>STA</v>
          </cell>
        </row>
        <row r="99">
          <cell r="A99" t="str">
            <v>Pakistan</v>
          </cell>
          <cell r="B99" t="str">
            <v>B3</v>
          </cell>
          <cell r="D99" t="str">
            <v>STA</v>
          </cell>
          <cell r="F99" t="str">
            <v>B3</v>
          </cell>
          <cell r="H99" t="str">
            <v>STA</v>
          </cell>
        </row>
        <row r="100">
          <cell r="A100" t="str">
            <v>Panama</v>
          </cell>
          <cell r="B100" t="str">
            <v>Baa3</v>
          </cell>
          <cell r="D100" t="str">
            <v>POS</v>
          </cell>
          <cell r="F100" t="str">
            <v>Baa3</v>
          </cell>
          <cell r="H100" t="str">
            <v>STA</v>
          </cell>
        </row>
        <row r="101">
          <cell r="A101" t="str">
            <v>Papua New Guinea</v>
          </cell>
          <cell r="B101" t="str">
            <v>B1</v>
          </cell>
          <cell r="D101" t="str">
            <v>STA</v>
          </cell>
          <cell r="F101" t="str">
            <v>B1</v>
          </cell>
          <cell r="H101" t="str">
            <v>STA</v>
          </cell>
        </row>
        <row r="102">
          <cell r="A102" t="str">
            <v>Paraguay</v>
          </cell>
          <cell r="B102" t="str">
            <v>B1</v>
          </cell>
          <cell r="D102" t="str">
            <v>STA</v>
          </cell>
          <cell r="F102" t="str">
            <v>B1</v>
          </cell>
          <cell r="H102" t="str">
            <v>STA</v>
          </cell>
        </row>
        <row r="103">
          <cell r="A103" t="str">
            <v>Peru</v>
          </cell>
          <cell r="B103" t="str">
            <v>Baa3</v>
          </cell>
          <cell r="D103" t="str">
            <v>POS</v>
          </cell>
          <cell r="F103" t="str">
            <v>Baa3</v>
          </cell>
          <cell r="H103" t="str">
            <v>POS</v>
          </cell>
        </row>
        <row r="104">
          <cell r="A104" t="str">
            <v>Philippines</v>
          </cell>
          <cell r="B104" t="str">
            <v>Ba2</v>
          </cell>
          <cell r="D104" t="str">
            <v>STA</v>
          </cell>
          <cell r="F104" t="str">
            <v>Ba2</v>
          </cell>
          <cell r="H104" t="str">
            <v>STA</v>
          </cell>
        </row>
        <row r="105">
          <cell r="A105" t="str">
            <v>Poland</v>
          </cell>
          <cell r="B105" t="str">
            <v>A2</v>
          </cell>
          <cell r="D105" t="str">
            <v>STA</v>
          </cell>
          <cell r="F105" t="str">
            <v>A2</v>
          </cell>
          <cell r="H105" t="str">
            <v>STA</v>
          </cell>
        </row>
        <row r="106">
          <cell r="A106" t="str">
            <v>Portugal</v>
          </cell>
          <cell r="B106" t="str">
            <v>Ba2</v>
          </cell>
          <cell r="D106" t="str">
            <v>NEG</v>
          </cell>
          <cell r="F106" t="str">
            <v>Ba2</v>
          </cell>
          <cell r="H106" t="str">
            <v>NEG</v>
          </cell>
        </row>
        <row r="107">
          <cell r="A107" t="str">
            <v>Qatar</v>
          </cell>
          <cell r="B107" t="str">
            <v>Aa2</v>
          </cell>
          <cell r="D107" t="str">
            <v>STA</v>
          </cell>
          <cell r="F107" t="str">
            <v>Aa2</v>
          </cell>
          <cell r="H107" t="str">
            <v>STA</v>
          </cell>
        </row>
        <row r="108">
          <cell r="A108" t="str">
            <v>Romania</v>
          </cell>
          <cell r="B108" t="str">
            <v>Baa3</v>
          </cell>
          <cell r="D108" t="str">
            <v>STA</v>
          </cell>
          <cell r="F108" t="str">
            <v>Baa3</v>
          </cell>
          <cell r="H108" t="str">
            <v>STA</v>
          </cell>
        </row>
        <row r="109">
          <cell r="A109" t="str">
            <v>Russia</v>
          </cell>
          <cell r="B109" t="str">
            <v>Baa1</v>
          </cell>
          <cell r="D109" t="str">
            <v>STA</v>
          </cell>
          <cell r="F109" t="str">
            <v>Baa1</v>
          </cell>
          <cell r="H109" t="str">
            <v>STA</v>
          </cell>
        </row>
        <row r="110">
          <cell r="A110" t="str">
            <v>Saudi Arabia</v>
          </cell>
          <cell r="B110" t="str">
            <v>Aa3</v>
          </cell>
          <cell r="D110" t="str">
            <v>STA</v>
          </cell>
          <cell r="F110" t="str">
            <v>Aa3</v>
          </cell>
          <cell r="H110" t="str">
            <v>STA</v>
          </cell>
        </row>
        <row r="111">
          <cell r="A111" t="str">
            <v>Senegal</v>
          </cell>
          <cell r="B111" t="str">
            <v>B1</v>
          </cell>
          <cell r="D111" t="str">
            <v>STA</v>
          </cell>
          <cell r="F111" t="str">
            <v>B1</v>
          </cell>
          <cell r="H111" t="str">
            <v>STA</v>
          </cell>
        </row>
        <row r="112">
          <cell r="A112" t="str">
            <v>Singapore</v>
          </cell>
          <cell r="B112" t="str">
            <v>Aaa</v>
          </cell>
          <cell r="D112" t="str">
            <v>STA</v>
          </cell>
          <cell r="F112" t="str">
            <v>Aaa</v>
          </cell>
          <cell r="H112" t="str">
            <v>STA</v>
          </cell>
        </row>
        <row r="113">
          <cell r="A113" t="str">
            <v>Slovakia</v>
          </cell>
          <cell r="B113" t="str">
            <v>A1</v>
          </cell>
          <cell r="D113" t="str">
            <v>STA</v>
          </cell>
          <cell r="F113" t="str">
            <v>A1</v>
          </cell>
          <cell r="H113" t="str">
            <v>STA</v>
          </cell>
        </row>
        <row r="114">
          <cell r="A114" t="str">
            <v>Slovenia</v>
          </cell>
          <cell r="B114" t="str">
            <v>A1</v>
          </cell>
          <cell r="D114" t="str">
            <v>NEG</v>
          </cell>
          <cell r="F114" t="str">
            <v>A1</v>
          </cell>
          <cell r="H114" t="str">
            <v>NEG</v>
          </cell>
        </row>
        <row r="115">
          <cell r="A115" t="str">
            <v>South Africa</v>
          </cell>
          <cell r="B115" t="str">
            <v>A3</v>
          </cell>
          <cell r="D115" t="str">
            <v>NEG</v>
          </cell>
          <cell r="F115" t="str">
            <v>A3</v>
          </cell>
          <cell r="H115" t="str">
            <v>NEG</v>
          </cell>
        </row>
        <row r="116">
          <cell r="A116" t="str">
            <v>Spain</v>
          </cell>
          <cell r="B116" t="str">
            <v>A1</v>
          </cell>
          <cell r="D116" t="str">
            <v>NEG</v>
          </cell>
          <cell r="F116" t="str">
            <v>A1</v>
          </cell>
          <cell r="H116" t="str">
            <v>NEG</v>
          </cell>
        </row>
        <row r="117">
          <cell r="A117" t="str">
            <v>Sri Lanka</v>
          </cell>
          <cell r="B117" t="str">
            <v>B1</v>
          </cell>
          <cell r="D117" t="str">
            <v>POS</v>
          </cell>
          <cell r="F117" t="str">
            <v>-</v>
          </cell>
          <cell r="H117" t="str">
            <v>-</v>
          </cell>
        </row>
        <row r="118">
          <cell r="A118" t="str">
            <v>St. Vincent &amp; the Grenadines</v>
          </cell>
          <cell r="B118" t="str">
            <v>B1</v>
          </cell>
          <cell r="D118" t="str">
            <v>STA</v>
          </cell>
          <cell r="F118" t="str">
            <v>B1</v>
          </cell>
          <cell r="H118" t="str">
            <v>STA</v>
          </cell>
        </row>
        <row r="119">
          <cell r="A119" t="str">
            <v>Suriname</v>
          </cell>
          <cell r="B119" t="str">
            <v>B1</v>
          </cell>
          <cell r="D119" t="str">
            <v>STA</v>
          </cell>
          <cell r="F119" t="str">
            <v>Ba3</v>
          </cell>
          <cell r="H119" t="str">
            <v>STA</v>
          </cell>
        </row>
        <row r="120">
          <cell r="A120" t="str">
            <v>Sweden</v>
          </cell>
          <cell r="B120" t="str">
            <v>Aaa</v>
          </cell>
          <cell r="D120" t="str">
            <v>STA</v>
          </cell>
          <cell r="F120" t="str">
            <v>Aaa</v>
          </cell>
          <cell r="H120" t="str">
            <v>STA</v>
          </cell>
        </row>
        <row r="121">
          <cell r="A121" t="str">
            <v>Switzerland</v>
          </cell>
          <cell r="B121" t="str">
            <v>Aaa</v>
          </cell>
          <cell r="D121" t="str">
            <v>STA</v>
          </cell>
          <cell r="F121" t="str">
            <v>Aaa</v>
          </cell>
          <cell r="H121" t="str">
            <v>STA</v>
          </cell>
        </row>
        <row r="122">
          <cell r="A122" t="str">
            <v>Taiwan</v>
          </cell>
          <cell r="B122" t="str">
            <v>Aa3</v>
          </cell>
          <cell r="D122" t="str">
            <v>STA</v>
          </cell>
          <cell r="F122" t="str">
            <v>Aa3</v>
          </cell>
          <cell r="H122" t="str">
            <v>STA</v>
          </cell>
        </row>
        <row r="123">
          <cell r="A123" t="str">
            <v>Thailand</v>
          </cell>
          <cell r="B123" t="str">
            <v>Baa1</v>
          </cell>
          <cell r="D123" t="str">
            <v>STA</v>
          </cell>
          <cell r="F123" t="str">
            <v>Baa1</v>
          </cell>
          <cell r="H123" t="str">
            <v>STA</v>
          </cell>
        </row>
        <row r="124">
          <cell r="A124" t="str">
            <v>Trinidad and Tobago</v>
          </cell>
          <cell r="B124" t="str">
            <v>Baa1</v>
          </cell>
          <cell r="D124" t="str">
            <v>STA</v>
          </cell>
          <cell r="F124" t="str">
            <v>Baa1</v>
          </cell>
          <cell r="H124" t="str">
            <v>STA</v>
          </cell>
        </row>
        <row r="125">
          <cell r="A125" t="str">
            <v>Tunisia</v>
          </cell>
          <cell r="B125" t="str">
            <v>Baa3</v>
          </cell>
          <cell r="D125" t="str">
            <v>NEG</v>
          </cell>
          <cell r="F125" t="str">
            <v>Baa3</v>
          </cell>
          <cell r="H125" t="str">
            <v>NEG</v>
          </cell>
        </row>
        <row r="126">
          <cell r="A126" t="str">
            <v>Turkey</v>
          </cell>
          <cell r="B126" t="str">
            <v>Ba2</v>
          </cell>
          <cell r="D126" t="str">
            <v>POS</v>
          </cell>
          <cell r="F126" t="str">
            <v>Ba2</v>
          </cell>
          <cell r="H126" t="str">
            <v>POS</v>
          </cell>
        </row>
        <row r="127">
          <cell r="A127" t="str">
            <v>Ukraine</v>
          </cell>
          <cell r="B127" t="str">
            <v>B2</v>
          </cell>
          <cell r="D127" t="str">
            <v>NEG</v>
          </cell>
          <cell r="F127" t="str">
            <v>B2</v>
          </cell>
          <cell r="H127" t="str">
            <v>NEG</v>
          </cell>
        </row>
        <row r="128">
          <cell r="A128" t="str">
            <v>United Arab Emirates</v>
          </cell>
          <cell r="B128" t="str">
            <v>Aa2</v>
          </cell>
          <cell r="D128" t="str">
            <v>STA</v>
          </cell>
          <cell r="F128" t="str">
            <v>Aa2</v>
          </cell>
          <cell r="H128" t="str">
            <v>STA</v>
          </cell>
        </row>
        <row r="129">
          <cell r="A129" t="str">
            <v>United Kingdom</v>
          </cell>
          <cell r="B129" t="str">
            <v>Aaa</v>
          </cell>
          <cell r="D129" t="str">
            <v>STA</v>
          </cell>
          <cell r="F129" t="str">
            <v>Aaa</v>
          </cell>
          <cell r="H129" t="str">
            <v>STA</v>
          </cell>
        </row>
        <row r="130">
          <cell r="A130" t="str">
            <v>United States of America</v>
          </cell>
          <cell r="B130" t="str">
            <v>Aaa</v>
          </cell>
          <cell r="D130" t="str">
            <v>NEG</v>
          </cell>
          <cell r="F130" t="str">
            <v>Aaa</v>
          </cell>
          <cell r="H130" t="str">
            <v>NEG</v>
          </cell>
        </row>
        <row r="131">
          <cell r="A131" t="str">
            <v>Uruguay</v>
          </cell>
          <cell r="B131" t="str">
            <v>Ba1</v>
          </cell>
          <cell r="D131" t="str">
            <v>STA</v>
          </cell>
          <cell r="F131" t="str">
            <v>Ba1</v>
          </cell>
          <cell r="H131" t="str">
            <v>STA</v>
          </cell>
        </row>
        <row r="132">
          <cell r="A132" t="str">
            <v>Venezuela</v>
          </cell>
          <cell r="B132" t="str">
            <v>B2</v>
          </cell>
          <cell r="D132" t="str">
            <v>STA</v>
          </cell>
          <cell r="F132" t="str">
            <v>B1</v>
          </cell>
          <cell r="H132" t="str">
            <v>STA</v>
          </cell>
        </row>
        <row r="133">
          <cell r="A133" t="str">
            <v>Vietnam</v>
          </cell>
          <cell r="B133" t="str">
            <v>B1</v>
          </cell>
          <cell r="D133" t="str">
            <v>NEG</v>
          </cell>
          <cell r="F133" t="str">
            <v>B1</v>
          </cell>
          <cell r="H133" t="str">
            <v>NEG</v>
          </cell>
        </row>
      </sheetData>
      <sheetData sheetId="2">
        <row r="3">
          <cell r="C3" t="str">
            <v>Aaa</v>
          </cell>
          <cell r="D3">
            <v>1</v>
          </cell>
          <cell r="E3" t="str">
            <v>Aaa</v>
          </cell>
        </row>
        <row r="4">
          <cell r="C4" t="str">
            <v>Aa1</v>
          </cell>
          <cell r="D4">
            <v>2</v>
          </cell>
          <cell r="E4" t="str">
            <v>Aa1</v>
          </cell>
        </row>
        <row r="5">
          <cell r="C5" t="str">
            <v>Aa2</v>
          </cell>
          <cell r="D5">
            <v>3</v>
          </cell>
          <cell r="E5" t="str">
            <v>Aa2</v>
          </cell>
        </row>
        <row r="6">
          <cell r="C6" t="str">
            <v>Aa3</v>
          </cell>
          <cell r="D6">
            <v>4</v>
          </cell>
          <cell r="E6" t="str">
            <v>Aa3</v>
          </cell>
        </row>
        <row r="7">
          <cell r="C7" t="str">
            <v>A1</v>
          </cell>
          <cell r="D7">
            <v>5</v>
          </cell>
          <cell r="E7" t="str">
            <v>A1</v>
          </cell>
        </row>
        <row r="8">
          <cell r="C8" t="str">
            <v>A2</v>
          </cell>
          <cell r="D8">
            <v>6</v>
          </cell>
          <cell r="E8" t="str">
            <v>A2</v>
          </cell>
        </row>
        <row r="9">
          <cell r="C9" t="str">
            <v>A3</v>
          </cell>
          <cell r="D9">
            <v>7</v>
          </cell>
          <cell r="E9" t="str">
            <v>A3</v>
          </cell>
        </row>
        <row r="10">
          <cell r="C10" t="str">
            <v>Baa1</v>
          </cell>
          <cell r="D10">
            <v>8</v>
          </cell>
          <cell r="E10" t="str">
            <v>Baa1</v>
          </cell>
        </row>
        <row r="11">
          <cell r="C11" t="str">
            <v>Baa2</v>
          </cell>
          <cell r="D11">
            <v>9</v>
          </cell>
          <cell r="E11" t="str">
            <v>Baa2</v>
          </cell>
        </row>
        <row r="12">
          <cell r="C12" t="str">
            <v>Baa3</v>
          </cell>
          <cell r="D12">
            <v>10</v>
          </cell>
          <cell r="E12" t="str">
            <v>Baa3</v>
          </cell>
        </row>
        <row r="13">
          <cell r="C13" t="str">
            <v>Ba1</v>
          </cell>
          <cell r="D13">
            <v>11</v>
          </cell>
          <cell r="E13" t="str">
            <v>Ba1</v>
          </cell>
        </row>
        <row r="14">
          <cell r="C14" t="str">
            <v>Ba2</v>
          </cell>
          <cell r="D14">
            <v>12</v>
          </cell>
          <cell r="E14" t="str">
            <v>Ba2</v>
          </cell>
        </row>
        <row r="15">
          <cell r="C15" t="str">
            <v>Ba3</v>
          </cell>
          <cell r="D15">
            <v>13</v>
          </cell>
          <cell r="E15" t="str">
            <v>Ba3</v>
          </cell>
        </row>
        <row r="16">
          <cell r="C16" t="str">
            <v>B1</v>
          </cell>
          <cell r="D16">
            <v>14</v>
          </cell>
          <cell r="E16" t="str">
            <v>B1</v>
          </cell>
        </row>
        <row r="17">
          <cell r="C17" t="str">
            <v>B2</v>
          </cell>
          <cell r="D17">
            <v>15</v>
          </cell>
          <cell r="E17" t="str">
            <v>B2</v>
          </cell>
        </row>
        <row r="18">
          <cell r="C18" t="str">
            <v>B3</v>
          </cell>
          <cell r="D18">
            <v>16</v>
          </cell>
          <cell r="E18" t="str">
            <v>B3</v>
          </cell>
        </row>
        <row r="19">
          <cell r="C19" t="str">
            <v>Caa1</v>
          </cell>
          <cell r="D19">
            <v>17</v>
          </cell>
          <cell r="E19" t="str">
            <v>Caa1</v>
          </cell>
        </row>
        <row r="20">
          <cell r="C20" t="str">
            <v>Caa2</v>
          </cell>
          <cell r="D20">
            <v>18</v>
          </cell>
          <cell r="E20" t="str">
            <v>Caa2</v>
          </cell>
        </row>
        <row r="21">
          <cell r="C21" t="str">
            <v>Caa3</v>
          </cell>
          <cell r="D21">
            <v>19</v>
          </cell>
          <cell r="E21" t="str">
            <v>Caa3</v>
          </cell>
        </row>
        <row r="22">
          <cell r="C22" t="str">
            <v>Ca</v>
          </cell>
          <cell r="D22">
            <v>20</v>
          </cell>
          <cell r="E22" t="str">
            <v>Ca</v>
          </cell>
        </row>
        <row r="23">
          <cell r="C23" t="str">
            <v>C</v>
          </cell>
          <cell r="D23">
            <v>21</v>
          </cell>
          <cell r="E23" t="str">
            <v>C</v>
          </cell>
        </row>
        <row r="24">
          <cell r="C24" t="str">
            <v>C</v>
          </cell>
          <cell r="D24">
            <v>22</v>
          </cell>
          <cell r="E24" t="str">
            <v>C</v>
          </cell>
        </row>
        <row r="25">
          <cell r="C25" t="str">
            <v>C</v>
          </cell>
          <cell r="D25">
            <v>23</v>
          </cell>
          <cell r="E25" t="str">
            <v>C</v>
          </cell>
        </row>
        <row r="26">
          <cell r="C26" t="str">
            <v>C</v>
          </cell>
          <cell r="D26">
            <v>24</v>
          </cell>
          <cell r="E26" t="str">
            <v>C</v>
          </cell>
        </row>
        <row r="27">
          <cell r="C27" t="str">
            <v>C</v>
          </cell>
          <cell r="D27">
            <v>25</v>
          </cell>
          <cell r="E27" t="str">
            <v>C</v>
          </cell>
        </row>
        <row r="28">
          <cell r="C28" t="str">
            <v>C</v>
          </cell>
          <cell r="D28">
            <v>26</v>
          </cell>
          <cell r="E28" t="str">
            <v>C</v>
          </cell>
        </row>
        <row r="29">
          <cell r="C29" t="str">
            <v>C</v>
          </cell>
          <cell r="D29">
            <v>27</v>
          </cell>
          <cell r="E29" t="str">
            <v>C</v>
          </cell>
        </row>
        <row r="30">
          <cell r="C30" t="str">
            <v>C</v>
          </cell>
          <cell r="D30">
            <v>28</v>
          </cell>
          <cell r="E30" t="str">
            <v>C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Loan"/>
      <sheetName val="MIDRATE"/>
    </sheetNames>
    <sheetDataSet>
      <sheetData sheetId="0">
        <row r="1">
          <cell r="R1">
            <v>5.1142000000000003</v>
          </cell>
        </row>
        <row r="3">
          <cell r="R3">
            <v>36068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showGridLines="0" tabSelected="1" topLeftCell="A18" zoomScale="116" zoomScaleNormal="116" workbookViewId="0">
      <selection activeCell="D28" sqref="D28"/>
    </sheetView>
  </sheetViews>
  <sheetFormatPr defaultColWidth="9" defaultRowHeight="12"/>
  <cols>
    <col min="1" max="1" width="6.54296875" style="238" bestFit="1" customWidth="1"/>
    <col min="2" max="2" width="29.6328125" style="230" bestFit="1" customWidth="1"/>
    <col min="3" max="3" width="29.81640625" style="310" customWidth="1"/>
    <col min="4" max="4" width="9" style="225"/>
    <col min="5" max="5" width="9" style="226"/>
    <col min="6" max="6" width="16.08984375" style="226" customWidth="1"/>
    <col min="7" max="16384" width="9" style="226"/>
  </cols>
  <sheetData>
    <row r="1" spans="1:9" s="224" customFormat="1">
      <c r="A1" s="298" t="s">
        <v>0</v>
      </c>
      <c r="B1" s="299" t="s">
        <v>1</v>
      </c>
      <c r="C1" s="300" t="s">
        <v>2</v>
      </c>
      <c r="D1" s="225"/>
    </row>
    <row r="2" spans="1:9">
      <c r="A2" s="238" t="s">
        <v>3</v>
      </c>
      <c r="B2" s="230" t="s">
        <v>28</v>
      </c>
      <c r="C2" s="310" t="str">
        <f>+Product</f>
        <v>Working Capital Loan (revolving)</v>
      </c>
    </row>
    <row r="3" spans="1:9">
      <c r="A3" s="238" t="s">
        <v>4</v>
      </c>
      <c r="B3" s="230" t="s">
        <v>29</v>
      </c>
      <c r="C3" s="301" t="str">
        <f>RAROC!D20</f>
        <v>12-Month</v>
      </c>
    </row>
    <row r="4" spans="1:9">
      <c r="A4" s="238" t="s">
        <v>182</v>
      </c>
      <c r="B4" s="230" t="s">
        <v>30</v>
      </c>
      <c r="C4" s="311">
        <f>+Utilized</f>
        <v>1</v>
      </c>
    </row>
    <row r="5" spans="1:9">
      <c r="A5" s="238" t="s">
        <v>5</v>
      </c>
      <c r="B5" s="230" t="s">
        <v>31</v>
      </c>
      <c r="C5" s="310">
        <f>+CreditRequest</f>
        <v>200</v>
      </c>
    </row>
    <row r="6" spans="1:9">
      <c r="A6" s="238" t="s">
        <v>7</v>
      </c>
      <c r="B6" s="230" t="s">
        <v>33</v>
      </c>
      <c r="C6" s="311">
        <f>IF(OR(Product="LC Issuance",Product="Issuance of SBLC - Borrowing/ Financial",Product="Issuance of SBLC - Merchandise/ Commercial"),0%,+COF)</f>
        <v>3.0499999999999999E-2</v>
      </c>
    </row>
    <row r="7" spans="1:9">
      <c r="B7" s="442" t="s">
        <v>660</v>
      </c>
      <c r="C7" s="445">
        <f>+C5*C4*C6</f>
        <v>6.1</v>
      </c>
    </row>
    <row r="8" spans="1:9">
      <c r="A8" s="238" t="s">
        <v>6</v>
      </c>
      <c r="B8" s="230" t="s">
        <v>665</v>
      </c>
      <c r="C8" s="311">
        <f>+InterestRate</f>
        <v>4.3999999999999997E-2</v>
      </c>
    </row>
    <row r="9" spans="1:9">
      <c r="A9" s="238" t="s">
        <v>184</v>
      </c>
      <c r="B9" s="230" t="s">
        <v>658</v>
      </c>
      <c r="C9" s="313">
        <f>+C5*C4*C8</f>
        <v>8.7999999999999989</v>
      </c>
      <c r="I9" s="228"/>
    </row>
    <row r="10" spans="1:9">
      <c r="A10" s="238" t="s">
        <v>8</v>
      </c>
      <c r="B10" s="230" t="s">
        <v>50</v>
      </c>
      <c r="C10" s="311">
        <f>RAROC!D30</f>
        <v>0</v>
      </c>
      <c r="I10" s="227"/>
    </row>
    <row r="11" spans="1:9">
      <c r="A11" s="238" t="s">
        <v>9</v>
      </c>
      <c r="B11" s="230" t="s">
        <v>377</v>
      </c>
      <c r="C11" s="312"/>
    </row>
    <row r="12" spans="1:9">
      <c r="B12" s="230" t="s">
        <v>659</v>
      </c>
      <c r="C12" s="313">
        <f>+C10*C5+C11</f>
        <v>0</v>
      </c>
      <c r="I12" s="228"/>
    </row>
    <row r="13" spans="1:9">
      <c r="A13" s="238" t="s">
        <v>186</v>
      </c>
      <c r="B13" s="307" t="s">
        <v>36</v>
      </c>
      <c r="C13" s="448">
        <f>+C8-C6</f>
        <v>1.3499999999999998E-2</v>
      </c>
      <c r="E13" s="229"/>
      <c r="F13" s="229"/>
      <c r="G13" s="229"/>
    </row>
    <row r="14" spans="1:9">
      <c r="A14" s="238" t="s">
        <v>187</v>
      </c>
      <c r="B14" s="307" t="s">
        <v>51</v>
      </c>
      <c r="C14" s="449">
        <f>+C4*C5*C13</f>
        <v>2.6999999999999997</v>
      </c>
      <c r="D14" s="450" t="s">
        <v>672</v>
      </c>
    </row>
    <row r="15" spans="1:9">
      <c r="B15" s="442" t="s">
        <v>661</v>
      </c>
      <c r="C15" s="444">
        <f>C9+C12+C29</f>
        <v>8.7999999999999989</v>
      </c>
      <c r="I15" s="228"/>
    </row>
    <row r="16" spans="1:9">
      <c r="B16" s="230" t="s">
        <v>637</v>
      </c>
      <c r="C16" s="311">
        <v>6.7199999999999996E-2</v>
      </c>
      <c r="E16" s="239"/>
    </row>
    <row r="17" spans="1:11" s="232" customFormat="1">
      <c r="A17" s="238" t="s">
        <v>612</v>
      </c>
      <c r="B17" s="230" t="s">
        <v>38</v>
      </c>
      <c r="C17" s="314">
        <f>C16*(C9+C12)</f>
        <v>0.59135999999999989</v>
      </c>
      <c r="D17" s="225"/>
      <c r="J17" s="233"/>
    </row>
    <row r="18" spans="1:11">
      <c r="A18" s="238" t="s">
        <v>83</v>
      </c>
      <c r="B18" s="302" t="s">
        <v>84</v>
      </c>
      <c r="C18" s="311">
        <f>+OPEX</f>
        <v>1.5266E-2</v>
      </c>
    </row>
    <row r="19" spans="1:11" s="232" customFormat="1">
      <c r="A19" s="238"/>
      <c r="B19" s="442" t="s">
        <v>683</v>
      </c>
      <c r="C19" s="443">
        <f>+C5*C18</f>
        <v>3.0531999999999999</v>
      </c>
      <c r="D19" s="225" t="s">
        <v>621</v>
      </c>
      <c r="J19" s="233"/>
    </row>
    <row r="20" spans="1:11">
      <c r="A20" s="238" t="s">
        <v>15</v>
      </c>
      <c r="B20" s="230" t="s">
        <v>673</v>
      </c>
      <c r="C20" s="311">
        <f>Grading!B21</f>
        <v>3.5999999999999999E-3</v>
      </c>
      <c r="E20" s="231"/>
      <c r="F20" s="228"/>
    </row>
    <row r="21" spans="1:11">
      <c r="A21" s="238" t="s">
        <v>16</v>
      </c>
      <c r="B21" s="230" t="s">
        <v>39</v>
      </c>
      <c r="C21" s="311">
        <f>MAX(LGD!B21:B22)</f>
        <v>1</v>
      </c>
      <c r="E21" s="231"/>
    </row>
    <row r="22" spans="1:11">
      <c r="A22" s="238" t="s">
        <v>17</v>
      </c>
      <c r="B22" s="230" t="s">
        <v>674</v>
      </c>
      <c r="C22" s="311">
        <f>+VLOOKUP($C$2,LEQMatrix,2,0)</f>
        <v>1.03</v>
      </c>
      <c r="E22" s="231"/>
    </row>
    <row r="23" spans="1:11">
      <c r="A23" s="238" t="s">
        <v>18</v>
      </c>
      <c r="B23" s="230" t="s">
        <v>40</v>
      </c>
      <c r="C23" s="311">
        <f>+C20*C21*C22</f>
        <v>3.7079999999999999E-3</v>
      </c>
      <c r="E23" s="231"/>
    </row>
    <row r="24" spans="1:11">
      <c r="B24" s="442" t="s">
        <v>662</v>
      </c>
      <c r="C24" s="445">
        <f>C23*C5</f>
        <v>0.74160000000000004</v>
      </c>
      <c r="E24" s="231"/>
    </row>
    <row r="25" spans="1:11">
      <c r="A25" s="238" t="s">
        <v>25</v>
      </c>
      <c r="B25" s="230" t="s">
        <v>45</v>
      </c>
      <c r="C25" s="313">
        <f>(C38*C44)</f>
        <v>0.27758047238920797</v>
      </c>
      <c r="D25" s="225" t="s">
        <v>625</v>
      </c>
    </row>
    <row r="26" spans="1:11">
      <c r="A26" s="238" t="s">
        <v>10</v>
      </c>
      <c r="B26" s="446" t="s">
        <v>165</v>
      </c>
      <c r="C26" s="315">
        <f>Cash</f>
        <v>0</v>
      </c>
    </row>
    <row r="27" spans="1:11">
      <c r="A27" s="238" t="s">
        <v>183</v>
      </c>
      <c r="B27" s="446" t="s">
        <v>180</v>
      </c>
      <c r="C27" s="316">
        <f>RAROC!K21</f>
        <v>0</v>
      </c>
      <c r="D27" s="225" t="s">
        <v>685</v>
      </c>
    </row>
    <row r="28" spans="1:11">
      <c r="B28" s="447" t="s">
        <v>276</v>
      </c>
      <c r="C28" s="316">
        <f>RAROC!K22</f>
        <v>0</v>
      </c>
      <c r="D28" s="225" t="s">
        <v>684</v>
      </c>
    </row>
    <row r="29" spans="1:11">
      <c r="A29" s="238" t="s">
        <v>11</v>
      </c>
      <c r="B29" s="446" t="s">
        <v>166</v>
      </c>
      <c r="C29" s="315">
        <f>(C27-C28)*C26</f>
        <v>0</v>
      </c>
    </row>
    <row r="30" spans="1:11">
      <c r="B30" s="304" t="s">
        <v>664</v>
      </c>
      <c r="C30" s="439">
        <f>C15-C7-C17-C19+C25</f>
        <v>-0.6669795276107926</v>
      </c>
      <c r="E30" s="308"/>
    </row>
    <row r="31" spans="1:11">
      <c r="A31" s="238" t="s">
        <v>13</v>
      </c>
      <c r="B31" s="305" t="s">
        <v>663</v>
      </c>
      <c r="C31" s="309">
        <f>C30-C24</f>
        <v>-1.4085795276107926</v>
      </c>
      <c r="D31" s="225" t="s">
        <v>613</v>
      </c>
      <c r="I31" s="232"/>
      <c r="J31" s="234"/>
      <c r="K31" s="308"/>
    </row>
    <row r="32" spans="1:11">
      <c r="A32" s="238" t="s">
        <v>81</v>
      </c>
      <c r="B32" s="302" t="s">
        <v>676</v>
      </c>
      <c r="C32" s="311">
        <v>0.25</v>
      </c>
      <c r="E32" s="236"/>
    </row>
    <row r="33" spans="1:10">
      <c r="B33" s="305" t="s">
        <v>675</v>
      </c>
      <c r="C33" s="309">
        <f>IF(C31&lt;0,C31,C31*(1+C32))</f>
        <v>-1.4085795276107926</v>
      </c>
      <c r="E33" s="236"/>
    </row>
    <row r="34" spans="1:10">
      <c r="A34" s="238" t="s">
        <v>14</v>
      </c>
      <c r="B34" s="307" t="s">
        <v>468</v>
      </c>
      <c r="C34" s="449">
        <f>IF((C31+C24)&lt;0,C31+C24,(C31+C24)*(100%-C32))</f>
        <v>-0.6669795276107926</v>
      </c>
      <c r="D34" s="451" t="s">
        <v>616</v>
      </c>
      <c r="E34" s="228"/>
      <c r="J34" s="234"/>
    </row>
    <row r="35" spans="1:10">
      <c r="A35" s="238" t="s">
        <v>19</v>
      </c>
      <c r="B35" s="230" t="s">
        <v>41</v>
      </c>
      <c r="C35" s="311">
        <f>+C22*C46*C47*SQRT((C21)^2*C20*(1-C20)+C20*((C21*(1-C21)))/4)</f>
        <v>4.3780513308987835E-2</v>
      </c>
      <c r="D35" s="225" t="s">
        <v>619</v>
      </c>
      <c r="E35" s="231"/>
    </row>
    <row r="36" spans="1:10">
      <c r="A36" s="238" t="s">
        <v>20</v>
      </c>
      <c r="B36" s="230" t="s">
        <v>42</v>
      </c>
      <c r="C36" s="313">
        <f>+C35*C5</f>
        <v>8.7561026617975664</v>
      </c>
      <c r="D36" s="225" t="s">
        <v>620</v>
      </c>
      <c r="E36" s="228"/>
    </row>
    <row r="37" spans="1:10">
      <c r="A37" s="238" t="s">
        <v>21</v>
      </c>
      <c r="B37" s="230" t="s">
        <v>623</v>
      </c>
      <c r="C37" s="313">
        <f>+C48 * C19 + IF(((C14+C12)-C17)&gt;0,C49*((C14+C12)-C17),0)</f>
        <v>0.62161599999999995</v>
      </c>
      <c r="D37" s="225" t="s">
        <v>624</v>
      </c>
      <c r="E37" s="228"/>
    </row>
    <row r="38" spans="1:10">
      <c r="A38" s="238" t="s">
        <v>22</v>
      </c>
      <c r="B38" s="230" t="s">
        <v>104</v>
      </c>
      <c r="C38" s="310">
        <f>+C36+C37</f>
        <v>9.3777186617975659</v>
      </c>
      <c r="E38" s="228"/>
    </row>
    <row r="39" spans="1:10">
      <c r="A39" s="238" t="s">
        <v>27</v>
      </c>
      <c r="B39" s="230" t="s">
        <v>47</v>
      </c>
      <c r="C39" s="454">
        <f>C33-C42</f>
        <v>-2.4401285804085249</v>
      </c>
      <c r="D39" s="225" t="s">
        <v>628</v>
      </c>
    </row>
    <row r="40" spans="1:10">
      <c r="A40" s="238" t="s">
        <v>52</v>
      </c>
      <c r="B40" s="452" t="s">
        <v>48</v>
      </c>
      <c r="C40" s="453">
        <f>C33/C38</f>
        <v>-0.15020492493008841</v>
      </c>
      <c r="D40" s="225" t="s">
        <v>629</v>
      </c>
    </row>
    <row r="41" spans="1:10">
      <c r="B41" s="304"/>
      <c r="C41" s="317"/>
    </row>
    <row r="42" spans="1:10" s="232" customFormat="1">
      <c r="A42" s="238" t="s">
        <v>26</v>
      </c>
      <c r="B42" s="230" t="s">
        <v>46</v>
      </c>
      <c r="C42" s="310">
        <f>+C38*C45</f>
        <v>1.0315490527977322</v>
      </c>
      <c r="D42" s="225" t="s">
        <v>626</v>
      </c>
    </row>
    <row r="43" spans="1:10" s="235" customFormat="1">
      <c r="A43" s="238" t="s">
        <v>53</v>
      </c>
      <c r="B43" s="303" t="s">
        <v>49</v>
      </c>
      <c r="C43" s="318">
        <f>+(C9*(100%-C32))-C7</f>
        <v>0.5</v>
      </c>
      <c r="D43" s="225"/>
    </row>
    <row r="44" spans="1:10">
      <c r="A44" s="238" t="s">
        <v>75</v>
      </c>
      <c r="B44" s="302" t="s">
        <v>611</v>
      </c>
      <c r="C44" s="319">
        <v>2.9600000000000001E-2</v>
      </c>
    </row>
    <row r="45" spans="1:10">
      <c r="A45" s="238" t="s">
        <v>82</v>
      </c>
      <c r="B45" s="302" t="s">
        <v>65</v>
      </c>
      <c r="C45" s="311">
        <v>0.11</v>
      </c>
      <c r="E45" s="231"/>
    </row>
    <row r="46" spans="1:10">
      <c r="A46" s="238" t="s">
        <v>85</v>
      </c>
      <c r="B46" s="302" t="s">
        <v>66</v>
      </c>
      <c r="C46" s="319">
        <v>0.16141176187311801</v>
      </c>
      <c r="F46" s="237"/>
    </row>
    <row r="47" spans="1:10">
      <c r="A47" s="238" t="s">
        <v>168</v>
      </c>
      <c r="B47" s="302" t="s">
        <v>67</v>
      </c>
      <c r="C47" s="318">
        <v>4.3968367056645183</v>
      </c>
    </row>
    <row r="48" spans="1:10">
      <c r="A48" s="238" t="s">
        <v>177</v>
      </c>
      <c r="B48" s="230" t="s">
        <v>68</v>
      </c>
      <c r="C48" s="311">
        <v>0.1</v>
      </c>
    </row>
    <row r="49" spans="1:5">
      <c r="A49" s="238" t="s">
        <v>178</v>
      </c>
      <c r="B49" s="230" t="s">
        <v>86</v>
      </c>
      <c r="C49" s="311">
        <v>0.15</v>
      </c>
    </row>
    <row r="50" spans="1:5">
      <c r="A50" s="238" t="s">
        <v>179</v>
      </c>
      <c r="B50" s="230" t="s">
        <v>169</v>
      </c>
      <c r="C50" s="311">
        <f>C39/C5</f>
        <v>-1.2200642902042624E-2</v>
      </c>
    </row>
    <row r="51" spans="1:5">
      <c r="A51" s="306"/>
      <c r="B51" s="230" t="s">
        <v>615</v>
      </c>
      <c r="E51" s="231"/>
    </row>
    <row r="52" spans="1:5">
      <c r="E52" s="228"/>
    </row>
    <row r="54" spans="1:5">
      <c r="C54" s="310" t="s">
        <v>478</v>
      </c>
    </row>
    <row r="55" spans="1:5">
      <c r="C55" s="310" t="e">
        <f>0.12*((1-EXP(-50*#REF!)))/((1-EXP(-50)))+0.24*(1-(1-EXP(-50*#REF!))/(1-EXP(-50)))</f>
        <v>#REF!</v>
      </c>
    </row>
    <row r="56" spans="1:5">
      <c r="C56" s="311" t="s">
        <v>479</v>
      </c>
    </row>
    <row r="57" spans="1:5">
      <c r="C57" s="310" t="e">
        <f>(0.11852-0.5478*LN(#REF!))^2</f>
        <v>#REF!</v>
      </c>
    </row>
    <row r="58" spans="1:5">
      <c r="C58" s="310" t="s">
        <v>480</v>
      </c>
    </row>
    <row r="59" spans="1:5">
      <c r="C59" s="320" t="e">
        <f>(#REF!*NORMSDIST((1-C55)^-0.5*NORMSINV(#REF!)+(C55/(1-C55))^0.5*_xlfn.NORM.S.INV(0.999))-#REF!*#REF!)*(1-1.5*C57)^-1*(1+(1-2.5)*C57)</f>
        <v>#REF!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0"/>
  <sheetViews>
    <sheetView workbookViewId="0">
      <selection activeCell="A2" sqref="A2:B10"/>
    </sheetView>
  </sheetViews>
  <sheetFormatPr defaultColWidth="9" defaultRowHeight="12.5"/>
  <cols>
    <col min="1" max="1" width="47.08984375" style="1" bestFit="1" customWidth="1"/>
    <col min="2" max="2" width="12.36328125" style="3" customWidth="1"/>
    <col min="3" max="16384" width="9" style="1"/>
  </cols>
  <sheetData>
    <row r="1" spans="1:2" ht="13">
      <c r="A1" s="4" t="s">
        <v>80</v>
      </c>
      <c r="B1" s="5" t="s">
        <v>79</v>
      </c>
    </row>
    <row r="2" spans="1:2">
      <c r="A2" s="6" t="s">
        <v>372</v>
      </c>
      <c r="B2" s="2">
        <v>1.03</v>
      </c>
    </row>
    <row r="3" spans="1:2">
      <c r="A3" s="6" t="s">
        <v>373</v>
      </c>
      <c r="B3" s="2">
        <v>1.03</v>
      </c>
    </row>
    <row r="4" spans="1:2">
      <c r="A4" s="6" t="s">
        <v>590</v>
      </c>
      <c r="B4" s="2">
        <v>1.03</v>
      </c>
    </row>
    <row r="5" spans="1:2">
      <c r="A5" s="6" t="s">
        <v>470</v>
      </c>
      <c r="B5" s="2">
        <f>B8</f>
        <v>0.85</v>
      </c>
    </row>
    <row r="6" spans="1:2">
      <c r="A6" s="6" t="s">
        <v>352</v>
      </c>
      <c r="B6" s="2">
        <v>0.85</v>
      </c>
    </row>
    <row r="7" spans="1:2">
      <c r="A7" s="6" t="s">
        <v>466</v>
      </c>
      <c r="B7" s="2">
        <v>0.85</v>
      </c>
    </row>
    <row r="8" spans="1:2">
      <c r="A8" s="6" t="s">
        <v>467</v>
      </c>
      <c r="B8" s="2">
        <v>0.85</v>
      </c>
    </row>
    <row r="9" spans="1:2">
      <c r="A9" s="6" t="s">
        <v>353</v>
      </c>
      <c r="B9" s="7">
        <v>0.7</v>
      </c>
    </row>
    <row r="10" spans="1:2">
      <c r="A10" s="6" t="s">
        <v>354</v>
      </c>
      <c r="B10" s="7">
        <v>1.03</v>
      </c>
    </row>
    <row r="11" spans="1:2">
      <c r="A11" s="6" t="s">
        <v>364</v>
      </c>
      <c r="B11" s="7">
        <v>0.5</v>
      </c>
    </row>
    <row r="12" spans="1:2">
      <c r="A12" s="6" t="s">
        <v>596</v>
      </c>
      <c r="B12" s="7">
        <v>1.03</v>
      </c>
    </row>
    <row r="13" spans="1:2">
      <c r="A13" s="6" t="s">
        <v>600</v>
      </c>
      <c r="B13" s="7">
        <v>1.03</v>
      </c>
    </row>
    <row r="14" spans="1:2">
      <c r="A14" s="6" t="s">
        <v>643</v>
      </c>
      <c r="B14" s="193">
        <v>0.5</v>
      </c>
    </row>
    <row r="15" spans="1:2">
      <c r="A15" s="6" t="s">
        <v>644</v>
      </c>
      <c r="B15" s="193">
        <v>1</v>
      </c>
    </row>
    <row r="30" ht="11.25" customHeight="1"/>
  </sheetData>
  <phoneticPr fontId="3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27"/>
  <sheetViews>
    <sheetView workbookViewId="0">
      <selection activeCell="D36" sqref="D36"/>
    </sheetView>
  </sheetViews>
  <sheetFormatPr defaultColWidth="9.08984375" defaultRowHeight="14"/>
  <cols>
    <col min="1" max="1" width="17.08984375" style="13" customWidth="1"/>
    <col min="2" max="2" width="34.6328125" style="10" customWidth="1"/>
    <col min="3" max="3" width="50.6328125" style="10" bestFit="1" customWidth="1"/>
    <col min="4" max="4" width="44.08984375" style="10" customWidth="1"/>
    <col min="5" max="5" width="41.36328125" style="10" bestFit="1" customWidth="1"/>
    <col min="6" max="6" width="14.36328125" style="10" customWidth="1"/>
    <col min="7" max="16384" width="9.08984375" style="10"/>
  </cols>
  <sheetData>
    <row r="1" spans="1:5" ht="18" customHeight="1">
      <c r="A1" s="673" t="s">
        <v>154</v>
      </c>
      <c r="B1" s="673"/>
      <c r="C1" s="673"/>
      <c r="D1" s="673"/>
      <c r="E1" s="88"/>
    </row>
    <row r="2" spans="1:5">
      <c r="A2" s="11"/>
    </row>
    <row r="3" spans="1:5">
      <c r="A3" s="12" t="s">
        <v>94</v>
      </c>
      <c r="B3" s="12" t="s">
        <v>74</v>
      </c>
      <c r="C3" s="12" t="s">
        <v>148</v>
      </c>
      <c r="D3" s="12" t="s">
        <v>158</v>
      </c>
    </row>
    <row r="4" spans="1:5">
      <c r="A4" s="12" t="s">
        <v>91</v>
      </c>
      <c r="B4" s="90" t="s">
        <v>153</v>
      </c>
      <c r="C4" s="92" t="s">
        <v>189</v>
      </c>
      <c r="D4" s="92" t="s">
        <v>159</v>
      </c>
    </row>
    <row r="5" spans="1:5">
      <c r="A5" s="12" t="s">
        <v>92</v>
      </c>
      <c r="B5" s="90" t="s">
        <v>156</v>
      </c>
      <c r="C5" s="92" t="s">
        <v>190</v>
      </c>
      <c r="D5" s="92" t="s">
        <v>159</v>
      </c>
    </row>
    <row r="6" spans="1:5">
      <c r="A6" s="12" t="s">
        <v>93</v>
      </c>
      <c r="B6" s="90" t="s">
        <v>155</v>
      </c>
      <c r="C6" s="92" t="s">
        <v>342</v>
      </c>
      <c r="D6" s="92" t="s">
        <v>367</v>
      </c>
    </row>
    <row r="7" spans="1:5">
      <c r="A7" s="12" t="s">
        <v>151</v>
      </c>
      <c r="B7" s="90" t="s">
        <v>152</v>
      </c>
      <c r="C7" s="92" t="s">
        <v>340</v>
      </c>
      <c r="D7" s="92" t="s">
        <v>367</v>
      </c>
    </row>
    <row r="8" spans="1:5">
      <c r="A8" s="10"/>
    </row>
    <row r="10" spans="1:5" hidden="1">
      <c r="A10" s="14" t="s">
        <v>74</v>
      </c>
      <c r="B10" s="15">
        <f>+RAROC</f>
        <v>-0.1502049249300885</v>
      </c>
    </row>
    <row r="11" spans="1:5" hidden="1"/>
    <row r="12" spans="1:5" hidden="1">
      <c r="A12" s="13" t="s">
        <v>94</v>
      </c>
      <c r="B12" s="13" t="str">
        <f>+VLOOKUP($B$10,$A$18:$C$21,2,TRUE)</f>
        <v>Level 4</v>
      </c>
    </row>
    <row r="13" spans="1:5" hidden="1">
      <c r="A13" s="11" t="s">
        <v>148</v>
      </c>
      <c r="B13" s="11" t="str">
        <f>+VLOOKUP($B$10,$A$18:$C$21,3,TRUE)</f>
        <v>China Business Network Head</v>
      </c>
    </row>
    <row r="14" spans="1:5" hidden="1">
      <c r="A14" s="11" t="s">
        <v>158</v>
      </c>
      <c r="B14" s="11" t="str">
        <f>+VLOOKUP($B$10,$A$18:$D$21,4,TRUE)</f>
        <v xml:space="preserve">ERM Department Head (China) </v>
      </c>
    </row>
    <row r="15" spans="1:5" ht="14.25" hidden="1" customHeight="1">
      <c r="A15" s="13" t="s">
        <v>192</v>
      </c>
      <c r="B15" s="11" t="str">
        <f>+VLOOKUP($B$10,$A$18:$E$21,5,TRUE)</f>
        <v>Head of Business Development (China) and Senior RM Team Manager, or higher level</v>
      </c>
    </row>
    <row r="16" spans="1:5" ht="14.25" hidden="1" customHeight="1"/>
    <row r="17" spans="1:5" hidden="1">
      <c r="A17" s="13" t="s">
        <v>74</v>
      </c>
      <c r="C17" s="93" t="s">
        <v>148</v>
      </c>
      <c r="D17" s="93" t="s">
        <v>158</v>
      </c>
      <c r="E17" s="93" t="s">
        <v>192</v>
      </c>
    </row>
    <row r="18" spans="1:5" hidden="1">
      <c r="A18" s="94">
        <v>-100</v>
      </c>
      <c r="B18" s="89" t="s">
        <v>151</v>
      </c>
      <c r="C18" s="95" t="str">
        <f>C7</f>
        <v>China Business Network Head</v>
      </c>
      <c r="D18" s="95" t="str">
        <f>D7</f>
        <v xml:space="preserve">ERM Department Head (China) </v>
      </c>
      <c r="E18" s="10" t="s">
        <v>365</v>
      </c>
    </row>
    <row r="19" spans="1:5" hidden="1">
      <c r="A19" s="94">
        <v>-0.1</v>
      </c>
      <c r="B19" s="89" t="s">
        <v>93</v>
      </c>
      <c r="C19" s="95" t="str">
        <f>C6</f>
        <v>Head of Business Development (China) or higher level</v>
      </c>
      <c r="D19" s="95" t="str">
        <f>D6</f>
        <v xml:space="preserve">ERM Department Head (China) </v>
      </c>
      <c r="E19" s="10" t="s">
        <v>366</v>
      </c>
    </row>
    <row r="20" spans="1:5" hidden="1">
      <c r="A20" s="94">
        <v>0</v>
      </c>
      <c r="B20" s="89" t="s">
        <v>92</v>
      </c>
      <c r="C20" s="95" t="str">
        <f>C5</f>
        <v>Senior RM Team Manager or higher level</v>
      </c>
      <c r="D20" s="95" t="str">
        <f>D5</f>
        <v>UW regarding their approval authority or higher level</v>
      </c>
      <c r="E20" s="10" t="s">
        <v>193</v>
      </c>
    </row>
    <row r="21" spans="1:5" hidden="1">
      <c r="A21" s="94">
        <v>0.1</v>
      </c>
      <c r="B21" s="89" t="s">
        <v>91</v>
      </c>
      <c r="C21" s="95" t="str">
        <f>C4</f>
        <v>Senior RM or higher level</v>
      </c>
      <c r="D21" s="95" t="str">
        <f>D4</f>
        <v>UW regarding their approval authority or higher level</v>
      </c>
      <c r="E21" s="10" t="s">
        <v>193</v>
      </c>
    </row>
    <row r="22" spans="1:5" hidden="1">
      <c r="A22" s="94"/>
      <c r="B22" s="89"/>
    </row>
    <row r="23" spans="1:5">
      <c r="B23" s="10" t="s">
        <v>368</v>
      </c>
    </row>
    <row r="24" spans="1:5">
      <c r="B24" s="91" t="s">
        <v>188</v>
      </c>
      <c r="C24" s="139" t="s">
        <v>157</v>
      </c>
    </row>
    <row r="25" spans="1:5">
      <c r="B25" s="92" t="s">
        <v>340</v>
      </c>
      <c r="C25" s="139" t="s">
        <v>363</v>
      </c>
    </row>
    <row r="26" spans="1:5">
      <c r="B26" s="92" t="s">
        <v>367</v>
      </c>
      <c r="C26" s="139" t="s">
        <v>594</v>
      </c>
    </row>
    <row r="27" spans="1:5">
      <c r="B27" s="92" t="s">
        <v>341</v>
      </c>
      <c r="C27" s="139"/>
    </row>
  </sheetData>
  <mergeCells count="1">
    <mergeCell ref="A1:D1"/>
  </mergeCells>
  <phoneticPr fontId="35" type="noConversion"/>
  <pageMargins left="0.31496062992125984" right="0.27559055118110237" top="0.74803149606299213" bottom="0.74803149606299213" header="0.31496062992125984" footer="0.31496062992125984"/>
  <pageSetup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8"/>
  <sheetViews>
    <sheetView workbookViewId="0">
      <selection activeCell="D10" sqref="D10"/>
    </sheetView>
  </sheetViews>
  <sheetFormatPr defaultColWidth="9.08984375" defaultRowHeight="14"/>
  <cols>
    <col min="1" max="1" width="4.453125" style="174" customWidth="1"/>
    <col min="2" max="2" width="34.6328125" style="175" customWidth="1"/>
    <col min="3" max="3" width="50.6328125" style="175" bestFit="1" customWidth="1"/>
    <col min="4" max="4" width="30.08984375" style="175" customWidth="1"/>
    <col min="5" max="5" width="18.36328125" style="175" customWidth="1"/>
    <col min="6" max="6" width="17" style="175" customWidth="1"/>
    <col min="7" max="16384" width="9.08984375" style="175"/>
  </cols>
  <sheetData>
    <row r="1" spans="1:8" ht="18" customHeight="1">
      <c r="B1" s="675" t="s">
        <v>563</v>
      </c>
      <c r="C1" s="675"/>
      <c r="D1" s="675"/>
      <c r="E1" s="675"/>
      <c r="F1" s="675"/>
    </row>
    <row r="2" spans="1:8">
      <c r="A2" s="176"/>
      <c r="B2" s="177"/>
      <c r="C2" s="177"/>
      <c r="D2" s="177"/>
      <c r="E2" s="177"/>
      <c r="F2" s="177"/>
      <c r="G2" s="177"/>
      <c r="H2" s="177"/>
    </row>
    <row r="3" spans="1:8">
      <c r="A3" s="178"/>
      <c r="B3" s="676" t="s">
        <v>564</v>
      </c>
      <c r="C3" s="676" t="s">
        <v>565</v>
      </c>
      <c r="D3" s="676" t="s">
        <v>566</v>
      </c>
      <c r="E3" s="676" t="s">
        <v>567</v>
      </c>
      <c r="F3" s="676"/>
      <c r="G3" s="177"/>
      <c r="H3" s="177"/>
    </row>
    <row r="4" spans="1:8" ht="28">
      <c r="A4" s="178"/>
      <c r="B4" s="676"/>
      <c r="C4" s="676"/>
      <c r="D4" s="676"/>
      <c r="E4" s="179" t="s">
        <v>568</v>
      </c>
      <c r="F4" s="179" t="s">
        <v>569</v>
      </c>
      <c r="G4" s="177"/>
      <c r="H4" s="177"/>
    </row>
    <row r="5" spans="1:8">
      <c r="A5" s="178"/>
      <c r="B5" s="677" t="s">
        <v>570</v>
      </c>
      <c r="C5" s="180" t="s">
        <v>153</v>
      </c>
      <c r="D5" s="181" t="s">
        <v>571</v>
      </c>
      <c r="E5" s="674" t="s">
        <v>572</v>
      </c>
      <c r="F5" s="674" t="s">
        <v>573</v>
      </c>
      <c r="G5" s="177"/>
      <c r="H5" s="177"/>
    </row>
    <row r="6" spans="1:8">
      <c r="A6" s="178"/>
      <c r="B6" s="677"/>
      <c r="C6" s="180" t="s">
        <v>156</v>
      </c>
      <c r="D6" s="181" t="s">
        <v>574</v>
      </c>
      <c r="E6" s="674"/>
      <c r="F6" s="674"/>
      <c r="G6" s="177"/>
      <c r="H6" s="177"/>
    </row>
    <row r="7" spans="1:8" ht="42">
      <c r="A7" s="178"/>
      <c r="B7" s="677"/>
      <c r="C7" s="180" t="s">
        <v>155</v>
      </c>
      <c r="D7" s="181" t="s">
        <v>575</v>
      </c>
      <c r="E7" s="674" t="s">
        <v>573</v>
      </c>
      <c r="F7" s="674"/>
      <c r="G7" s="177"/>
      <c r="H7" s="177"/>
    </row>
    <row r="8" spans="1:8">
      <c r="A8" s="178"/>
      <c r="B8" s="677"/>
      <c r="C8" s="180" t="s">
        <v>152</v>
      </c>
      <c r="D8" s="181" t="s">
        <v>576</v>
      </c>
      <c r="E8" s="674"/>
      <c r="F8" s="674"/>
      <c r="G8" s="177"/>
      <c r="H8" s="177"/>
    </row>
    <row r="9" spans="1:8">
      <c r="A9" s="177"/>
      <c r="B9" s="674" t="s">
        <v>577</v>
      </c>
      <c r="C9" s="180" t="s">
        <v>578</v>
      </c>
      <c r="D9" s="182" t="s">
        <v>579</v>
      </c>
      <c r="E9" s="674" t="s">
        <v>580</v>
      </c>
      <c r="F9" s="674"/>
      <c r="G9" s="177"/>
      <c r="H9" s="177"/>
    </row>
    <row r="10" spans="1:8" ht="42">
      <c r="A10" s="183"/>
      <c r="B10" s="674"/>
      <c r="C10" s="180" t="s">
        <v>155</v>
      </c>
      <c r="D10" s="182" t="s">
        <v>575</v>
      </c>
      <c r="E10" s="674"/>
      <c r="F10" s="674"/>
      <c r="G10" s="177"/>
      <c r="H10" s="177"/>
    </row>
    <row r="11" spans="1:8">
      <c r="A11" s="184"/>
      <c r="B11" s="674"/>
      <c r="C11" s="180" t="s">
        <v>152</v>
      </c>
      <c r="D11" s="182" t="s">
        <v>576</v>
      </c>
      <c r="E11" s="674"/>
      <c r="F11" s="674"/>
      <c r="G11" s="177"/>
      <c r="H11" s="177"/>
    </row>
    <row r="12" spans="1:8">
      <c r="A12" s="183"/>
      <c r="B12" s="177"/>
      <c r="C12" s="177"/>
      <c r="D12" s="177"/>
      <c r="E12" s="177"/>
      <c r="F12" s="177"/>
      <c r="G12" s="177"/>
      <c r="H12" s="177"/>
    </row>
    <row r="13" spans="1:8">
      <c r="A13" s="183"/>
      <c r="B13" s="183"/>
      <c r="C13" s="177"/>
      <c r="D13" s="177"/>
      <c r="E13" s="177"/>
      <c r="F13" s="177"/>
      <c r="G13" s="177"/>
      <c r="H13" s="177"/>
    </row>
    <row r="14" spans="1:8">
      <c r="A14" s="185"/>
      <c r="B14" s="186"/>
      <c r="C14" s="187"/>
      <c r="D14" s="187"/>
    </row>
    <row r="15" spans="1:8">
      <c r="A15" s="185"/>
      <c r="B15" s="186"/>
      <c r="C15" s="187"/>
      <c r="D15" s="187"/>
    </row>
    <row r="16" spans="1:8">
      <c r="A16" s="185"/>
      <c r="B16" s="186"/>
      <c r="C16" s="187"/>
      <c r="D16" s="187"/>
    </row>
    <row r="17" spans="1:4">
      <c r="A17" s="185"/>
      <c r="B17" s="186"/>
      <c r="C17" s="187"/>
      <c r="D17" s="187"/>
    </row>
    <row r="18" spans="1:4">
      <c r="A18" s="185"/>
      <c r="B18" s="186"/>
    </row>
  </sheetData>
  <mergeCells count="11">
    <mergeCell ref="B9:B11"/>
    <mergeCell ref="E9:F11"/>
    <mergeCell ref="B1:F1"/>
    <mergeCell ref="B3:B4"/>
    <mergeCell ref="C3:C4"/>
    <mergeCell ref="D3:D4"/>
    <mergeCell ref="E3:F3"/>
    <mergeCell ref="B5:B8"/>
    <mergeCell ref="E5:E6"/>
    <mergeCell ref="F5:F6"/>
    <mergeCell ref="E7:F8"/>
  </mergeCells>
  <phoneticPr fontId="12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7"/>
  <sheetViews>
    <sheetView workbookViewId="0">
      <selection activeCell="D21" sqref="D21:F21"/>
    </sheetView>
  </sheetViews>
  <sheetFormatPr defaultColWidth="8.90625" defaultRowHeight="14.5"/>
  <cols>
    <col min="1" max="1" width="38.6328125" customWidth="1"/>
    <col min="2" max="2" width="17.6328125" customWidth="1"/>
    <col min="5" max="5" width="16.6328125" customWidth="1"/>
  </cols>
  <sheetData>
    <row r="1" spans="1:5">
      <c r="A1" s="77" t="s">
        <v>140</v>
      </c>
    </row>
    <row r="2" spans="1:5">
      <c r="A2" t="s">
        <v>61</v>
      </c>
      <c r="B2">
        <v>1</v>
      </c>
      <c r="C2" t="s">
        <v>127</v>
      </c>
    </row>
    <row r="3" spans="1:5">
      <c r="A3" t="s">
        <v>131</v>
      </c>
      <c r="B3" s="78">
        <v>15</v>
      </c>
      <c r="C3" t="s">
        <v>128</v>
      </c>
    </row>
    <row r="4" spans="1:5">
      <c r="A4" t="s">
        <v>132</v>
      </c>
      <c r="B4" t="s">
        <v>129</v>
      </c>
      <c r="D4" t="s">
        <v>130</v>
      </c>
    </row>
    <row r="5" spans="1:5">
      <c r="A5" t="s">
        <v>133</v>
      </c>
      <c r="B5" s="79">
        <v>5.0000000000000001E-4</v>
      </c>
    </row>
    <row r="6" spans="1:5">
      <c r="A6" t="s">
        <v>134</v>
      </c>
    </row>
    <row r="7" spans="1:5">
      <c r="A7" s="76" t="s">
        <v>135</v>
      </c>
      <c r="B7" s="78">
        <v>10</v>
      </c>
      <c r="C7" t="s">
        <v>128</v>
      </c>
    </row>
    <row r="8" spans="1:5">
      <c r="A8" s="76" t="s">
        <v>59</v>
      </c>
      <c r="B8" s="78">
        <v>5.95</v>
      </c>
      <c r="C8" t="s">
        <v>128</v>
      </c>
    </row>
    <row r="9" spans="1:5">
      <c r="A9" t="s">
        <v>137</v>
      </c>
      <c r="B9" s="79">
        <v>2.1100000000000001E-2</v>
      </c>
    </row>
    <row r="10" spans="1:5">
      <c r="A10" t="s">
        <v>136</v>
      </c>
      <c r="B10" s="79">
        <v>1.2494E-2</v>
      </c>
    </row>
    <row r="11" spans="1:5">
      <c r="A11" t="s">
        <v>138</v>
      </c>
      <c r="B11" s="78">
        <v>2.7</v>
      </c>
      <c r="C11" t="s">
        <v>139</v>
      </c>
    </row>
    <row r="13" spans="1:5">
      <c r="A13" s="80" t="s">
        <v>181</v>
      </c>
      <c r="B13" s="81">
        <v>0.42749999999999999</v>
      </c>
    </row>
    <row r="15" spans="1:5">
      <c r="A15" s="678" t="s">
        <v>160</v>
      </c>
      <c r="B15" s="678"/>
      <c r="C15" s="678"/>
      <c r="D15" s="678"/>
      <c r="E15" s="678"/>
    </row>
    <row r="18" spans="1:5">
      <c r="A18" s="82" t="s">
        <v>141</v>
      </c>
    </row>
    <row r="19" spans="1:5">
      <c r="A19" t="s">
        <v>61</v>
      </c>
      <c r="B19">
        <v>1</v>
      </c>
      <c r="C19" t="s">
        <v>127</v>
      </c>
    </row>
    <row r="20" spans="1:5">
      <c r="A20" t="s">
        <v>131</v>
      </c>
      <c r="B20" s="78">
        <v>50</v>
      </c>
      <c r="C20" t="s">
        <v>128</v>
      </c>
    </row>
    <row r="21" spans="1:5">
      <c r="A21" t="s">
        <v>132</v>
      </c>
      <c r="B21" t="s">
        <v>129</v>
      </c>
      <c r="D21" t="s">
        <v>130</v>
      </c>
    </row>
    <row r="22" spans="1:5">
      <c r="A22" t="s">
        <v>133</v>
      </c>
      <c r="B22" s="79">
        <v>5.0000000000000001E-3</v>
      </c>
    </row>
    <row r="23" spans="1:5">
      <c r="A23" t="s">
        <v>134</v>
      </c>
    </row>
    <row r="24" spans="1:5">
      <c r="A24" s="76" t="s">
        <v>135</v>
      </c>
      <c r="B24" s="78">
        <v>70</v>
      </c>
      <c r="C24" t="s">
        <v>128</v>
      </c>
    </row>
    <row r="25" spans="1:5">
      <c r="A25" t="s">
        <v>137</v>
      </c>
      <c r="B25" s="79">
        <v>2.8000000000000001E-2</v>
      </c>
    </row>
    <row r="26" spans="1:5">
      <c r="A26" t="s">
        <v>136</v>
      </c>
      <c r="B26" s="79">
        <v>1.2494E-2</v>
      </c>
    </row>
    <row r="27" spans="1:5">
      <c r="A27" t="s">
        <v>138</v>
      </c>
      <c r="B27" s="78">
        <v>1.85</v>
      </c>
      <c r="C27" t="s">
        <v>139</v>
      </c>
    </row>
    <row r="29" spans="1:5">
      <c r="A29" s="83" t="s">
        <v>181</v>
      </c>
      <c r="B29" s="84">
        <v>2.8500000000000001E-2</v>
      </c>
    </row>
    <row r="31" spans="1:5">
      <c r="A31" s="679" t="s">
        <v>161</v>
      </c>
      <c r="B31" s="679"/>
      <c r="C31" s="679"/>
      <c r="D31" s="679"/>
      <c r="E31" s="679"/>
    </row>
    <row r="34" spans="1:5">
      <c r="A34" s="85" t="s">
        <v>142</v>
      </c>
    </row>
    <row r="35" spans="1:5">
      <c r="A35" t="s">
        <v>61</v>
      </c>
      <c r="B35">
        <v>1</v>
      </c>
      <c r="C35" t="s">
        <v>127</v>
      </c>
    </row>
    <row r="36" spans="1:5">
      <c r="A36" t="s">
        <v>131</v>
      </c>
      <c r="B36" s="78">
        <v>50</v>
      </c>
      <c r="C36" t="s">
        <v>128</v>
      </c>
    </row>
    <row r="37" spans="1:5">
      <c r="A37" t="s">
        <v>132</v>
      </c>
      <c r="B37" t="s">
        <v>129</v>
      </c>
      <c r="D37" t="s">
        <v>130</v>
      </c>
    </row>
    <row r="38" spans="1:5">
      <c r="A38" t="s">
        <v>133</v>
      </c>
      <c r="B38" s="78">
        <v>0</v>
      </c>
    </row>
    <row r="39" spans="1:5">
      <c r="A39" t="s">
        <v>134</v>
      </c>
    </row>
    <row r="40" spans="1:5">
      <c r="A40" s="76" t="s">
        <v>59</v>
      </c>
      <c r="B40" s="78">
        <v>50</v>
      </c>
      <c r="C40" t="s">
        <v>128</v>
      </c>
    </row>
    <row r="41" spans="1:5">
      <c r="A41" t="s">
        <v>137</v>
      </c>
      <c r="B41" s="79">
        <v>2.8000000000000001E-2</v>
      </c>
    </row>
    <row r="42" spans="1:5">
      <c r="A42" t="s">
        <v>136</v>
      </c>
      <c r="B42" s="79">
        <v>1.2494E-2</v>
      </c>
    </row>
    <row r="43" spans="1:5">
      <c r="A43" t="s">
        <v>138</v>
      </c>
      <c r="B43" s="78">
        <v>1.95</v>
      </c>
      <c r="C43" t="s">
        <v>139</v>
      </c>
    </row>
    <row r="45" spans="1:5">
      <c r="A45" s="86" t="s">
        <v>181</v>
      </c>
      <c r="B45" s="87">
        <v>-0.1036</v>
      </c>
    </row>
    <row r="47" spans="1:5">
      <c r="A47" s="680" t="s">
        <v>162</v>
      </c>
      <c r="B47" s="680"/>
      <c r="C47" s="680"/>
      <c r="D47" s="680"/>
      <c r="E47" s="680"/>
    </row>
  </sheetData>
  <mergeCells count="3">
    <mergeCell ref="A15:E15"/>
    <mergeCell ref="A31:E31"/>
    <mergeCell ref="A47:E47"/>
  </mergeCells>
  <phoneticPr fontId="35" type="noConversion"/>
  <pageMargins left="0.36" right="0.28999999999999998" top="0.55118110236220474" bottom="0.51181102362204722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30"/>
  <sheetViews>
    <sheetView workbookViewId="0">
      <selection activeCell="J3" sqref="J3"/>
    </sheetView>
  </sheetViews>
  <sheetFormatPr defaultColWidth="9" defaultRowHeight="12.5"/>
  <cols>
    <col min="1" max="1" width="12" style="71" customWidth="1"/>
    <col min="2" max="2" width="5.08984375" style="20" customWidth="1"/>
    <col min="3" max="3" width="1.90625" style="71" customWidth="1"/>
    <col min="4" max="4" width="24.6328125" style="19" customWidth="1"/>
    <col min="5" max="5" width="5.6328125" style="19" customWidth="1"/>
    <col min="6" max="6" width="25.36328125" style="20" customWidth="1"/>
    <col min="7" max="7" width="23.90625" style="19" customWidth="1"/>
    <col min="8" max="8" width="9.6328125" style="19" customWidth="1"/>
    <col min="9" max="9" width="9" style="19"/>
    <col min="10" max="10" width="9.90625" style="19" customWidth="1"/>
    <col min="11" max="16384" width="9" style="19"/>
  </cols>
  <sheetData>
    <row r="1" spans="1:13" ht="29.25" customHeight="1">
      <c r="A1" s="16" t="s">
        <v>107</v>
      </c>
      <c r="B1" s="17"/>
      <c r="C1" s="18"/>
    </row>
    <row r="2" spans="1:13" s="25" customFormat="1" ht="20">
      <c r="A2" s="21"/>
      <c r="B2" s="22">
        <v>1</v>
      </c>
      <c r="C2" s="23"/>
      <c r="D2" s="24" t="s">
        <v>126</v>
      </c>
      <c r="F2" s="24"/>
      <c r="G2" s="24"/>
      <c r="I2" s="194" t="s">
        <v>650</v>
      </c>
      <c r="J2" s="195" t="s">
        <v>651</v>
      </c>
      <c r="K2" s="195"/>
      <c r="L2" s="195"/>
      <c r="M2" s="195"/>
    </row>
    <row r="3" spans="1:13" ht="13" customHeight="1">
      <c r="A3" s="26"/>
      <c r="B3" s="27"/>
      <c r="C3" s="28"/>
      <c r="D3" s="29"/>
      <c r="F3" s="30"/>
      <c r="J3" s="19" t="s">
        <v>652</v>
      </c>
    </row>
    <row r="4" spans="1:13" ht="13" customHeight="1">
      <c r="A4" s="31">
        <f>1.72+0.36</f>
        <v>2.08</v>
      </c>
      <c r="B4" s="27">
        <v>2</v>
      </c>
      <c r="C4" s="18"/>
      <c r="D4" s="32" t="s">
        <v>95</v>
      </c>
      <c r="E4" s="33"/>
      <c r="F4" s="32" t="s">
        <v>108</v>
      </c>
    </row>
    <row r="5" spans="1:13" ht="13" customHeight="1">
      <c r="A5" s="31">
        <v>3.94</v>
      </c>
      <c r="B5" s="27">
        <v>3</v>
      </c>
      <c r="C5" s="18"/>
      <c r="D5" s="34" t="s">
        <v>96</v>
      </c>
      <c r="E5" s="35"/>
      <c r="F5" s="32" t="s">
        <v>109</v>
      </c>
    </row>
    <row r="6" spans="1:13" ht="13" customHeight="1">
      <c r="A6" s="31">
        <f>A4+A5</f>
        <v>6.02</v>
      </c>
      <c r="B6" s="27">
        <v>4</v>
      </c>
      <c r="C6" s="18"/>
      <c r="D6" s="36" t="s">
        <v>97</v>
      </c>
      <c r="E6" s="33"/>
      <c r="F6" s="32"/>
    </row>
    <row r="7" spans="1:13" ht="13" customHeight="1">
      <c r="A7" s="31">
        <v>2.33</v>
      </c>
      <c r="B7" s="27">
        <v>5</v>
      </c>
      <c r="C7" s="18"/>
      <c r="D7" s="34" t="s">
        <v>98</v>
      </c>
      <c r="E7" s="35"/>
      <c r="F7" s="32" t="s">
        <v>110</v>
      </c>
    </row>
    <row r="8" spans="1:13" ht="13" customHeight="1" thickBot="1">
      <c r="A8" s="37">
        <f>A6-A7</f>
        <v>3.6899999999999995</v>
      </c>
      <c r="B8" s="27">
        <v>6</v>
      </c>
      <c r="C8" s="38"/>
      <c r="D8" s="39" t="s">
        <v>99</v>
      </c>
      <c r="E8" s="35"/>
      <c r="F8" s="32" t="s">
        <v>120</v>
      </c>
    </row>
    <row r="9" spans="1:13" ht="13" customHeight="1" thickTop="1">
      <c r="A9" s="31"/>
      <c r="C9" s="18"/>
    </row>
    <row r="10" spans="1:13" ht="13" customHeight="1">
      <c r="A10" s="31"/>
      <c r="B10" s="27">
        <v>7</v>
      </c>
      <c r="C10" s="18"/>
      <c r="D10" s="40" t="s">
        <v>121</v>
      </c>
      <c r="E10" s="41"/>
      <c r="F10" s="42"/>
    </row>
    <row r="11" spans="1:13" ht="13" customHeight="1">
      <c r="A11" s="31"/>
      <c r="B11" s="27"/>
      <c r="C11" s="18"/>
      <c r="D11" s="43" t="s">
        <v>122</v>
      </c>
      <c r="E11" s="44"/>
      <c r="F11" s="45"/>
    </row>
    <row r="12" spans="1:13" ht="13" customHeight="1">
      <c r="A12" s="31"/>
      <c r="B12" s="27"/>
      <c r="C12" s="18"/>
    </row>
    <row r="13" spans="1:13" ht="13" customHeight="1">
      <c r="A13" s="46">
        <v>0.28000000000000003</v>
      </c>
      <c r="B13" s="27">
        <v>8</v>
      </c>
      <c r="C13" s="47"/>
      <c r="D13" s="48" t="s">
        <v>100</v>
      </c>
      <c r="E13" s="49"/>
      <c r="F13" s="682" t="s">
        <v>116</v>
      </c>
      <c r="G13" s="682"/>
      <c r="H13" s="682"/>
    </row>
    <row r="14" spans="1:13" ht="13" customHeight="1">
      <c r="A14" s="46"/>
      <c r="B14" s="27"/>
      <c r="C14" s="47"/>
      <c r="D14" s="50" t="s">
        <v>112</v>
      </c>
      <c r="E14" s="49"/>
      <c r="F14" s="682"/>
      <c r="G14" s="682"/>
      <c r="H14" s="682"/>
    </row>
    <row r="15" spans="1:13" ht="13" customHeight="1">
      <c r="A15" s="51" t="s">
        <v>115</v>
      </c>
      <c r="B15" s="27">
        <v>9</v>
      </c>
      <c r="C15" s="52"/>
      <c r="D15" s="53" t="s">
        <v>111</v>
      </c>
      <c r="E15" s="54"/>
      <c r="F15" s="682" t="s">
        <v>117</v>
      </c>
      <c r="G15" s="682"/>
      <c r="H15" s="682"/>
    </row>
    <row r="16" spans="1:13" ht="13" customHeight="1">
      <c r="A16" s="51"/>
      <c r="B16" s="27"/>
      <c r="C16" s="52"/>
      <c r="D16" s="50" t="s">
        <v>113</v>
      </c>
      <c r="E16" s="54"/>
      <c r="F16" s="682"/>
      <c r="G16" s="682"/>
      <c r="H16" s="682"/>
    </row>
    <row r="17" spans="1:8" ht="13" customHeight="1">
      <c r="A17" s="51">
        <v>0.27</v>
      </c>
      <c r="B17" s="27">
        <v>10</v>
      </c>
      <c r="C17" s="52"/>
      <c r="D17" s="55" t="s">
        <v>101</v>
      </c>
      <c r="E17" s="49"/>
      <c r="F17" s="682" t="s">
        <v>118</v>
      </c>
      <c r="G17" s="682"/>
      <c r="H17" s="682"/>
    </row>
    <row r="18" spans="1:8" ht="13" customHeight="1">
      <c r="A18" s="51"/>
      <c r="B18" s="27"/>
      <c r="C18" s="52"/>
      <c r="D18" s="50" t="s">
        <v>114</v>
      </c>
      <c r="E18" s="49"/>
      <c r="F18" s="682"/>
      <c r="G18" s="682"/>
      <c r="H18" s="682"/>
    </row>
    <row r="19" spans="1:8" ht="13" customHeight="1">
      <c r="A19" s="56">
        <v>161.9</v>
      </c>
      <c r="B19" s="27">
        <v>11</v>
      </c>
      <c r="C19" s="57"/>
      <c r="D19" s="53" t="s">
        <v>102</v>
      </c>
      <c r="E19" s="54"/>
      <c r="F19" s="682" t="s">
        <v>119</v>
      </c>
      <c r="G19" s="683"/>
      <c r="H19" s="683"/>
    </row>
    <row r="20" spans="1:8" ht="13" customHeight="1">
      <c r="A20" s="31"/>
      <c r="B20" s="27"/>
      <c r="C20" s="18"/>
      <c r="D20" s="58"/>
      <c r="E20" s="59"/>
      <c r="F20" s="30"/>
    </row>
    <row r="21" spans="1:8" ht="13" customHeight="1">
      <c r="A21" s="60">
        <v>2.42</v>
      </c>
      <c r="B21" s="27">
        <v>12</v>
      </c>
      <c r="C21" s="61"/>
      <c r="D21" s="19" t="s">
        <v>103</v>
      </c>
      <c r="E21" s="62" t="s">
        <v>112</v>
      </c>
      <c r="F21" s="30" t="s">
        <v>125</v>
      </c>
    </row>
    <row r="22" spans="1:8" ht="13" customHeight="1">
      <c r="A22" s="31"/>
      <c r="B22" s="27"/>
      <c r="C22" s="18"/>
      <c r="D22" s="58"/>
      <c r="E22" s="62"/>
      <c r="F22" s="30"/>
    </row>
    <row r="23" spans="1:8" ht="15.5">
      <c r="A23" s="60">
        <v>3.48</v>
      </c>
      <c r="B23" s="27">
        <v>13</v>
      </c>
      <c r="C23" s="18"/>
      <c r="D23" s="63" t="s">
        <v>123</v>
      </c>
      <c r="E23" s="64" t="s">
        <v>112</v>
      </c>
      <c r="F23" s="681" t="s">
        <v>104</v>
      </c>
      <c r="G23" s="681"/>
      <c r="H23" s="681"/>
    </row>
    <row r="24" spans="1:8" ht="45" customHeight="1">
      <c r="A24" s="31"/>
      <c r="B24" s="27"/>
      <c r="C24" s="18"/>
      <c r="D24" s="63"/>
      <c r="E24" s="64"/>
      <c r="F24" s="681" t="s">
        <v>124</v>
      </c>
      <c r="G24" s="681"/>
      <c r="H24" s="681"/>
    </row>
    <row r="25" spans="1:8" ht="13" customHeight="1">
      <c r="A25" s="31"/>
      <c r="B25" s="27"/>
      <c r="C25" s="18"/>
      <c r="D25" s="30"/>
      <c r="F25" s="30"/>
    </row>
    <row r="26" spans="1:8" ht="13" customHeight="1">
      <c r="A26" s="65">
        <f>A21/A23</f>
        <v>0.6954022988505747</v>
      </c>
      <c r="B26" s="27">
        <v>14</v>
      </c>
      <c r="C26" s="66"/>
      <c r="D26" s="19" t="s">
        <v>90</v>
      </c>
      <c r="E26" s="62" t="s">
        <v>112</v>
      </c>
      <c r="F26" s="67" t="s">
        <v>105</v>
      </c>
    </row>
    <row r="27" spans="1:8" ht="13" customHeight="1">
      <c r="A27" s="68" t="s">
        <v>106</v>
      </c>
      <c r="B27" s="27"/>
      <c r="C27" s="69"/>
      <c r="D27" s="70"/>
      <c r="F27" s="20" t="s">
        <v>104</v>
      </c>
    </row>
    <row r="28" spans="1:8" ht="13" customHeight="1">
      <c r="A28" s="31"/>
      <c r="B28" s="27"/>
      <c r="C28" s="18"/>
    </row>
    <row r="29" spans="1:8" ht="13" customHeight="1">
      <c r="A29" s="18"/>
      <c r="B29" s="27"/>
      <c r="C29" s="18"/>
    </row>
    <row r="30" spans="1:8" ht="13" customHeight="1"/>
  </sheetData>
  <mergeCells count="6">
    <mergeCell ref="F24:H24"/>
    <mergeCell ref="F23:H23"/>
    <mergeCell ref="F15:H16"/>
    <mergeCell ref="F13:H14"/>
    <mergeCell ref="F17:H18"/>
    <mergeCell ref="F19:H19"/>
  </mergeCells>
  <phoneticPr fontId="35" type="noConversion"/>
  <pageMargins left="0.31496062992125984" right="0.31496062992125984" top="0.62" bottom="0.74803149606299213" header="0.31496062992125984" footer="0.31496062992125984"/>
  <pageSetup scale="8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0"/>
  <sheetViews>
    <sheetView zoomScale="110" zoomScaleNormal="110" workbookViewId="0">
      <selection activeCell="F6" sqref="F6"/>
    </sheetView>
  </sheetViews>
  <sheetFormatPr defaultColWidth="9" defaultRowHeight="11.5"/>
  <cols>
    <col min="1" max="1" width="19.6328125" style="97" customWidth="1"/>
    <col min="2" max="2" width="10.36328125" style="98" bestFit="1" customWidth="1"/>
    <col min="3" max="4" width="11.08984375" style="98" bestFit="1" customWidth="1"/>
    <col min="5" max="5" width="10.36328125" style="98" bestFit="1" customWidth="1"/>
    <col min="6" max="7" width="11.08984375" style="98" bestFit="1" customWidth="1"/>
    <col min="8" max="8" width="10.36328125" style="98" bestFit="1" customWidth="1"/>
    <col min="9" max="9" width="11" style="98" bestFit="1" customWidth="1"/>
    <col min="10" max="10" width="11.08984375" style="98" bestFit="1" customWidth="1"/>
    <col min="11" max="11" width="7.6328125" style="98" bestFit="1" customWidth="1"/>
    <col min="12" max="12" width="10.90625" style="98" bestFit="1" customWidth="1"/>
    <col min="13" max="13" width="8.08984375" style="98" bestFit="1" customWidth="1"/>
    <col min="14" max="16384" width="9" style="96"/>
  </cols>
  <sheetData>
    <row r="1" spans="1:13" ht="12" thickBot="1">
      <c r="A1" s="685" t="s">
        <v>194</v>
      </c>
      <c r="B1" s="688" t="s">
        <v>223</v>
      </c>
      <c r="C1" s="689"/>
      <c r="D1" s="690"/>
      <c r="E1" s="688" t="s">
        <v>224</v>
      </c>
      <c r="F1" s="689"/>
      <c r="G1" s="690"/>
      <c r="H1" s="688" t="s">
        <v>225</v>
      </c>
      <c r="I1" s="689"/>
      <c r="J1" s="690"/>
      <c r="K1" s="688" t="s">
        <v>226</v>
      </c>
      <c r="L1" s="689"/>
      <c r="M1" s="690"/>
    </row>
    <row r="2" spans="1:13">
      <c r="A2" s="686" t="s">
        <v>194</v>
      </c>
      <c r="B2" s="128" t="s">
        <v>195</v>
      </c>
      <c r="C2" s="106" t="s">
        <v>201</v>
      </c>
      <c r="D2" s="104" t="s">
        <v>202</v>
      </c>
      <c r="E2" s="128" t="s">
        <v>195</v>
      </c>
      <c r="F2" s="106" t="s">
        <v>201</v>
      </c>
      <c r="G2" s="104" t="s">
        <v>202</v>
      </c>
      <c r="H2" s="128" t="s">
        <v>195</v>
      </c>
      <c r="I2" s="106" t="s">
        <v>201</v>
      </c>
      <c r="J2" s="104" t="s">
        <v>203</v>
      </c>
      <c r="K2" s="128" t="s">
        <v>195</v>
      </c>
      <c r="L2" s="106" t="s">
        <v>204</v>
      </c>
      <c r="M2" s="104" t="s">
        <v>196</v>
      </c>
    </row>
    <row r="3" spans="1:13" ht="12" thickBot="1">
      <c r="A3" s="687" t="s">
        <v>194</v>
      </c>
      <c r="B3" s="99" t="s">
        <v>197</v>
      </c>
      <c r="C3" s="129" t="s">
        <v>205</v>
      </c>
      <c r="D3" s="130" t="s">
        <v>205</v>
      </c>
      <c r="E3" s="99" t="s">
        <v>197</v>
      </c>
      <c r="F3" s="129" t="s">
        <v>205</v>
      </c>
      <c r="G3" s="130" t="s">
        <v>205</v>
      </c>
      <c r="H3" s="99" t="s">
        <v>197</v>
      </c>
      <c r="I3" s="129" t="s">
        <v>277</v>
      </c>
      <c r="J3" s="130" t="s">
        <v>205</v>
      </c>
      <c r="K3" s="99" t="s">
        <v>198</v>
      </c>
      <c r="L3" s="129" t="s">
        <v>278</v>
      </c>
      <c r="M3" s="130" t="s">
        <v>199</v>
      </c>
    </row>
    <row r="4" spans="1:13" ht="34.5">
      <c r="A4" s="103" t="s">
        <v>206</v>
      </c>
      <c r="B4" s="128"/>
      <c r="C4" s="131" t="s">
        <v>279</v>
      </c>
      <c r="D4" s="104"/>
      <c r="E4" s="128"/>
      <c r="F4" s="131" t="s">
        <v>280</v>
      </c>
      <c r="G4" s="104"/>
      <c r="H4" s="128"/>
      <c r="I4" s="131" t="s">
        <v>281</v>
      </c>
      <c r="J4" s="104"/>
      <c r="K4" s="128"/>
      <c r="L4" s="131" t="s">
        <v>282</v>
      </c>
      <c r="M4" s="104"/>
    </row>
    <row r="5" spans="1:13" ht="23">
      <c r="A5" s="101" t="s">
        <v>207</v>
      </c>
      <c r="B5" s="132" t="s">
        <v>283</v>
      </c>
      <c r="C5" s="133" t="s">
        <v>284</v>
      </c>
      <c r="D5" s="134"/>
      <c r="E5" s="132" t="s">
        <v>285</v>
      </c>
      <c r="F5" s="133" t="s">
        <v>286</v>
      </c>
      <c r="G5" s="134"/>
      <c r="H5" s="132" t="s">
        <v>287</v>
      </c>
      <c r="I5" s="133" t="s">
        <v>288</v>
      </c>
      <c r="J5" s="134"/>
      <c r="K5" s="135" t="s">
        <v>289</v>
      </c>
      <c r="L5" s="136" t="s">
        <v>290</v>
      </c>
      <c r="M5" s="134"/>
    </row>
    <row r="6" spans="1:13" ht="23">
      <c r="A6" s="101" t="s">
        <v>208</v>
      </c>
      <c r="B6" s="135"/>
      <c r="C6" s="133" t="s">
        <v>291</v>
      </c>
      <c r="D6" s="137" t="s">
        <v>291</v>
      </c>
      <c r="E6" s="135"/>
      <c r="F6" s="133" t="s">
        <v>292</v>
      </c>
      <c r="G6" s="137" t="s">
        <v>293</v>
      </c>
      <c r="H6" s="135"/>
      <c r="I6" s="133" t="s">
        <v>294</v>
      </c>
      <c r="J6" s="137" t="s">
        <v>295</v>
      </c>
      <c r="K6" s="135"/>
      <c r="L6" s="136" t="s">
        <v>290</v>
      </c>
      <c r="M6" s="134" t="s">
        <v>290</v>
      </c>
    </row>
    <row r="7" spans="1:13" ht="23">
      <c r="A7" s="101" t="s">
        <v>209</v>
      </c>
      <c r="B7" s="132" t="s">
        <v>296</v>
      </c>
      <c r="C7" s="133" t="s">
        <v>284</v>
      </c>
      <c r="D7" s="134"/>
      <c r="E7" s="132" t="s">
        <v>297</v>
      </c>
      <c r="F7" s="133" t="s">
        <v>298</v>
      </c>
      <c r="G7" s="134"/>
      <c r="H7" s="132" t="s">
        <v>299</v>
      </c>
      <c r="I7" s="133" t="s">
        <v>300</v>
      </c>
      <c r="J7" s="134"/>
      <c r="K7" s="135" t="s">
        <v>301</v>
      </c>
      <c r="L7" s="136" t="s">
        <v>302</v>
      </c>
      <c r="M7" s="134"/>
    </row>
    <row r="8" spans="1:13" ht="23">
      <c r="A8" s="101" t="s">
        <v>210</v>
      </c>
      <c r="B8" s="132" t="s">
        <v>303</v>
      </c>
      <c r="C8" s="133" t="s">
        <v>279</v>
      </c>
      <c r="D8" s="134"/>
      <c r="E8" s="132" t="s">
        <v>304</v>
      </c>
      <c r="F8" s="133" t="s">
        <v>350</v>
      </c>
      <c r="G8" s="134"/>
      <c r="H8" s="132" t="s">
        <v>305</v>
      </c>
      <c r="I8" s="133" t="s">
        <v>351</v>
      </c>
      <c r="J8" s="134"/>
      <c r="K8" s="135" t="s">
        <v>306</v>
      </c>
      <c r="L8" s="136" t="s">
        <v>307</v>
      </c>
      <c r="M8" s="134"/>
    </row>
    <row r="9" spans="1:13" ht="23">
      <c r="A9" s="101" t="s">
        <v>211</v>
      </c>
      <c r="B9" s="132" t="s">
        <v>283</v>
      </c>
      <c r="C9" s="133" t="s">
        <v>308</v>
      </c>
      <c r="D9" s="134"/>
      <c r="E9" s="132" t="s">
        <v>285</v>
      </c>
      <c r="F9" s="133" t="s">
        <v>309</v>
      </c>
      <c r="G9" s="134"/>
      <c r="H9" s="132" t="s">
        <v>287</v>
      </c>
      <c r="I9" s="133" t="s">
        <v>310</v>
      </c>
      <c r="J9" s="134"/>
      <c r="K9" s="135" t="s">
        <v>289</v>
      </c>
      <c r="L9" s="136" t="s">
        <v>311</v>
      </c>
      <c r="M9" s="134"/>
    </row>
    <row r="10" spans="1:13" ht="23">
      <c r="A10" s="101" t="s">
        <v>212</v>
      </c>
      <c r="B10" s="132" t="s">
        <v>296</v>
      </c>
      <c r="C10" s="133" t="s">
        <v>308</v>
      </c>
      <c r="D10" s="134"/>
      <c r="E10" s="132" t="s">
        <v>312</v>
      </c>
      <c r="F10" s="133" t="s">
        <v>313</v>
      </c>
      <c r="G10" s="134"/>
      <c r="H10" s="132" t="s">
        <v>314</v>
      </c>
      <c r="I10" s="133" t="s">
        <v>315</v>
      </c>
      <c r="J10" s="134"/>
      <c r="K10" s="135" t="s">
        <v>289</v>
      </c>
      <c r="L10" s="136" t="s">
        <v>307</v>
      </c>
      <c r="M10" s="134"/>
    </row>
    <row r="11" spans="1:13" ht="23">
      <c r="A11" s="101" t="s">
        <v>213</v>
      </c>
      <c r="B11" s="132" t="s">
        <v>283</v>
      </c>
      <c r="C11" s="133" t="s">
        <v>308</v>
      </c>
      <c r="D11" s="134"/>
      <c r="E11" s="132" t="s">
        <v>285</v>
      </c>
      <c r="F11" s="133" t="s">
        <v>316</v>
      </c>
      <c r="G11" s="134"/>
      <c r="H11" s="132" t="s">
        <v>287</v>
      </c>
      <c r="I11" s="133" t="s">
        <v>317</v>
      </c>
      <c r="J11" s="134"/>
      <c r="K11" s="135" t="s">
        <v>289</v>
      </c>
      <c r="L11" s="136" t="s">
        <v>307</v>
      </c>
      <c r="M11" s="134"/>
    </row>
    <row r="12" spans="1:13" ht="23">
      <c r="A12" s="101" t="s">
        <v>214</v>
      </c>
      <c r="B12" s="132" t="s">
        <v>303</v>
      </c>
      <c r="C12" s="133" t="s">
        <v>318</v>
      </c>
      <c r="D12" s="134"/>
      <c r="E12" s="132" t="s">
        <v>319</v>
      </c>
      <c r="F12" s="133" t="s">
        <v>320</v>
      </c>
      <c r="G12" s="134"/>
      <c r="H12" s="132" t="s">
        <v>321</v>
      </c>
      <c r="I12" s="133" t="s">
        <v>317</v>
      </c>
      <c r="J12" s="134"/>
      <c r="K12" s="135" t="s">
        <v>306</v>
      </c>
      <c r="L12" s="136" t="s">
        <v>307</v>
      </c>
      <c r="M12" s="134"/>
    </row>
    <row r="13" spans="1:13" ht="23">
      <c r="A13" s="101" t="s">
        <v>215</v>
      </c>
      <c r="B13" s="132" t="s">
        <v>303</v>
      </c>
      <c r="C13" s="133" t="s">
        <v>318</v>
      </c>
      <c r="D13" s="134"/>
      <c r="E13" s="132" t="s">
        <v>319</v>
      </c>
      <c r="F13" s="133" t="s">
        <v>320</v>
      </c>
      <c r="G13" s="134"/>
      <c r="H13" s="132" t="s">
        <v>321</v>
      </c>
      <c r="I13" s="133" t="s">
        <v>317</v>
      </c>
      <c r="J13" s="134"/>
      <c r="K13" s="135" t="s">
        <v>306</v>
      </c>
      <c r="L13" s="136" t="s">
        <v>307</v>
      </c>
      <c r="M13" s="134"/>
    </row>
    <row r="14" spans="1:13" ht="23">
      <c r="A14" s="101" t="s">
        <v>216</v>
      </c>
      <c r="B14" s="132" t="s">
        <v>322</v>
      </c>
      <c r="C14" s="133" t="s">
        <v>323</v>
      </c>
      <c r="D14" s="134"/>
      <c r="E14" s="132" t="s">
        <v>317</v>
      </c>
      <c r="F14" s="133" t="s">
        <v>324</v>
      </c>
      <c r="G14" s="134"/>
      <c r="H14" s="132" t="s">
        <v>321</v>
      </c>
      <c r="I14" s="133" t="s">
        <v>315</v>
      </c>
      <c r="J14" s="134"/>
      <c r="K14" s="135" t="s">
        <v>306</v>
      </c>
      <c r="L14" s="136" t="s">
        <v>307</v>
      </c>
      <c r="M14" s="134"/>
    </row>
    <row r="15" spans="1:13" ht="23">
      <c r="A15" s="101" t="s">
        <v>217</v>
      </c>
      <c r="B15" s="132" t="s">
        <v>303</v>
      </c>
      <c r="C15" s="133" t="s">
        <v>318</v>
      </c>
      <c r="D15" s="134"/>
      <c r="E15" s="132" t="s">
        <v>319</v>
      </c>
      <c r="F15" s="133" t="s">
        <v>325</v>
      </c>
      <c r="G15" s="134"/>
      <c r="H15" s="132" t="s">
        <v>321</v>
      </c>
      <c r="I15" s="133" t="s">
        <v>326</v>
      </c>
      <c r="J15" s="134"/>
      <c r="K15" s="135" t="s">
        <v>306</v>
      </c>
      <c r="L15" s="136" t="s">
        <v>282</v>
      </c>
      <c r="M15" s="134"/>
    </row>
    <row r="16" spans="1:13" ht="34.5">
      <c r="A16" s="101" t="s">
        <v>218</v>
      </c>
      <c r="B16" s="135"/>
      <c r="C16" s="133" t="s">
        <v>279</v>
      </c>
      <c r="D16" s="137" t="s">
        <v>318</v>
      </c>
      <c r="E16" s="135"/>
      <c r="F16" s="133" t="s">
        <v>327</v>
      </c>
      <c r="G16" s="137" t="s">
        <v>328</v>
      </c>
      <c r="H16" s="135"/>
      <c r="I16" s="133" t="s">
        <v>315</v>
      </c>
      <c r="J16" s="137" t="s">
        <v>329</v>
      </c>
      <c r="K16" s="135"/>
      <c r="L16" s="133" t="s">
        <v>307</v>
      </c>
      <c r="M16" s="137" t="s">
        <v>330</v>
      </c>
    </row>
    <row r="17" spans="1:13" ht="23">
      <c r="A17" s="101" t="s">
        <v>219</v>
      </c>
      <c r="B17" s="132" t="s">
        <v>283</v>
      </c>
      <c r="C17" s="133" t="s">
        <v>331</v>
      </c>
      <c r="D17" s="134"/>
      <c r="E17" s="132" t="s">
        <v>285</v>
      </c>
      <c r="F17" s="133" t="s">
        <v>300</v>
      </c>
      <c r="G17" s="134"/>
      <c r="H17" s="132" t="s">
        <v>319</v>
      </c>
      <c r="I17" s="133" t="s">
        <v>332</v>
      </c>
      <c r="J17" s="134"/>
      <c r="K17" s="135" t="s">
        <v>307</v>
      </c>
      <c r="L17" s="136" t="s">
        <v>333</v>
      </c>
      <c r="M17" s="134"/>
    </row>
    <row r="18" spans="1:13" ht="34.5">
      <c r="A18" s="101" t="s">
        <v>220</v>
      </c>
      <c r="B18" s="132" t="s">
        <v>303</v>
      </c>
      <c r="C18" s="136"/>
      <c r="D18" s="137" t="s">
        <v>334</v>
      </c>
      <c r="E18" s="132" t="s">
        <v>319</v>
      </c>
      <c r="F18" s="136"/>
      <c r="G18" s="137" t="s">
        <v>335</v>
      </c>
      <c r="H18" s="132" t="s">
        <v>321</v>
      </c>
      <c r="I18" s="136"/>
      <c r="J18" s="137" t="s">
        <v>336</v>
      </c>
      <c r="K18" s="132" t="s">
        <v>306</v>
      </c>
      <c r="L18" s="136"/>
      <c r="M18" s="137" t="s">
        <v>307</v>
      </c>
    </row>
    <row r="19" spans="1:13" ht="23.5" thickBot="1">
      <c r="A19" s="102" t="s">
        <v>221</v>
      </c>
      <c r="B19" s="138" t="s">
        <v>303</v>
      </c>
      <c r="C19" s="129"/>
      <c r="D19" s="130"/>
      <c r="E19" s="138" t="s">
        <v>319</v>
      </c>
      <c r="F19" s="129"/>
      <c r="G19" s="130"/>
      <c r="H19" s="138" t="s">
        <v>321</v>
      </c>
      <c r="I19" s="129"/>
      <c r="J19" s="130"/>
      <c r="K19" s="99" t="s">
        <v>306</v>
      </c>
      <c r="L19" s="129"/>
      <c r="M19" s="130"/>
    </row>
    <row r="20" spans="1:13">
      <c r="A20" s="100" t="s">
        <v>200</v>
      </c>
      <c r="B20" s="684" t="s">
        <v>222</v>
      </c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</row>
  </sheetData>
  <mergeCells count="6">
    <mergeCell ref="B20:M20"/>
    <mergeCell ref="A1:A3"/>
    <mergeCell ref="B1:D1"/>
    <mergeCell ref="E1:G1"/>
    <mergeCell ref="H1:J1"/>
    <mergeCell ref="K1:M1"/>
  </mergeCells>
  <phoneticPr fontId="3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E14"/>
  <sheetViews>
    <sheetView workbookViewId="0">
      <selection activeCell="B6" sqref="B6:B13"/>
    </sheetView>
  </sheetViews>
  <sheetFormatPr defaultColWidth="8.90625" defaultRowHeight="14.5"/>
  <cols>
    <col min="1" max="1" width="22.08984375" bestFit="1" customWidth="1"/>
    <col min="2" max="2" width="19.6328125" customWidth="1"/>
    <col min="3" max="3" width="29.36328125" customWidth="1"/>
    <col min="4" max="4" width="27.36328125" customWidth="1"/>
    <col min="5" max="5" width="22.08984375" customWidth="1"/>
  </cols>
  <sheetData>
    <row r="1" spans="1:5">
      <c r="A1" s="114"/>
      <c r="B1" s="691" t="s">
        <v>230</v>
      </c>
      <c r="C1" s="692"/>
      <c r="D1" s="109"/>
      <c r="E1" s="110"/>
    </row>
    <row r="2" spans="1:5">
      <c r="A2" s="115" t="s">
        <v>58</v>
      </c>
      <c r="B2" s="121"/>
      <c r="C2" s="108"/>
      <c r="D2" s="111"/>
      <c r="E2" s="108"/>
    </row>
    <row r="3" spans="1:5">
      <c r="A3" s="116" t="s">
        <v>231</v>
      </c>
      <c r="B3" s="121"/>
      <c r="C3" s="108"/>
      <c r="D3" s="111"/>
      <c r="E3" s="108"/>
    </row>
    <row r="4" spans="1:5">
      <c r="A4" s="115" t="s">
        <v>235</v>
      </c>
      <c r="B4" s="121"/>
      <c r="C4" s="108"/>
      <c r="D4" s="111"/>
      <c r="E4" s="108"/>
    </row>
    <row r="5" spans="1:5">
      <c r="A5" s="123"/>
      <c r="B5" s="119" t="s">
        <v>230</v>
      </c>
      <c r="C5" s="120" t="s">
        <v>229</v>
      </c>
      <c r="D5" s="124" t="s">
        <v>238</v>
      </c>
      <c r="E5" s="125" t="s">
        <v>257</v>
      </c>
    </row>
    <row r="6" spans="1:5">
      <c r="A6" s="115" t="s">
        <v>232</v>
      </c>
      <c r="B6" s="693"/>
      <c r="C6" s="694" t="s">
        <v>255</v>
      </c>
      <c r="D6" s="111" t="s">
        <v>256</v>
      </c>
      <c r="E6" s="694" t="s">
        <v>261</v>
      </c>
    </row>
    <row r="7" spans="1:5">
      <c r="A7" s="115" t="s">
        <v>239</v>
      </c>
      <c r="B7" s="693"/>
      <c r="C7" s="694"/>
      <c r="D7" s="111" t="s">
        <v>256</v>
      </c>
      <c r="E7" s="694"/>
    </row>
    <row r="8" spans="1:5">
      <c r="A8" s="115" t="s">
        <v>233</v>
      </c>
      <c r="B8" s="693"/>
      <c r="C8" s="694"/>
      <c r="D8" s="111" t="s">
        <v>256</v>
      </c>
      <c r="E8" s="694"/>
    </row>
    <row r="9" spans="1:5">
      <c r="A9" s="115" t="s">
        <v>236</v>
      </c>
      <c r="B9" s="693"/>
      <c r="C9" s="694"/>
      <c r="D9" s="111" t="s">
        <v>256</v>
      </c>
      <c r="E9" s="694"/>
    </row>
    <row r="10" spans="1:5">
      <c r="A10" s="115" t="s">
        <v>237</v>
      </c>
      <c r="B10" s="693"/>
      <c r="C10" s="694"/>
      <c r="D10" s="111" t="s">
        <v>256</v>
      </c>
      <c r="E10" s="694"/>
    </row>
    <row r="11" spans="1:5">
      <c r="A11" s="115" t="s">
        <v>59</v>
      </c>
      <c r="B11" s="693"/>
      <c r="C11" s="694"/>
      <c r="D11" s="112" t="s">
        <v>260</v>
      </c>
      <c r="E11" s="108"/>
    </row>
    <row r="12" spans="1:5">
      <c r="A12" s="115" t="s">
        <v>234</v>
      </c>
      <c r="B12" s="693"/>
      <c r="C12" s="694"/>
      <c r="D12" s="112" t="s">
        <v>258</v>
      </c>
      <c r="E12" s="108"/>
    </row>
    <row r="13" spans="1:5">
      <c r="A13" s="116" t="s">
        <v>240</v>
      </c>
      <c r="B13" s="693"/>
      <c r="C13" s="694"/>
      <c r="D13" s="112" t="s">
        <v>259</v>
      </c>
      <c r="E13" s="108"/>
    </row>
    <row r="14" spans="1:5">
      <c r="A14" s="117"/>
      <c r="B14" s="122"/>
      <c r="C14" s="113"/>
      <c r="D14" s="118"/>
      <c r="E14" s="113"/>
    </row>
  </sheetData>
  <mergeCells count="4">
    <mergeCell ref="B1:C1"/>
    <mergeCell ref="B6:B13"/>
    <mergeCell ref="C6:C13"/>
    <mergeCell ref="E6:E10"/>
  </mergeCells>
  <phoneticPr fontId="37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56"/>
  <sheetViews>
    <sheetView topLeftCell="A10" zoomScaleNormal="100" workbookViewId="0">
      <selection activeCell="C37" sqref="C37"/>
    </sheetView>
  </sheetViews>
  <sheetFormatPr defaultColWidth="9" defaultRowHeight="10.5"/>
  <cols>
    <col min="1" max="1" width="10.6328125" style="294" customWidth="1"/>
    <col min="2" max="2" width="32.81640625" style="254" customWidth="1"/>
    <col min="3" max="3" width="31.54296875" style="262" customWidth="1"/>
    <col min="4" max="4" width="9" style="243"/>
    <col min="5" max="5" width="9" style="247"/>
    <col min="6" max="6" width="16.08984375" style="247" customWidth="1"/>
    <col min="7" max="16384" width="9" style="247"/>
  </cols>
  <sheetData>
    <row r="1" spans="1:9" s="240" customFormat="1">
      <c r="A1" s="240" t="s">
        <v>0</v>
      </c>
      <c r="B1" s="241" t="s">
        <v>1</v>
      </c>
      <c r="C1" s="242" t="s">
        <v>2</v>
      </c>
      <c r="D1" s="243"/>
    </row>
    <row r="2" spans="1:9">
      <c r="A2" s="244" t="s">
        <v>3</v>
      </c>
      <c r="B2" s="245" t="s">
        <v>28</v>
      </c>
      <c r="C2" s="246" t="str">
        <f>+Product</f>
        <v>Working Capital Loan (revolving)</v>
      </c>
    </row>
    <row r="3" spans="1:9">
      <c r="A3" s="244" t="s">
        <v>4</v>
      </c>
      <c r="B3" s="245" t="s">
        <v>29</v>
      </c>
      <c r="C3" s="248" t="str">
        <f>RAROC!D20</f>
        <v>12-Month</v>
      </c>
      <c r="E3" s="249" t="s">
        <v>389</v>
      </c>
      <c r="F3" s="250">
        <f>G3/12</f>
        <v>8.3333333333333329E-2</v>
      </c>
      <c r="G3" s="251">
        <v>1</v>
      </c>
    </row>
    <row r="4" spans="1:9">
      <c r="A4" s="244" t="s">
        <v>182</v>
      </c>
      <c r="B4" s="245" t="s">
        <v>30</v>
      </c>
      <c r="C4" s="252">
        <f>+Utilized</f>
        <v>1</v>
      </c>
      <c r="E4" s="249" t="s">
        <v>397</v>
      </c>
      <c r="F4" s="250">
        <f t="shared" ref="F4:F14" si="0">G4/12</f>
        <v>0.16666666666666666</v>
      </c>
      <c r="G4" s="251">
        <f>+G3+1</f>
        <v>2</v>
      </c>
    </row>
    <row r="5" spans="1:9">
      <c r="A5" s="244" t="s">
        <v>5</v>
      </c>
      <c r="B5" s="245" t="s">
        <v>31</v>
      </c>
      <c r="C5" s="253">
        <f>+CreditRequest</f>
        <v>200</v>
      </c>
      <c r="E5" s="249" t="s">
        <v>393</v>
      </c>
      <c r="F5" s="250">
        <f t="shared" si="0"/>
        <v>0.25</v>
      </c>
      <c r="G5" s="251">
        <f t="shared" ref="G5:G14" si="1">+G4+1</f>
        <v>3</v>
      </c>
    </row>
    <row r="6" spans="1:9">
      <c r="A6" s="244" t="s">
        <v>6</v>
      </c>
      <c r="B6" s="245" t="s">
        <v>32</v>
      </c>
      <c r="C6" s="252">
        <f>+InterestRate</f>
        <v>4.3999999999999997E-2</v>
      </c>
      <c r="E6" s="249" t="s">
        <v>404</v>
      </c>
      <c r="F6" s="250">
        <f>G6/12</f>
        <v>0.33333333333333331</v>
      </c>
      <c r="G6" s="251">
        <f t="shared" si="1"/>
        <v>4</v>
      </c>
    </row>
    <row r="7" spans="1:9">
      <c r="A7" s="244" t="s">
        <v>7</v>
      </c>
      <c r="B7" s="245" t="s">
        <v>33</v>
      </c>
      <c r="C7" s="252">
        <f>IF(OR(Product="LC Issuance",Product="Issuance of SBLC - Borrowing/ Financial",Product="Issuance of SBLC - Merchandise/ Commercial"),0%,+COF)</f>
        <v>3.0499999999999999E-2</v>
      </c>
      <c r="E7" s="249" t="s">
        <v>405</v>
      </c>
      <c r="F7" s="250">
        <f t="shared" si="0"/>
        <v>0.41666666666666669</v>
      </c>
      <c r="G7" s="251">
        <f t="shared" si="1"/>
        <v>5</v>
      </c>
    </row>
    <row r="8" spans="1:9">
      <c r="A8" s="244" t="s">
        <v>8</v>
      </c>
      <c r="B8" s="245" t="s">
        <v>50</v>
      </c>
      <c r="C8" s="252">
        <f>RAROC!D30</f>
        <v>0</v>
      </c>
      <c r="E8" s="249" t="s">
        <v>398</v>
      </c>
      <c r="F8" s="250">
        <f t="shared" si="0"/>
        <v>0.5</v>
      </c>
      <c r="G8" s="251">
        <f t="shared" si="1"/>
        <v>6</v>
      </c>
      <c r="I8" s="254"/>
    </row>
    <row r="9" spans="1:9">
      <c r="A9" s="244" t="s">
        <v>9</v>
      </c>
      <c r="B9" s="245" t="s">
        <v>377</v>
      </c>
      <c r="C9" s="255"/>
      <c r="E9" s="249" t="s">
        <v>473</v>
      </c>
      <c r="F9" s="250">
        <f t="shared" si="0"/>
        <v>0.58333333333333337</v>
      </c>
      <c r="G9" s="251">
        <f t="shared" si="1"/>
        <v>7</v>
      </c>
    </row>
    <row r="10" spans="1:9">
      <c r="A10" s="244" t="s">
        <v>10</v>
      </c>
      <c r="B10" s="256" t="s">
        <v>165</v>
      </c>
      <c r="C10" s="257">
        <f>Cash</f>
        <v>0</v>
      </c>
      <c r="E10" s="249" t="s">
        <v>474</v>
      </c>
      <c r="F10" s="250">
        <f>G10/12</f>
        <v>0.66666666666666663</v>
      </c>
      <c r="G10" s="251">
        <f>+G9+1</f>
        <v>8</v>
      </c>
    </row>
    <row r="11" spans="1:9">
      <c r="A11" s="244" t="s">
        <v>183</v>
      </c>
      <c r="B11" s="256" t="s">
        <v>180</v>
      </c>
      <c r="C11" s="258">
        <f>RAROC!K21</f>
        <v>0</v>
      </c>
      <c r="E11" s="249" t="s">
        <v>475</v>
      </c>
      <c r="F11" s="250">
        <f>G11/12</f>
        <v>0.75</v>
      </c>
      <c r="G11" s="251">
        <f t="shared" si="1"/>
        <v>9</v>
      </c>
      <c r="I11" s="321">
        <f>C14+C18+C13+C17</f>
        <v>11.499999999999998</v>
      </c>
    </row>
    <row r="12" spans="1:9">
      <c r="A12" s="244"/>
      <c r="B12" s="259" t="s">
        <v>276</v>
      </c>
      <c r="C12" s="258">
        <f>RAROC!K22</f>
        <v>0</v>
      </c>
      <c r="E12" s="249" t="s">
        <v>476</v>
      </c>
      <c r="F12" s="250">
        <f t="shared" si="0"/>
        <v>0.83333333333333337</v>
      </c>
      <c r="G12" s="251">
        <f t="shared" si="1"/>
        <v>10</v>
      </c>
    </row>
    <row r="13" spans="1:9">
      <c r="A13" s="244" t="s">
        <v>11</v>
      </c>
      <c r="B13" s="256" t="s">
        <v>166</v>
      </c>
      <c r="C13" s="257">
        <f>(C11-C12)*C10</f>
        <v>0</v>
      </c>
      <c r="D13" s="440" t="s">
        <v>671</v>
      </c>
      <c r="E13" s="249" t="s">
        <v>477</v>
      </c>
      <c r="F13" s="250">
        <f t="shared" si="0"/>
        <v>0.91666666666666663</v>
      </c>
      <c r="G13" s="251">
        <f t="shared" si="1"/>
        <v>11</v>
      </c>
    </row>
    <row r="14" spans="1:9">
      <c r="A14" s="244" t="s">
        <v>184</v>
      </c>
      <c r="B14" s="254" t="s">
        <v>35</v>
      </c>
      <c r="C14" s="260">
        <f>+C5*C4*C6</f>
        <v>8.7999999999999989</v>
      </c>
      <c r="D14" s="440" t="s">
        <v>671</v>
      </c>
      <c r="E14" s="249" t="s">
        <v>469</v>
      </c>
      <c r="F14" s="250">
        <f t="shared" si="0"/>
        <v>1</v>
      </c>
      <c r="G14" s="251">
        <f t="shared" si="1"/>
        <v>12</v>
      </c>
      <c r="I14" s="261"/>
    </row>
    <row r="15" spans="1:9">
      <c r="A15" s="244" t="s">
        <v>185</v>
      </c>
      <c r="B15" s="254" t="s">
        <v>34</v>
      </c>
      <c r="C15" s="262">
        <f>+C5*C4*C7</f>
        <v>6.1</v>
      </c>
      <c r="D15" s="440" t="s">
        <v>671</v>
      </c>
      <c r="E15" s="263"/>
      <c r="F15" s="263"/>
      <c r="G15" s="263"/>
    </row>
    <row r="16" spans="1:9">
      <c r="A16" s="244" t="s">
        <v>186</v>
      </c>
      <c r="B16" s="254" t="s">
        <v>36</v>
      </c>
      <c r="C16" s="264">
        <f>+C6-C7</f>
        <v>1.3499999999999998E-2</v>
      </c>
      <c r="E16" s="263"/>
      <c r="F16" s="263"/>
      <c r="G16" s="263"/>
    </row>
    <row r="17" spans="1:10">
      <c r="A17" s="244" t="s">
        <v>187</v>
      </c>
      <c r="B17" s="254" t="s">
        <v>51</v>
      </c>
      <c r="C17" s="262">
        <f>+C4*C5*C16</f>
        <v>2.6999999999999997</v>
      </c>
      <c r="D17" s="440"/>
    </row>
    <row r="18" spans="1:10">
      <c r="A18" s="244" t="s">
        <v>12</v>
      </c>
      <c r="B18" s="265" t="s">
        <v>37</v>
      </c>
      <c r="C18" s="266">
        <f>+C8*C5+C9</f>
        <v>0</v>
      </c>
      <c r="D18" s="440" t="s">
        <v>671</v>
      </c>
      <c r="F18" s="267"/>
    </row>
    <row r="19" spans="1:10" s="270" customFormat="1">
      <c r="A19" s="244" t="s">
        <v>612</v>
      </c>
      <c r="B19" s="268" t="s">
        <v>38</v>
      </c>
      <c r="C19" s="269">
        <f>C47*(C14+C18)</f>
        <v>0.59135999999999989</v>
      </c>
      <c r="D19" s="440" t="s">
        <v>671</v>
      </c>
      <c r="J19" s="271"/>
    </row>
    <row r="20" spans="1:10">
      <c r="A20" s="244" t="s">
        <v>13</v>
      </c>
      <c r="B20" s="438" t="s">
        <v>670</v>
      </c>
      <c r="C20" s="278">
        <f>+C14+C18+C32+C13-C15-C19-C30-C31</f>
        <v>-1.4085795276107933</v>
      </c>
      <c r="D20" s="243" t="s">
        <v>613</v>
      </c>
      <c r="I20" s="270"/>
      <c r="J20" s="254"/>
    </row>
    <row r="21" spans="1:10">
      <c r="A21" s="244" t="s">
        <v>14</v>
      </c>
      <c r="B21" s="273" t="s">
        <v>468</v>
      </c>
      <c r="C21" s="262">
        <f>IF((C20+C31)&lt;0,C20+C31,(C20+C31)*(100%-C39))</f>
        <v>-0.66697952761079327</v>
      </c>
      <c r="D21" s="243" t="s">
        <v>616</v>
      </c>
      <c r="E21" s="261"/>
      <c r="J21" s="272"/>
    </row>
    <row r="22" spans="1:10">
      <c r="A22" s="244" t="s">
        <v>15</v>
      </c>
      <c r="B22" s="274" t="s">
        <v>76</v>
      </c>
      <c r="C22" s="275">
        <f>Grading!B21</f>
        <v>3.5999999999999999E-3</v>
      </c>
      <c r="D22" s="243" t="s">
        <v>617</v>
      </c>
      <c r="E22" s="267"/>
      <c r="F22" s="261"/>
    </row>
    <row r="23" spans="1:10">
      <c r="A23" s="244" t="s">
        <v>16</v>
      </c>
      <c r="B23" s="274" t="s">
        <v>39</v>
      </c>
      <c r="C23" s="275">
        <f>MAX(LGD!B21:B22)</f>
        <v>1</v>
      </c>
      <c r="E23" s="267"/>
    </row>
    <row r="24" spans="1:10">
      <c r="A24" s="244" t="s">
        <v>17</v>
      </c>
      <c r="B24" s="274" t="s">
        <v>77</v>
      </c>
      <c r="C24" s="275">
        <f>+VLOOKUP($C$2,LEQMatrix,2,0)</f>
        <v>1.03</v>
      </c>
      <c r="D24" s="243" t="s">
        <v>618</v>
      </c>
      <c r="E24" s="267"/>
    </row>
    <row r="25" spans="1:10">
      <c r="A25" s="244" t="s">
        <v>18</v>
      </c>
      <c r="B25" s="254" t="s">
        <v>40</v>
      </c>
      <c r="C25" s="276">
        <f>+C22*C23*C24</f>
        <v>3.7079999999999999E-3</v>
      </c>
      <c r="E25" s="267"/>
    </row>
    <row r="26" spans="1:10">
      <c r="A26" s="244" t="s">
        <v>19</v>
      </c>
      <c r="B26" s="274" t="s">
        <v>41</v>
      </c>
      <c r="C26" s="275">
        <f>+C24*C42*C43*SQRT((C23)^2*C22*(1-C22)+C22*((C23*(1-C23)))/4)</f>
        <v>4.3780513308987835E-2</v>
      </c>
      <c r="D26" s="243" t="s">
        <v>619</v>
      </c>
      <c r="E26" s="267"/>
    </row>
    <row r="27" spans="1:10">
      <c r="A27" s="244" t="s">
        <v>20</v>
      </c>
      <c r="B27" s="254" t="s">
        <v>42</v>
      </c>
      <c r="C27" s="260">
        <f>+C26*C5</f>
        <v>8.7561026617975664</v>
      </c>
      <c r="D27" s="243" t="s">
        <v>620</v>
      </c>
      <c r="E27" s="261"/>
    </row>
    <row r="28" spans="1:10">
      <c r="A28" s="244" t="s">
        <v>21</v>
      </c>
      <c r="B28" s="254" t="s">
        <v>623</v>
      </c>
      <c r="C28" s="260">
        <f>+C44 * C30 + IF(((C17+C18)-C19)&gt;0,C45*((C17+C18)-C19),0)</f>
        <v>0.62161599999999995</v>
      </c>
      <c r="D28" s="243" t="s">
        <v>624</v>
      </c>
      <c r="E28" s="261"/>
    </row>
    <row r="29" spans="1:10">
      <c r="A29" s="244" t="s">
        <v>22</v>
      </c>
      <c r="B29" s="277" t="s">
        <v>104</v>
      </c>
      <c r="C29" s="278">
        <f>+C27+C28</f>
        <v>9.3777186617975659</v>
      </c>
      <c r="E29" s="261"/>
    </row>
    <row r="30" spans="1:10" s="279" customFormat="1">
      <c r="A30" s="244" t="s">
        <v>23</v>
      </c>
      <c r="B30" s="441" t="s">
        <v>43</v>
      </c>
      <c r="C30" s="260">
        <f>+C5*C41</f>
        <v>3.0531999999999999</v>
      </c>
      <c r="D30" s="243" t="s">
        <v>621</v>
      </c>
      <c r="E30" s="261"/>
      <c r="G30" s="440" t="s">
        <v>671</v>
      </c>
    </row>
    <row r="31" spans="1:10">
      <c r="A31" s="244" t="s">
        <v>24</v>
      </c>
      <c r="B31" s="254" t="s">
        <v>44</v>
      </c>
      <c r="C31" s="280">
        <f>+C5*C25</f>
        <v>0.74160000000000004</v>
      </c>
      <c r="E31" s="281"/>
      <c r="G31" s="440" t="s">
        <v>671</v>
      </c>
    </row>
    <row r="32" spans="1:10">
      <c r="A32" s="244" t="s">
        <v>25</v>
      </c>
      <c r="B32" s="265" t="s">
        <v>45</v>
      </c>
      <c r="C32" s="260">
        <f>(C29*C38)</f>
        <v>0.27758047238920797</v>
      </c>
      <c r="D32" s="243" t="s">
        <v>625</v>
      </c>
      <c r="G32" s="440" t="s">
        <v>671</v>
      </c>
    </row>
    <row r="33" spans="1:6" s="270" customFormat="1">
      <c r="A33" s="244" t="s">
        <v>26</v>
      </c>
      <c r="B33" s="254" t="s">
        <v>46</v>
      </c>
      <c r="C33" s="262">
        <f>+C29*C40</f>
        <v>1.0315490527977322</v>
      </c>
      <c r="D33" s="243" t="s">
        <v>626</v>
      </c>
    </row>
    <row r="34" spans="1:6">
      <c r="A34" s="244" t="s">
        <v>27</v>
      </c>
      <c r="B34" s="277" t="s">
        <v>47</v>
      </c>
      <c r="C34" s="282">
        <f>C37-C33</f>
        <v>-2.4401285804085253</v>
      </c>
      <c r="D34" s="243" t="s">
        <v>628</v>
      </c>
    </row>
    <row r="35" spans="1:6">
      <c r="A35" s="244" t="s">
        <v>52</v>
      </c>
      <c r="B35" s="277" t="s">
        <v>48</v>
      </c>
      <c r="C35" s="283">
        <f>C37/C29</f>
        <v>-0.1502049249300885</v>
      </c>
      <c r="D35" s="243" t="s">
        <v>629</v>
      </c>
    </row>
    <row r="36" spans="1:6" s="279" customFormat="1">
      <c r="A36" s="244" t="s">
        <v>53</v>
      </c>
      <c r="B36" s="284" t="s">
        <v>49</v>
      </c>
      <c r="C36" s="285">
        <f>+(C14*(100%-C39))-C15</f>
        <v>0.5</v>
      </c>
      <c r="D36" s="243"/>
    </row>
    <row r="37" spans="1:6">
      <c r="A37" s="244" t="s">
        <v>54</v>
      </c>
      <c r="B37" s="277" t="s">
        <v>627</v>
      </c>
      <c r="C37" s="282">
        <f>IF(C20&lt;0,C20,C20*(100%-C39))</f>
        <v>-1.4085795276107933</v>
      </c>
      <c r="D37" s="243" t="s">
        <v>622</v>
      </c>
    </row>
    <row r="38" spans="1:6">
      <c r="A38" s="244" t="s">
        <v>75</v>
      </c>
      <c r="B38" s="286" t="s">
        <v>611</v>
      </c>
      <c r="C38" s="287">
        <v>2.9600000000000001E-2</v>
      </c>
    </row>
    <row r="39" spans="1:6">
      <c r="A39" s="244" t="s">
        <v>81</v>
      </c>
      <c r="B39" s="274" t="s">
        <v>614</v>
      </c>
      <c r="C39" s="288">
        <v>0.25</v>
      </c>
      <c r="E39" s="289"/>
    </row>
    <row r="40" spans="1:6">
      <c r="A40" s="244" t="s">
        <v>82</v>
      </c>
      <c r="B40" s="286" t="s">
        <v>65</v>
      </c>
      <c r="C40" s="290">
        <v>0.11</v>
      </c>
      <c r="E40" s="267"/>
    </row>
    <row r="41" spans="1:6">
      <c r="A41" s="244" t="s">
        <v>83</v>
      </c>
      <c r="B41" s="245" t="s">
        <v>84</v>
      </c>
      <c r="C41" s="252">
        <f>+OPEX</f>
        <v>1.5266E-2</v>
      </c>
    </row>
    <row r="42" spans="1:6">
      <c r="A42" s="244" t="s">
        <v>85</v>
      </c>
      <c r="B42" s="286" t="s">
        <v>66</v>
      </c>
      <c r="C42" s="287">
        <v>0.16141176187311801</v>
      </c>
      <c r="F42" s="291"/>
    </row>
    <row r="43" spans="1:6">
      <c r="A43" s="244" t="s">
        <v>168</v>
      </c>
      <c r="B43" s="286" t="s">
        <v>67</v>
      </c>
      <c r="C43" s="292">
        <v>4.3968367056645183</v>
      </c>
    </row>
    <row r="44" spans="1:6">
      <c r="A44" s="244" t="s">
        <v>177</v>
      </c>
      <c r="B44" s="274" t="s">
        <v>68</v>
      </c>
      <c r="C44" s="275">
        <v>0.1</v>
      </c>
    </row>
    <row r="45" spans="1:6">
      <c r="A45" s="244" t="s">
        <v>178</v>
      </c>
      <c r="B45" s="274" t="s">
        <v>86</v>
      </c>
      <c r="C45" s="275">
        <v>0.15</v>
      </c>
    </row>
    <row r="46" spans="1:6">
      <c r="A46" s="293" t="s">
        <v>179</v>
      </c>
      <c r="B46" s="254" t="s">
        <v>169</v>
      </c>
      <c r="C46" s="276">
        <f>C34/C5</f>
        <v>-1.2200642902042626E-2</v>
      </c>
    </row>
    <row r="47" spans="1:6">
      <c r="B47" s="273" t="s">
        <v>637</v>
      </c>
      <c r="C47" s="276">
        <v>6.7199999999999996E-2</v>
      </c>
      <c r="E47" s="295">
        <f>6%*(1+12%)</f>
        <v>6.720000000000001E-2</v>
      </c>
    </row>
    <row r="48" spans="1:6">
      <c r="A48" s="296"/>
      <c r="B48" s="254" t="s">
        <v>615</v>
      </c>
      <c r="E48" s="267"/>
    </row>
    <row r="49" spans="3:5">
      <c r="E49" s="261"/>
    </row>
    <row r="51" spans="3:5">
      <c r="C51" s="262" t="s">
        <v>478</v>
      </c>
    </row>
    <row r="52" spans="3:5">
      <c r="C52" s="262">
        <f>0.12*((1-EXP(-50*C22)))/((1-EXP(-50)))+0.24*(1-(1-EXP(-50*C22))/(1-EXP(-50)))</f>
        <v>0.22023242536935261</v>
      </c>
    </row>
    <row r="53" spans="3:5">
      <c r="C53" s="276" t="s">
        <v>479</v>
      </c>
    </row>
    <row r="54" spans="3:5">
      <c r="C54" s="262">
        <f>(0.11852-0.5478*LN(C22))^2</f>
        <v>10.245714597265112</v>
      </c>
    </row>
    <row r="55" spans="3:5">
      <c r="C55" s="262" t="s">
        <v>480</v>
      </c>
    </row>
    <row r="56" spans="3:5">
      <c r="C56" s="297">
        <f>(C24*NORMSDIST((1-C52)^-0.5*NORMSINV(C22)+(C52/(1-C52))^0.5*_xlfn.NORM.S.INV(0.999))-C22*C24)*(1-1.5*C54)^-1*(1+(1-2.5)*C54)</f>
        <v>7.9301338279039138E-2</v>
      </c>
    </row>
  </sheetData>
  <phoneticPr fontId="35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E1615"/>
  <sheetViews>
    <sheetView showGridLines="0" topLeftCell="C16" zoomScale="116" zoomScaleNormal="116" workbookViewId="0">
      <selection activeCell="I22" sqref="I22"/>
    </sheetView>
  </sheetViews>
  <sheetFormatPr defaultColWidth="9" defaultRowHeight="15.75" customHeight="1"/>
  <cols>
    <col min="1" max="1" width="3" style="322" customWidth="1"/>
    <col min="2" max="2" width="28.90625" style="322" customWidth="1"/>
    <col min="3" max="3" width="4.08984375" style="322" customWidth="1"/>
    <col min="4" max="4" width="17.36328125" style="322" customWidth="1"/>
    <col min="5" max="5" width="11.6328125" style="322" customWidth="1"/>
    <col min="6" max="6" width="14.90625" style="322" customWidth="1"/>
    <col min="7" max="7" width="1.90625" style="322" customWidth="1"/>
    <col min="8" max="8" width="1.6328125" style="322" customWidth="1"/>
    <col min="9" max="9" width="34.6328125" style="322" customWidth="1"/>
    <col min="10" max="10" width="14.90625" style="322" customWidth="1"/>
    <col min="11" max="11" width="13.26953125" style="322" customWidth="1"/>
    <col min="12" max="12" width="10.6328125" style="322" customWidth="1"/>
    <col min="13" max="13" width="11.6328125" style="322" customWidth="1"/>
    <col min="14" max="14" width="3.36328125" style="322" customWidth="1"/>
    <col min="15" max="15" width="15" style="324" bestFit="1" customWidth="1"/>
    <col min="16" max="31" width="9" style="324"/>
    <col min="32" max="16384" width="9" style="322"/>
  </cols>
  <sheetData>
    <row r="1" spans="2:31" ht="10" customHeight="1">
      <c r="O1" s="323"/>
      <c r="P1" s="323"/>
    </row>
    <row r="2" spans="2:31" s="325" customFormat="1" ht="13">
      <c r="B2" s="626" t="s">
        <v>359</v>
      </c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O2" s="326">
        <v>44377</v>
      </c>
      <c r="P2" s="327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</row>
    <row r="3" spans="2:31" s="325" customFormat="1" ht="13">
      <c r="B3" s="626" t="s">
        <v>379</v>
      </c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O3" s="326"/>
      <c r="P3" s="3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</row>
    <row r="4" spans="2:31" s="325" customFormat="1" ht="2.25" customHeight="1"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O4" s="327"/>
      <c r="P4" s="327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</row>
    <row r="5" spans="2:31" s="331" customFormat="1" ht="13">
      <c r="B5" s="330" t="str">
        <f ca="1">IF(K6&gt;O2,"Warning: This RAROC form is out of date, please use the latest one instead.","")</f>
        <v/>
      </c>
      <c r="M5" s="332" t="s">
        <v>649</v>
      </c>
      <c r="O5" s="327"/>
      <c r="P5" s="327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</row>
    <row r="6" spans="2:31" s="331" customFormat="1" ht="13">
      <c r="B6" s="334" t="s">
        <v>362</v>
      </c>
      <c r="C6" s="634"/>
      <c r="D6" s="634"/>
      <c r="J6" s="331" t="s">
        <v>610</v>
      </c>
      <c r="K6" s="335">
        <f ca="1">TODAY()</f>
        <v>44365</v>
      </c>
      <c r="L6" s="336" t="s">
        <v>73</v>
      </c>
      <c r="M6" s="337"/>
      <c r="O6" s="327"/>
      <c r="P6" s="327"/>
      <c r="Q6" s="333"/>
      <c r="R6" s="333"/>
      <c r="S6" s="333"/>
      <c r="T6" s="333"/>
      <c r="U6" s="333"/>
      <c r="V6" s="333"/>
      <c r="W6" s="333"/>
      <c r="X6" s="333"/>
      <c r="Y6" s="333"/>
      <c r="Z6" s="333"/>
      <c r="AA6" s="333"/>
      <c r="AB6" s="333"/>
      <c r="AC6" s="333"/>
      <c r="AD6" s="333"/>
      <c r="AE6" s="333"/>
    </row>
    <row r="7" spans="2:31" s="331" customFormat="1" ht="6.75" customHeight="1">
      <c r="M7" s="332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</row>
    <row r="8" spans="2:31" s="341" customFormat="1" ht="19.5" customHeight="1">
      <c r="B8" s="338" t="s">
        <v>348</v>
      </c>
      <c r="C8" s="631" t="s">
        <v>680</v>
      </c>
      <c r="D8" s="632"/>
      <c r="E8" s="632"/>
      <c r="F8" s="633"/>
      <c r="G8" s="339"/>
      <c r="H8" s="340"/>
      <c r="I8" s="334" t="s">
        <v>55</v>
      </c>
      <c r="J8" s="628" t="s">
        <v>438</v>
      </c>
      <c r="K8" s="629"/>
      <c r="L8" s="629"/>
      <c r="M8" s="630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  <c r="AA8" s="342"/>
      <c r="AB8" s="342"/>
      <c r="AC8" s="342"/>
      <c r="AD8" s="342"/>
      <c r="AE8" s="342"/>
    </row>
    <row r="9" spans="2:31" s="341" customFormat="1" ht="19.5" customHeight="1">
      <c r="B9" s="338" t="s">
        <v>349</v>
      </c>
      <c r="C9" s="623" t="s">
        <v>681</v>
      </c>
      <c r="D9" s="624"/>
      <c r="E9" s="624"/>
      <c r="F9" s="625"/>
      <c r="G9" s="339"/>
      <c r="H9" s="340"/>
      <c r="I9" s="343" t="s">
        <v>337</v>
      </c>
      <c r="J9" s="635">
        <v>95</v>
      </c>
      <c r="K9" s="636"/>
      <c r="L9" s="636"/>
      <c r="M9" s="637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</row>
    <row r="10" spans="2:31" s="341" customFormat="1" ht="19.5" customHeight="1">
      <c r="B10" s="334" t="s">
        <v>56</v>
      </c>
      <c r="C10" s="623" t="s">
        <v>682</v>
      </c>
      <c r="D10" s="624"/>
      <c r="E10" s="624"/>
      <c r="F10" s="625"/>
      <c r="G10" s="339"/>
      <c r="H10" s="340"/>
      <c r="I10" s="334" t="s">
        <v>343</v>
      </c>
      <c r="J10" s="617">
        <v>766251729</v>
      </c>
      <c r="K10" s="618"/>
      <c r="L10" s="618"/>
      <c r="M10" s="619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  <c r="AA10" s="342"/>
      <c r="AB10" s="342"/>
      <c r="AC10" s="342"/>
      <c r="AD10" s="342"/>
      <c r="AE10" s="342"/>
    </row>
    <row r="11" spans="2:31" s="341" customFormat="1" ht="19.5" customHeight="1">
      <c r="B11" s="341" t="s">
        <v>361</v>
      </c>
      <c r="C11" s="627" t="s">
        <v>682</v>
      </c>
      <c r="D11" s="627"/>
      <c r="E11" s="627"/>
      <c r="F11" s="627"/>
      <c r="G11" s="339"/>
      <c r="H11" s="340"/>
      <c r="I11" s="343" t="s">
        <v>344</v>
      </c>
      <c r="J11" s="617">
        <v>11632912389</v>
      </c>
      <c r="K11" s="618"/>
      <c r="L11" s="618"/>
      <c r="M11" s="619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</row>
    <row r="12" spans="2:31" s="341" customFormat="1" ht="19.5" customHeight="1">
      <c r="B12" s="334" t="s">
        <v>338</v>
      </c>
      <c r="C12" s="623" t="s">
        <v>541</v>
      </c>
      <c r="D12" s="624"/>
      <c r="E12" s="624"/>
      <c r="F12" s="625"/>
      <c r="G12" s="339"/>
      <c r="H12" s="340"/>
      <c r="I12" s="334" t="s">
        <v>339</v>
      </c>
      <c r="J12" s="620" t="str">
        <f ca="1">'Company Size Categorize'!B46</f>
        <v>Small</v>
      </c>
      <c r="K12" s="621"/>
      <c r="L12" s="621"/>
      <c r="M12" s="62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  <c r="AA12" s="342"/>
      <c r="AB12" s="342"/>
      <c r="AC12" s="342"/>
      <c r="AD12" s="342"/>
      <c r="AE12" s="342"/>
    </row>
    <row r="13" spans="2:31" s="341" customFormat="1" ht="6" customHeight="1">
      <c r="G13" s="339"/>
      <c r="H13" s="340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  <c r="AA13" s="342"/>
      <c r="AB13" s="342"/>
      <c r="AC13" s="342"/>
      <c r="AD13" s="342"/>
      <c r="AE13" s="342"/>
    </row>
    <row r="14" spans="2:31" s="341" customFormat="1" ht="6" hidden="1" customHeight="1">
      <c r="B14" s="33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4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  <c r="AA14" s="342"/>
      <c r="AB14" s="342"/>
      <c r="AC14" s="342"/>
      <c r="AD14" s="342"/>
      <c r="AE14" s="342"/>
    </row>
    <row r="15" spans="2:31" ht="10" hidden="1" customHeight="1">
      <c r="F15" s="331"/>
      <c r="G15" s="331"/>
      <c r="H15" s="331"/>
    </row>
    <row r="16" spans="2:31" ht="3" customHeight="1">
      <c r="B16" s="345"/>
      <c r="C16" s="345"/>
      <c r="D16" s="345"/>
      <c r="E16" s="345"/>
      <c r="F16" s="345"/>
      <c r="G16" s="345"/>
      <c r="H16" s="346"/>
      <c r="I16" s="345"/>
      <c r="J16" s="345"/>
      <c r="K16" s="345"/>
      <c r="L16" s="345"/>
      <c r="M16" s="345"/>
    </row>
    <row r="17" spans="2:31" ht="10" hidden="1" customHeight="1">
      <c r="F17" s="331"/>
      <c r="G17" s="331"/>
      <c r="H17" s="331"/>
    </row>
    <row r="18" spans="2:31" ht="24" customHeight="1">
      <c r="B18" s="607" t="s">
        <v>640</v>
      </c>
      <c r="C18" s="607"/>
      <c r="D18" s="607"/>
      <c r="E18" s="347"/>
      <c r="F18" s="610"/>
      <c r="G18" s="610"/>
      <c r="I18" s="348" t="s">
        <v>72</v>
      </c>
      <c r="J18" s="349" t="s">
        <v>406</v>
      </c>
      <c r="K18" s="600" t="s">
        <v>666</v>
      </c>
      <c r="L18" s="600"/>
      <c r="M18" s="350" t="s">
        <v>71</v>
      </c>
    </row>
    <row r="19" spans="2:31" ht="7.5" customHeight="1">
      <c r="B19" s="350"/>
      <c r="C19" s="350"/>
      <c r="D19" s="350"/>
      <c r="E19" s="350"/>
      <c r="F19" s="351"/>
      <c r="G19" s="351"/>
      <c r="I19" s="350"/>
      <c r="J19" s="350"/>
      <c r="K19" s="350"/>
      <c r="L19" s="350"/>
      <c r="M19" s="350"/>
    </row>
    <row r="20" spans="2:31" s="341" customFormat="1" ht="19.5" customHeight="1">
      <c r="B20" s="608" t="s">
        <v>356</v>
      </c>
      <c r="C20" s="609"/>
      <c r="D20" s="614" t="s">
        <v>469</v>
      </c>
      <c r="E20" s="615"/>
      <c r="F20" s="616"/>
      <c r="G20" s="352"/>
      <c r="H20" s="353"/>
      <c r="I20" s="354" t="s">
        <v>58</v>
      </c>
      <c r="J20" s="355" t="s">
        <v>677</v>
      </c>
      <c r="K20" s="547"/>
      <c r="L20" s="548"/>
      <c r="M20" s="356">
        <f>IF(K20="",0,IF(K20=0,0,$D$23/K20))</f>
        <v>0</v>
      </c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342"/>
      <c r="AC20" s="342"/>
      <c r="AD20" s="342"/>
      <c r="AE20" s="342"/>
    </row>
    <row r="21" spans="2:31" s="341" customFormat="1" ht="19.5" customHeight="1">
      <c r="B21" s="354" t="s">
        <v>360</v>
      </c>
      <c r="C21" s="357"/>
      <c r="D21" s="611" t="s">
        <v>669</v>
      </c>
      <c r="E21" s="612"/>
      <c r="F21" s="613"/>
      <c r="G21" s="358">
        <f>VLOOKUP(Product,$E$110:$H$117,3,FALSE)</f>
        <v>0</v>
      </c>
      <c r="H21" s="353"/>
      <c r="I21" s="359" t="s">
        <v>347</v>
      </c>
      <c r="J21" s="360"/>
      <c r="K21" s="578"/>
      <c r="L21" s="579"/>
      <c r="M21" s="360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</row>
    <row r="22" spans="2:31" s="341" customFormat="1" ht="19.5" customHeight="1">
      <c r="B22" s="361" t="s">
        <v>60</v>
      </c>
      <c r="C22" s="362"/>
      <c r="D22" s="601" t="s">
        <v>641</v>
      </c>
      <c r="E22" s="602"/>
      <c r="F22" s="603"/>
      <c r="G22" s="352"/>
      <c r="I22" s="359" t="s">
        <v>378</v>
      </c>
      <c r="J22" s="360"/>
      <c r="K22" s="578"/>
      <c r="L22" s="579"/>
      <c r="M22" s="360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  <c r="AA22" s="342"/>
      <c r="AB22" s="342"/>
      <c r="AC22" s="342"/>
      <c r="AD22" s="342"/>
      <c r="AE22" s="342"/>
    </row>
    <row r="23" spans="2:31" s="341" customFormat="1" ht="19.5" customHeight="1">
      <c r="B23" s="361" t="s">
        <v>357</v>
      </c>
      <c r="C23" s="362"/>
      <c r="D23" s="604">
        <v>200</v>
      </c>
      <c r="E23" s="605"/>
      <c r="F23" s="606"/>
      <c r="G23" s="352"/>
      <c r="H23" s="353"/>
      <c r="I23" s="361" t="s">
        <v>504</v>
      </c>
      <c r="J23" s="355" t="s">
        <v>678</v>
      </c>
      <c r="K23" s="547"/>
      <c r="L23" s="548"/>
      <c r="M23" s="356">
        <f>IF(K23="",0,IF(K23=0,0,$D$23/K23))</f>
        <v>0</v>
      </c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  <c r="AA23" s="342"/>
      <c r="AB23" s="342"/>
      <c r="AC23" s="342"/>
      <c r="AD23" s="342"/>
      <c r="AE23" s="342"/>
    </row>
    <row r="24" spans="2:31" s="341" customFormat="1" ht="19.5" customHeight="1">
      <c r="B24" s="354" t="s">
        <v>63</v>
      </c>
      <c r="C24" s="357"/>
      <c r="D24" s="575">
        <v>1</v>
      </c>
      <c r="E24" s="576"/>
      <c r="F24" s="577"/>
      <c r="G24" s="352"/>
      <c r="H24" s="353"/>
      <c r="I24" s="363" t="s">
        <v>235</v>
      </c>
      <c r="J24" s="360"/>
      <c r="K24" s="547"/>
      <c r="L24" s="548"/>
      <c r="M24" s="364"/>
      <c r="O24" s="342"/>
      <c r="P24" s="342"/>
      <c r="Q24" s="342"/>
      <c r="R24" s="342"/>
      <c r="S24" s="342"/>
      <c r="T24" s="342"/>
      <c r="U24" s="342"/>
      <c r="V24" s="342"/>
      <c r="W24" s="342"/>
      <c r="X24" s="342"/>
      <c r="Y24" s="342"/>
      <c r="Z24" s="342"/>
      <c r="AA24" s="342"/>
      <c r="AB24" s="342"/>
      <c r="AC24" s="342"/>
      <c r="AD24" s="342"/>
      <c r="AE24" s="342"/>
    </row>
    <row r="25" spans="2:31" s="341" customFormat="1" ht="19.5" customHeight="1">
      <c r="B25" s="354"/>
      <c r="C25" s="338"/>
      <c r="D25" s="365"/>
      <c r="E25" s="365"/>
      <c r="F25" s="365"/>
      <c r="G25" s="352"/>
      <c r="H25" s="353"/>
      <c r="I25" s="363" t="s">
        <v>540</v>
      </c>
      <c r="J25" s="366" t="s">
        <v>679</v>
      </c>
      <c r="K25" s="547"/>
      <c r="L25" s="548"/>
      <c r="M25" s="356">
        <f>IF(K25="",0,IF(K25=0,0,$D$23/K25))</f>
        <v>0</v>
      </c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</row>
    <row r="26" spans="2:31" s="341" customFormat="1" ht="19.5" customHeight="1">
      <c r="B26" s="354"/>
      <c r="C26" s="338"/>
      <c r="D26" s="367"/>
      <c r="E26" s="368" t="s">
        <v>375</v>
      </c>
      <c r="F26" s="368" t="s">
        <v>376</v>
      </c>
      <c r="G26" s="352"/>
      <c r="H26" s="353"/>
      <c r="I26" s="354" t="s">
        <v>647</v>
      </c>
      <c r="J26" s="369"/>
      <c r="K26" s="370"/>
      <c r="L26" s="370"/>
      <c r="M26" s="371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42"/>
      <c r="AB26" s="342"/>
      <c r="AC26" s="342"/>
      <c r="AD26" s="342"/>
      <c r="AE26" s="342"/>
    </row>
    <row r="27" spans="2:31" s="341" customFormat="1" ht="19.5" customHeight="1">
      <c r="B27" s="341" t="s">
        <v>371</v>
      </c>
      <c r="D27" s="372" t="s">
        <v>591</v>
      </c>
      <c r="E27" s="373" t="s">
        <v>469</v>
      </c>
      <c r="F27" s="546">
        <v>3.85E-2</v>
      </c>
      <c r="G27" s="374"/>
      <c r="H27" s="353"/>
      <c r="K27" s="594" t="s">
        <v>667</v>
      </c>
      <c r="L27" s="594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</row>
    <row r="28" spans="2:31" s="341" customFormat="1" ht="19.5" customHeight="1">
      <c r="B28" s="341" t="s">
        <v>374</v>
      </c>
      <c r="D28" s="375" t="s">
        <v>542</v>
      </c>
      <c r="E28" s="592">
        <v>55</v>
      </c>
      <c r="F28" s="593"/>
      <c r="I28" s="354"/>
      <c r="J28" s="376" t="s">
        <v>238</v>
      </c>
      <c r="K28" s="595"/>
      <c r="L28" s="595"/>
      <c r="M28" s="350"/>
      <c r="O28" s="342"/>
      <c r="P28" s="342"/>
      <c r="Q28" s="342"/>
      <c r="R28" s="342"/>
      <c r="S28" s="342"/>
      <c r="T28" s="342"/>
      <c r="U28" s="342"/>
      <c r="V28" s="342"/>
      <c r="W28" s="342"/>
      <c r="X28" s="342"/>
      <c r="Y28" s="342"/>
      <c r="Z28" s="342"/>
      <c r="AA28" s="342"/>
      <c r="AB28" s="342"/>
      <c r="AC28" s="342"/>
      <c r="AD28" s="342"/>
      <c r="AE28" s="342"/>
    </row>
    <row r="29" spans="2:31" s="341" customFormat="1" ht="19.5" customHeight="1">
      <c r="B29" s="354" t="s">
        <v>358</v>
      </c>
      <c r="C29" s="357"/>
      <c r="D29" s="586">
        <f>IF(D28="*",F27*E28,F27+E28/(100*100))</f>
        <v>4.3999999999999997E-2</v>
      </c>
      <c r="E29" s="587"/>
      <c r="F29" s="588"/>
      <c r="I29" s="354" t="s">
        <v>232</v>
      </c>
      <c r="J29" s="355" t="s">
        <v>262</v>
      </c>
      <c r="K29" s="555"/>
      <c r="L29" s="556"/>
      <c r="M29" s="356">
        <f t="shared" ref="M29:M36" si="0">IF(OR(K29="",K29=0),0,CreditRequest/K29)</f>
        <v>0</v>
      </c>
      <c r="O29" s="342"/>
      <c r="P29" s="342"/>
      <c r="Q29" s="342"/>
      <c r="R29" s="342"/>
      <c r="S29" s="342"/>
      <c r="T29" s="342"/>
      <c r="U29" s="342"/>
      <c r="V29" s="342"/>
      <c r="W29" s="342"/>
      <c r="X29" s="342"/>
      <c r="Y29" s="342"/>
      <c r="Z29" s="342"/>
      <c r="AA29" s="342"/>
      <c r="AB29" s="342"/>
      <c r="AC29" s="342"/>
      <c r="AD29" s="342"/>
      <c r="AE29" s="342"/>
    </row>
    <row r="30" spans="2:31" s="341" customFormat="1" ht="19.5" customHeight="1">
      <c r="B30" s="354" t="s">
        <v>494</v>
      </c>
      <c r="C30" s="338"/>
      <c r="D30" s="583"/>
      <c r="E30" s="584"/>
      <c r="F30" s="585"/>
      <c r="I30" s="354" t="s">
        <v>369</v>
      </c>
      <c r="J30" s="355" t="s">
        <v>275</v>
      </c>
      <c r="K30" s="555"/>
      <c r="L30" s="556"/>
      <c r="M30" s="356">
        <f t="shared" si="0"/>
        <v>0</v>
      </c>
      <c r="O30" s="342"/>
      <c r="P30" s="342"/>
      <c r="Q30" s="342"/>
      <c r="R30" s="342"/>
      <c r="S30" s="342"/>
      <c r="T30" s="342"/>
      <c r="U30" s="342"/>
      <c r="V30" s="342"/>
      <c r="W30" s="342"/>
      <c r="X30" s="342"/>
      <c r="Y30" s="342"/>
      <c r="Z30" s="342"/>
      <c r="AA30" s="342"/>
      <c r="AB30" s="342"/>
      <c r="AC30" s="342"/>
      <c r="AD30" s="342"/>
      <c r="AE30" s="342"/>
    </row>
    <row r="31" spans="2:31" s="341" customFormat="1" ht="19.5" customHeight="1">
      <c r="B31" s="354" t="s">
        <v>493</v>
      </c>
      <c r="C31" s="344"/>
      <c r="D31" s="586">
        <f>InterestRate+D30</f>
        <v>4.3999999999999997E-2</v>
      </c>
      <c r="E31" s="587"/>
      <c r="F31" s="588"/>
      <c r="I31" s="354" t="s">
        <v>345</v>
      </c>
      <c r="J31" s="355" t="s">
        <v>275</v>
      </c>
      <c r="K31" s="555"/>
      <c r="L31" s="556"/>
      <c r="M31" s="356">
        <f t="shared" si="0"/>
        <v>0</v>
      </c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  <c r="AD31" s="342"/>
      <c r="AE31" s="342"/>
    </row>
    <row r="32" spans="2:31" s="341" customFormat="1" ht="19.5" customHeight="1">
      <c r="I32" s="354" t="s">
        <v>346</v>
      </c>
      <c r="J32" s="355" t="s">
        <v>262</v>
      </c>
      <c r="K32" s="557"/>
      <c r="L32" s="558"/>
      <c r="M32" s="356">
        <f t="shared" si="0"/>
        <v>0</v>
      </c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42"/>
      <c r="AB32" s="342"/>
      <c r="AC32" s="342"/>
      <c r="AD32" s="342"/>
      <c r="AE32" s="342"/>
    </row>
    <row r="33" spans="2:31" s="341" customFormat="1" ht="19.5" customHeight="1">
      <c r="B33" s="573" t="s">
        <v>69</v>
      </c>
      <c r="C33" s="573"/>
      <c r="D33" s="573"/>
      <c r="I33" s="354" t="s">
        <v>267</v>
      </c>
      <c r="J33" s="355" t="s">
        <v>262</v>
      </c>
      <c r="K33" s="555"/>
      <c r="L33" s="556"/>
      <c r="M33" s="356">
        <f t="shared" si="0"/>
        <v>0</v>
      </c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</row>
    <row r="34" spans="2:31" s="341" customFormat="1" ht="19.5" customHeight="1">
      <c r="B34" s="354" t="s">
        <v>370</v>
      </c>
      <c r="C34" s="377"/>
      <c r="D34" s="589" t="str">
        <f>D21&amp;" "&amp;VLOOKUP(Product,$E$110:$F$122,2,FALSE)</f>
        <v>Working Capital Loan (revolving) WC Loan (revolving)</v>
      </c>
      <c r="E34" s="590"/>
      <c r="F34" s="591"/>
      <c r="I34" s="354" t="s">
        <v>59</v>
      </c>
      <c r="J34" s="355" t="s">
        <v>268</v>
      </c>
      <c r="K34" s="555"/>
      <c r="L34" s="556"/>
      <c r="M34" s="356">
        <f t="shared" si="0"/>
        <v>0</v>
      </c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42"/>
      <c r="AB34" s="342"/>
      <c r="AC34" s="342"/>
      <c r="AD34" s="342"/>
      <c r="AE34" s="342"/>
    </row>
    <row r="35" spans="2:31" s="341" customFormat="1" ht="19.5" customHeight="1">
      <c r="B35" s="361" t="s">
        <v>408</v>
      </c>
      <c r="C35" s="350"/>
      <c r="D35" s="597" t="str">
        <f>D20</f>
        <v>12-Month</v>
      </c>
      <c r="E35" s="598"/>
      <c r="F35" s="599"/>
      <c r="I35" s="378" t="s">
        <v>234</v>
      </c>
      <c r="J35" s="379" t="s">
        <v>499</v>
      </c>
      <c r="K35" s="555"/>
      <c r="L35" s="556"/>
      <c r="M35" s="356">
        <f t="shared" si="0"/>
        <v>0</v>
      </c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</row>
    <row r="36" spans="2:31" s="341" customFormat="1" ht="19.5" customHeight="1">
      <c r="B36" s="341" t="s">
        <v>409</v>
      </c>
      <c r="D36" s="651" t="s">
        <v>592</v>
      </c>
      <c r="E36" s="652"/>
      <c r="F36" s="653"/>
      <c r="I36" s="596" t="s">
        <v>407</v>
      </c>
      <c r="J36" s="649" t="s">
        <v>498</v>
      </c>
      <c r="K36" s="549"/>
      <c r="L36" s="550"/>
      <c r="M36" s="644">
        <f t="shared" si="0"/>
        <v>0</v>
      </c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</row>
    <row r="37" spans="2:31" s="341" customFormat="1" ht="19.5" customHeight="1">
      <c r="B37" s="354" t="s">
        <v>648</v>
      </c>
      <c r="C37" s="357"/>
      <c r="D37" s="580">
        <v>3.0499999999999999E-2</v>
      </c>
      <c r="E37" s="581"/>
      <c r="F37" s="582"/>
      <c r="I37" s="596"/>
      <c r="J37" s="650"/>
      <c r="K37" s="551"/>
      <c r="L37" s="552"/>
      <c r="M37" s="645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</row>
    <row r="38" spans="2:31" s="341" customFormat="1" ht="19.5" customHeight="1">
      <c r="B38" s="341" t="s">
        <v>70</v>
      </c>
      <c r="C38" s="380"/>
      <c r="D38" s="646">
        <v>1.5266E-2</v>
      </c>
      <c r="E38" s="647"/>
      <c r="F38" s="648"/>
      <c r="I38" s="565" t="s">
        <v>495</v>
      </c>
      <c r="J38" s="381" t="s">
        <v>496</v>
      </c>
      <c r="K38" s="553">
        <f>Cash+AccountReceivables+ResidentialProperty+OfficeBuilding+CommercialBuilding+Warehouse+Land+Machine+Vehicle+Inventory+K25</f>
        <v>0</v>
      </c>
      <c r="L38" s="554"/>
      <c r="M38" s="382">
        <f>IF(OR(K38="",K38=0),0,CreditRequest/K38)</f>
        <v>0</v>
      </c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</row>
    <row r="39" spans="2:31" s="341" customFormat="1" ht="19.5" customHeight="1">
      <c r="B39" s="341" t="s">
        <v>482</v>
      </c>
      <c r="D39" s="567">
        <f>InterestRate-IF(OR(Product="Issuance of SBLC - Borrowing/ Financial",Product="Issuance of SBLC - Merchandise/ Commercial"),0,COF)</f>
        <v>1.3499999999999998E-2</v>
      </c>
      <c r="E39" s="568"/>
      <c r="F39" s="569"/>
      <c r="I39" s="565"/>
      <c r="J39" s="381" t="s">
        <v>497</v>
      </c>
      <c r="K39" s="554">
        <f>LGD!G15</f>
        <v>0</v>
      </c>
      <c r="L39" s="554"/>
      <c r="M39" s="382">
        <f>IF(OR(K39="",K39=0),0,CreditRequest/K39)</f>
        <v>0</v>
      </c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</row>
    <row r="40" spans="2:31" s="341" customFormat="1" ht="19.5" customHeight="1">
      <c r="B40" s="341" t="s">
        <v>492</v>
      </c>
      <c r="D40" s="567">
        <f>+D31-OPEX-IF(OR(Product="Issuance of SBLC - Borrowing/ Financial",Product="Issuance of SBLC - Merchandise/ Commercial"),0,COF)</f>
        <v>-1.7660000000000037E-3</v>
      </c>
      <c r="E40" s="568"/>
      <c r="F40" s="569"/>
      <c r="I40" s="322"/>
      <c r="J40" s="322"/>
      <c r="K40" s="322"/>
      <c r="L40" s="322"/>
      <c r="M40" s="383" t="s">
        <v>263</v>
      </c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</row>
    <row r="41" spans="2:31" ht="16.5" customHeight="1"/>
    <row r="42" spans="2:31" ht="3" customHeight="1">
      <c r="B42" s="345"/>
      <c r="C42" s="345"/>
      <c r="D42" s="345"/>
      <c r="E42" s="345"/>
      <c r="F42" s="345"/>
      <c r="G42" s="345"/>
      <c r="H42" s="346"/>
      <c r="I42" s="345"/>
      <c r="J42" s="345"/>
      <c r="K42" s="345"/>
      <c r="L42" s="345"/>
      <c r="M42" s="345"/>
    </row>
    <row r="43" spans="2:31" ht="10" hidden="1" customHeight="1">
      <c r="B43" s="566"/>
      <c r="C43" s="566"/>
    </row>
    <row r="44" spans="2:31" ht="17.25" customHeight="1">
      <c r="B44" s="574" t="s">
        <v>64</v>
      </c>
      <c r="C44" s="574"/>
      <c r="D44" s="574"/>
      <c r="E44" s="574"/>
      <c r="F44" s="574"/>
      <c r="I44" s="573" t="s">
        <v>143</v>
      </c>
      <c r="J44" s="573"/>
      <c r="K44" s="573"/>
      <c r="L44" s="573"/>
      <c r="M44" s="573"/>
    </row>
    <row r="45" spans="2:31" ht="7.5" hidden="1" customHeight="1">
      <c r="B45" s="350"/>
      <c r="C45" s="350"/>
      <c r="D45" s="350"/>
      <c r="E45" s="350"/>
      <c r="F45" s="350"/>
      <c r="I45" s="384"/>
      <c r="J45" s="384"/>
      <c r="K45" s="384"/>
      <c r="L45" s="384"/>
      <c r="M45" s="384"/>
    </row>
    <row r="46" spans="2:31" ht="19.5" customHeight="1">
      <c r="B46" s="322" t="s">
        <v>64</v>
      </c>
      <c r="D46" s="385" t="s">
        <v>545</v>
      </c>
      <c r="E46" s="386"/>
      <c r="F46" s="347"/>
      <c r="I46" s="341" t="s">
        <v>144</v>
      </c>
      <c r="J46" s="344"/>
      <c r="K46" s="344"/>
      <c r="L46" s="387">
        <f>+Calculate!C25</f>
        <v>3.7079999999999999E-3</v>
      </c>
      <c r="M46" s="344"/>
    </row>
    <row r="47" spans="2:31" ht="19.5" customHeight="1">
      <c r="B47" s="322" t="s">
        <v>227</v>
      </c>
      <c r="D47" s="381">
        <f>VLOOKUP(D46,Grading!$B$8:$C$17,2,FALSE)</f>
        <v>2</v>
      </c>
      <c r="E47" s="350"/>
      <c r="F47" s="350"/>
      <c r="I47" s="341" t="s">
        <v>145</v>
      </c>
      <c r="L47" s="387">
        <f>+Calculate!C24</f>
        <v>1.03</v>
      </c>
    </row>
    <row r="48" spans="2:31" ht="19.5" customHeight="1">
      <c r="B48" s="322" t="s">
        <v>604</v>
      </c>
      <c r="D48" s="388" t="str">
        <f>IF(AND(M25&gt;0,M25&lt;=100%),VLOOKUP(J25,'international rating'!B:G,6,FALSE),D46)</f>
        <v>CRR2</v>
      </c>
      <c r="E48" s="341"/>
      <c r="F48" s="350"/>
      <c r="I48" s="341" t="s">
        <v>146</v>
      </c>
      <c r="L48" s="387">
        <f>+Calculate!C23</f>
        <v>1</v>
      </c>
    </row>
    <row r="49" spans="1:31" ht="19.5" customHeight="1">
      <c r="B49" s="322" t="s">
        <v>605</v>
      </c>
      <c r="D49" s="389">
        <f>IFERROR(VLOOKUP(D48,Grading!$B$8:$C$17,2,FALSE),"N/A")</f>
        <v>2</v>
      </c>
      <c r="E49" s="341"/>
      <c r="F49" s="350"/>
      <c r="G49" s="390"/>
    </row>
    <row r="50" spans="1:31" ht="8.25" customHeight="1">
      <c r="E50" s="341"/>
      <c r="F50" s="341"/>
      <c r="G50" s="350"/>
      <c r="J50" s="341"/>
      <c r="K50" s="341"/>
      <c r="L50" s="341"/>
    </row>
    <row r="51" spans="1:31" s="341" customFormat="1" ht="8.25" customHeight="1">
      <c r="E51" s="344"/>
      <c r="F51" s="344"/>
      <c r="G51" s="391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42"/>
      <c r="AB51" s="342"/>
      <c r="AC51" s="342"/>
      <c r="AD51" s="342"/>
      <c r="AE51" s="342"/>
    </row>
    <row r="52" spans="1:31" s="341" customFormat="1" ht="16.5" hidden="1" customHeight="1">
      <c r="E52" s="392"/>
      <c r="I52" s="341" t="s">
        <v>170</v>
      </c>
      <c r="J52" s="322"/>
      <c r="K52" s="322"/>
      <c r="L52" s="387" t="str">
        <f>+VLOOKUP(L48,LGD!L2:M7,2,TRUE)</f>
        <v>High</v>
      </c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42"/>
      <c r="AB52" s="342"/>
      <c r="AC52" s="342"/>
      <c r="AD52" s="342"/>
      <c r="AE52" s="342"/>
    </row>
    <row r="53" spans="1:31" s="341" customFormat="1" ht="6" customHeight="1">
      <c r="E53" s="392"/>
      <c r="G53" s="393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  <c r="AB53" s="342"/>
      <c r="AC53" s="342"/>
      <c r="AD53" s="342"/>
      <c r="AE53" s="342"/>
    </row>
    <row r="54" spans="1:31" s="341" customFormat="1" ht="6" customHeight="1">
      <c r="D54" s="392"/>
      <c r="E54" s="39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2"/>
      <c r="AD54" s="342"/>
      <c r="AE54" s="342"/>
    </row>
    <row r="55" spans="1:31" s="341" customFormat="1" ht="16.5" customHeight="1"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  <c r="AB55" s="342"/>
      <c r="AC55" s="342"/>
      <c r="AD55" s="342"/>
      <c r="AE55" s="342"/>
    </row>
    <row r="56" spans="1:31" s="341" customFormat="1" ht="16.5" customHeight="1" thickBot="1">
      <c r="I56" s="395" t="str">
        <f ca="1">IF(K6&gt;O2,"Warning: This RAROC form is out of date, please use the latest one instead.","")</f>
        <v/>
      </c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  <c r="AB56" s="342"/>
      <c r="AC56" s="342"/>
      <c r="AD56" s="342"/>
      <c r="AE56" s="342"/>
    </row>
    <row r="57" spans="1:31" s="396" customFormat="1" ht="20.25" customHeight="1" thickBot="1">
      <c r="B57" s="338"/>
      <c r="C57" s="397"/>
      <c r="D57" s="570" t="s">
        <v>74</v>
      </c>
      <c r="E57" s="571"/>
      <c r="F57" s="572"/>
      <c r="G57" s="398"/>
      <c r="I57" s="399">
        <f>RAROC</f>
        <v>-0.1502049249300885</v>
      </c>
      <c r="J57" s="400"/>
      <c r="L57" s="338"/>
      <c r="M57" s="338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</row>
    <row r="58" spans="1:31" s="396" customFormat="1" ht="6" customHeight="1" thickBot="1">
      <c r="B58" s="338"/>
      <c r="C58" s="398"/>
      <c r="D58" s="398"/>
      <c r="E58" s="398"/>
      <c r="F58" s="398"/>
      <c r="G58" s="398"/>
      <c r="I58" s="402"/>
      <c r="L58" s="338"/>
      <c r="M58" s="338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</row>
    <row r="59" spans="1:31" s="396" customFormat="1" ht="20.25" customHeight="1" thickBot="1">
      <c r="B59" s="338"/>
      <c r="C59" s="397"/>
      <c r="D59" s="570" t="s">
        <v>167</v>
      </c>
      <c r="E59" s="571"/>
      <c r="F59" s="572"/>
      <c r="G59" s="398"/>
      <c r="I59" s="403">
        <f>Calculate!C34</f>
        <v>-2.4401285804085253</v>
      </c>
      <c r="J59" s="338" t="s">
        <v>62</v>
      </c>
      <c r="K59" s="338"/>
      <c r="L59" s="404"/>
      <c r="M59" s="338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</row>
    <row r="60" spans="1:31" s="396" customFormat="1" ht="6" customHeight="1" thickBot="1">
      <c r="B60" s="338"/>
      <c r="C60" s="397"/>
      <c r="D60" s="398"/>
      <c r="E60" s="398"/>
      <c r="F60" s="398"/>
      <c r="G60" s="398"/>
      <c r="I60" s="405"/>
      <c r="J60" s="338"/>
      <c r="K60" s="338"/>
      <c r="L60" s="404"/>
      <c r="M60" s="338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</row>
    <row r="61" spans="1:31" ht="20.25" customHeight="1" thickBot="1">
      <c r="D61" s="570" t="s">
        <v>468</v>
      </c>
      <c r="E61" s="571"/>
      <c r="F61" s="572"/>
      <c r="I61" s="403">
        <f>Calculate!C21</f>
        <v>-0.66697952761079327</v>
      </c>
      <c r="J61" s="338" t="s">
        <v>62</v>
      </c>
    </row>
    <row r="62" spans="1:31" ht="6" customHeight="1">
      <c r="D62" s="398"/>
      <c r="E62" s="398"/>
      <c r="F62" s="398"/>
    </row>
    <row r="63" spans="1:31" ht="6" customHeight="1">
      <c r="B63" s="345"/>
      <c r="C63" s="345"/>
      <c r="D63" s="345"/>
      <c r="E63" s="345"/>
      <c r="F63" s="345"/>
      <c r="G63" s="345"/>
      <c r="H63" s="346"/>
      <c r="I63" s="345"/>
      <c r="J63" s="345"/>
      <c r="K63" s="345"/>
      <c r="L63" s="345"/>
      <c r="M63" s="345"/>
    </row>
    <row r="64" spans="1:31" ht="8.25" customHeight="1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</row>
    <row r="65" spans="1:31" s="331" customFormat="1" ht="19.5" customHeight="1">
      <c r="A65" s="407"/>
      <c r="B65" s="408" t="s">
        <v>164</v>
      </c>
      <c r="G65" s="407"/>
      <c r="H65" s="407"/>
      <c r="I65" s="407"/>
      <c r="J65" s="407"/>
      <c r="K65" s="407"/>
      <c r="L65" s="407"/>
      <c r="M65" s="407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  <c r="AA65" s="333"/>
      <c r="AB65" s="333"/>
      <c r="AC65" s="333"/>
      <c r="AD65" s="333"/>
      <c r="AE65" s="333"/>
    </row>
    <row r="66" spans="1:31" ht="10" hidden="1" customHeight="1">
      <c r="B66" s="351"/>
      <c r="C66" s="351"/>
      <c r="D66" s="351"/>
      <c r="E66" s="351"/>
      <c r="F66" s="351"/>
      <c r="G66" s="351"/>
      <c r="H66" s="406"/>
      <c r="I66" s="351"/>
      <c r="J66" s="351"/>
      <c r="K66" s="351"/>
      <c r="L66" s="351"/>
      <c r="M66" s="351"/>
    </row>
    <row r="67" spans="1:31" ht="19.5" customHeight="1">
      <c r="A67" s="406"/>
      <c r="B67" s="407" t="s">
        <v>163</v>
      </c>
      <c r="C67" s="406"/>
      <c r="D67" s="406"/>
      <c r="E67" s="406"/>
      <c r="F67" s="406"/>
      <c r="G67" s="406"/>
      <c r="H67" s="406"/>
      <c r="I67" s="406"/>
      <c r="J67" s="406"/>
      <c r="K67" s="406"/>
      <c r="L67" s="406"/>
      <c r="M67" s="406"/>
    </row>
    <row r="68" spans="1:31" ht="13">
      <c r="A68" s="406"/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</row>
    <row r="69" spans="1:31" ht="19.5" customHeight="1">
      <c r="A69" s="406"/>
      <c r="B69" s="654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6"/>
    </row>
    <row r="70" spans="1:31" ht="19.5" customHeight="1">
      <c r="A70" s="406"/>
      <c r="B70" s="559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1"/>
    </row>
    <row r="71" spans="1:31" ht="19.5" customHeight="1">
      <c r="A71" s="406"/>
      <c r="B71" s="559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1"/>
    </row>
    <row r="72" spans="1:31" ht="19.5" customHeight="1">
      <c r="A72" s="406"/>
      <c r="B72" s="559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1"/>
    </row>
    <row r="73" spans="1:31" ht="19.5" customHeight="1">
      <c r="A73" s="406"/>
      <c r="B73" s="559"/>
      <c r="C73" s="560"/>
      <c r="D73" s="560"/>
      <c r="E73" s="560"/>
      <c r="F73" s="560"/>
      <c r="G73" s="560"/>
      <c r="H73" s="560"/>
      <c r="I73" s="560"/>
      <c r="J73" s="560"/>
      <c r="K73" s="560"/>
      <c r="L73" s="560"/>
      <c r="M73" s="561"/>
    </row>
    <row r="74" spans="1:31" ht="19.5" customHeight="1">
      <c r="A74" s="406"/>
      <c r="B74" s="559"/>
      <c r="C74" s="560"/>
      <c r="D74" s="560"/>
      <c r="E74" s="560"/>
      <c r="F74" s="560"/>
      <c r="G74" s="560"/>
      <c r="H74" s="560"/>
      <c r="I74" s="560"/>
      <c r="J74" s="560"/>
      <c r="K74" s="560"/>
      <c r="L74" s="560"/>
      <c r="M74" s="561"/>
    </row>
    <row r="75" spans="1:31" ht="19.5" customHeight="1">
      <c r="A75" s="406"/>
      <c r="B75" s="559"/>
      <c r="C75" s="560"/>
      <c r="D75" s="560"/>
      <c r="E75" s="560"/>
      <c r="F75" s="560"/>
      <c r="G75" s="560"/>
      <c r="H75" s="560"/>
      <c r="I75" s="560"/>
      <c r="J75" s="560"/>
      <c r="K75" s="560"/>
      <c r="L75" s="560"/>
      <c r="M75" s="561"/>
    </row>
    <row r="76" spans="1:31" ht="19.5" customHeight="1">
      <c r="A76" s="406"/>
      <c r="B76" s="559"/>
      <c r="C76" s="560"/>
      <c r="D76" s="560"/>
      <c r="E76" s="560"/>
      <c r="F76" s="560"/>
      <c r="G76" s="560"/>
      <c r="H76" s="560"/>
      <c r="I76" s="560"/>
      <c r="J76" s="560"/>
      <c r="K76" s="560"/>
      <c r="L76" s="560"/>
      <c r="M76" s="561"/>
    </row>
    <row r="77" spans="1:31" ht="19.5" customHeight="1">
      <c r="A77" s="406"/>
      <c r="B77" s="559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1"/>
    </row>
    <row r="78" spans="1:31" ht="19.5" customHeight="1">
      <c r="A78" s="406"/>
      <c r="B78" s="559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1"/>
    </row>
    <row r="79" spans="1:31" ht="19.5" customHeight="1">
      <c r="A79" s="406"/>
      <c r="B79" s="559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1"/>
    </row>
    <row r="80" spans="1:31" ht="19.5" customHeight="1">
      <c r="A80" s="406"/>
      <c r="B80" s="562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4"/>
    </row>
    <row r="81" spans="1:31" ht="12.75" customHeight="1"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</row>
    <row r="82" spans="1:31" ht="3.75" customHeight="1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</row>
    <row r="83" spans="1:31" ht="19.5" customHeight="1">
      <c r="A83" s="406"/>
      <c r="B83" s="407" t="s">
        <v>668</v>
      </c>
      <c r="C83" s="407"/>
      <c r="D83" s="407"/>
      <c r="E83" s="407"/>
      <c r="F83" s="410"/>
      <c r="G83" s="406"/>
      <c r="H83" s="406"/>
      <c r="I83" s="406"/>
      <c r="L83" s="406"/>
      <c r="M83" s="411"/>
    </row>
    <row r="84" spans="1:31" ht="19.5" customHeight="1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6"/>
    </row>
    <row r="85" spans="1:31" s="341" customFormat="1" ht="19.5" customHeight="1">
      <c r="A85" s="412"/>
      <c r="B85" s="413" t="s">
        <v>57</v>
      </c>
      <c r="C85" s="640"/>
      <c r="D85" s="640"/>
      <c r="E85" s="640"/>
      <c r="F85" s="640"/>
      <c r="G85" s="414"/>
      <c r="H85" s="415"/>
      <c r="I85" s="416" t="s">
        <v>147</v>
      </c>
      <c r="J85" s="640"/>
      <c r="K85" s="640"/>
      <c r="L85" s="640"/>
      <c r="M85" s="640"/>
      <c r="O85" s="342"/>
      <c r="P85" s="342"/>
      <c r="Q85" s="342"/>
      <c r="R85" s="342"/>
      <c r="S85" s="342"/>
      <c r="T85" s="342"/>
      <c r="U85" s="342"/>
      <c r="V85" s="342"/>
      <c r="W85" s="342"/>
      <c r="X85" s="342"/>
      <c r="Y85" s="342"/>
      <c r="Z85" s="342"/>
      <c r="AA85" s="342"/>
      <c r="AB85" s="342"/>
      <c r="AC85" s="342"/>
      <c r="AD85" s="342"/>
      <c r="AE85" s="342"/>
    </row>
    <row r="86" spans="1:31" ht="19.5" customHeight="1">
      <c r="A86" s="406"/>
      <c r="B86" s="406"/>
      <c r="C86" s="641"/>
      <c r="D86" s="641"/>
      <c r="E86" s="641"/>
      <c r="F86" s="641"/>
      <c r="G86" s="414"/>
      <c r="H86" s="406"/>
      <c r="I86" s="406"/>
      <c r="J86" s="641"/>
      <c r="K86" s="641"/>
      <c r="L86" s="641"/>
      <c r="M86" s="641"/>
      <c r="O86" s="342"/>
    </row>
    <row r="87" spans="1:31" ht="19.5" customHeight="1">
      <c r="A87" s="406"/>
      <c r="B87" s="406"/>
      <c r="C87" s="642"/>
      <c r="D87" s="642"/>
      <c r="E87" s="642"/>
      <c r="F87" s="642"/>
      <c r="G87" s="406"/>
      <c r="H87" s="406"/>
      <c r="I87" s="413"/>
      <c r="J87" s="643"/>
      <c r="K87" s="643"/>
      <c r="L87" s="643"/>
      <c r="M87" s="643"/>
      <c r="O87" s="342"/>
    </row>
    <row r="88" spans="1:31" ht="19.5" customHeight="1">
      <c r="A88" s="406"/>
      <c r="B88" s="406"/>
      <c r="C88" s="406"/>
      <c r="D88" s="406"/>
      <c r="E88" s="406"/>
      <c r="F88" s="406"/>
      <c r="G88" s="406"/>
      <c r="H88" s="406"/>
      <c r="I88" s="406"/>
      <c r="J88" s="643"/>
      <c r="K88" s="643"/>
      <c r="L88" s="643"/>
      <c r="M88" s="643"/>
      <c r="O88" s="342"/>
    </row>
    <row r="89" spans="1:31" ht="19.5" customHeight="1">
      <c r="A89" s="406"/>
      <c r="B89" s="413" t="s">
        <v>56</v>
      </c>
      <c r="C89" s="640"/>
      <c r="D89" s="640"/>
      <c r="E89" s="640"/>
      <c r="F89" s="640"/>
      <c r="G89" s="406"/>
      <c r="H89" s="406"/>
      <c r="I89" s="406"/>
      <c r="J89" s="406"/>
      <c r="K89" s="406"/>
      <c r="L89" s="406"/>
      <c r="M89" s="406"/>
      <c r="O89" s="342"/>
    </row>
    <row r="90" spans="1:31" ht="19.5" customHeight="1">
      <c r="A90" s="406"/>
      <c r="B90" s="406"/>
      <c r="C90" s="641"/>
      <c r="D90" s="641"/>
      <c r="E90" s="641"/>
      <c r="F90" s="641"/>
      <c r="G90" s="406"/>
      <c r="H90" s="406"/>
      <c r="I90" s="406"/>
      <c r="J90" s="406"/>
      <c r="K90" s="406"/>
      <c r="L90" s="406"/>
      <c r="M90" s="406"/>
      <c r="O90" s="342"/>
    </row>
    <row r="91" spans="1:31" ht="19.5" customHeight="1">
      <c r="A91" s="406"/>
      <c r="B91" s="406"/>
      <c r="C91" s="414"/>
      <c r="D91" s="414"/>
      <c r="E91" s="414"/>
      <c r="F91" s="414"/>
      <c r="G91" s="406"/>
      <c r="H91" s="406"/>
      <c r="I91" s="406"/>
      <c r="J91" s="406"/>
      <c r="K91" s="406"/>
      <c r="L91" s="406"/>
      <c r="M91" s="406"/>
      <c r="O91" s="342"/>
    </row>
    <row r="92" spans="1:31" ht="19.5" customHeight="1">
      <c r="A92" s="406"/>
      <c r="B92" s="406"/>
      <c r="C92" s="406"/>
      <c r="D92" s="406"/>
      <c r="E92" s="406"/>
      <c r="F92" s="406"/>
      <c r="G92" s="406"/>
      <c r="H92" s="406"/>
      <c r="I92" s="406"/>
      <c r="J92" s="406"/>
      <c r="K92" s="406"/>
      <c r="L92" s="406"/>
      <c r="M92" s="406"/>
      <c r="N92" s="406"/>
      <c r="O92" s="342"/>
    </row>
    <row r="93" spans="1:31" s="341" customFormat="1" ht="19.5" customHeight="1">
      <c r="A93" s="412"/>
      <c r="B93" s="413" t="s">
        <v>149</v>
      </c>
      <c r="C93" s="640"/>
      <c r="D93" s="640"/>
      <c r="E93" s="640"/>
      <c r="F93" s="640"/>
      <c r="G93" s="414"/>
      <c r="H93" s="412"/>
      <c r="I93" s="416" t="s">
        <v>191</v>
      </c>
      <c r="J93" s="640"/>
      <c r="K93" s="640"/>
      <c r="L93" s="640"/>
      <c r="M93" s="640"/>
      <c r="N93" s="406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</row>
    <row r="94" spans="1:31" ht="19.5" customHeight="1">
      <c r="A94" s="406"/>
      <c r="B94" s="417" t="s">
        <v>150</v>
      </c>
      <c r="C94" s="639"/>
      <c r="D94" s="639"/>
      <c r="E94" s="639"/>
      <c r="F94" s="639"/>
      <c r="G94" s="418"/>
      <c r="H94" s="419"/>
      <c r="I94" s="406"/>
      <c r="J94" s="641"/>
      <c r="K94" s="641"/>
      <c r="L94" s="641"/>
      <c r="M94" s="641"/>
      <c r="N94" s="406"/>
      <c r="O94" s="342"/>
    </row>
    <row r="95" spans="1:31" ht="19.5" customHeight="1">
      <c r="A95" s="406"/>
      <c r="C95" s="638"/>
      <c r="D95" s="638"/>
      <c r="E95" s="638"/>
      <c r="F95" s="638"/>
      <c r="G95" s="419"/>
      <c r="H95" s="419"/>
      <c r="I95" s="406"/>
      <c r="J95" s="638"/>
      <c r="K95" s="638"/>
      <c r="L95" s="638"/>
      <c r="M95" s="638"/>
      <c r="N95" s="406"/>
      <c r="O95" s="342"/>
    </row>
    <row r="96" spans="1:31" ht="19.5" customHeight="1">
      <c r="B96" s="351"/>
      <c r="C96" s="351"/>
      <c r="D96" s="351"/>
      <c r="E96" s="351"/>
      <c r="F96" s="351"/>
      <c r="G96" s="351"/>
      <c r="H96" s="406"/>
      <c r="I96" s="351"/>
      <c r="J96" s="351"/>
      <c r="K96" s="351"/>
      <c r="L96" s="351"/>
      <c r="M96" s="351"/>
    </row>
    <row r="97" spans="1:23" s="412" customFormat="1" ht="5.15" customHeight="1"/>
    <row r="98" spans="1:23" s="406" customFormat="1" ht="10" hidden="1" customHeight="1">
      <c r="B98" s="351"/>
      <c r="C98" s="351"/>
      <c r="D98" s="351"/>
      <c r="E98" s="351"/>
      <c r="F98" s="351"/>
      <c r="G98" s="351"/>
      <c r="I98" s="351"/>
      <c r="J98" s="351"/>
      <c r="K98" s="351"/>
      <c r="L98" s="351"/>
      <c r="M98" s="351"/>
    </row>
    <row r="99" spans="1:23" s="412" customFormat="1" ht="5.15" hidden="1" customHeight="1"/>
    <row r="100" spans="1:23" s="421" customFormat="1" ht="15.75" customHeight="1">
      <c r="A100" s="420"/>
    </row>
    <row r="101" spans="1:23" s="421" customFormat="1" ht="12.75" hidden="1" customHeight="1">
      <c r="A101" s="422"/>
      <c r="B101" s="423"/>
      <c r="C101" s="423"/>
      <c r="D101" s="423"/>
      <c r="E101" s="423"/>
      <c r="F101" s="423"/>
      <c r="G101" s="423"/>
      <c r="H101" s="423"/>
      <c r="I101" s="423"/>
      <c r="J101" s="423"/>
      <c r="K101" s="423"/>
      <c r="L101" s="423"/>
      <c r="M101" s="423"/>
    </row>
    <row r="102" spans="1:23" s="421" customFormat="1" ht="13" hidden="1">
      <c r="B102" s="423"/>
      <c r="C102" s="423"/>
      <c r="D102" s="423"/>
      <c r="E102" s="423"/>
      <c r="F102" s="423"/>
      <c r="G102" s="423"/>
      <c r="H102" s="423"/>
      <c r="I102" s="423"/>
      <c r="J102" s="423"/>
      <c r="K102" s="423"/>
      <c r="L102" s="423"/>
      <c r="M102" s="423"/>
    </row>
    <row r="103" spans="1:23" s="421" customFormat="1" ht="5.25" hidden="1" customHeight="1"/>
    <row r="104" spans="1:23" s="421" customFormat="1" ht="13" hidden="1">
      <c r="B104" s="424"/>
    </row>
    <row r="105" spans="1:23" s="421" customFormat="1" ht="29.25" hidden="1" customHeight="1"/>
    <row r="106" spans="1:23" s="421" customFormat="1" ht="18" hidden="1" customHeight="1">
      <c r="A106" s="422"/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</row>
    <row r="107" spans="1:23" s="421" customFormat="1" ht="15.75" customHeight="1"/>
    <row r="108" spans="1:23" s="406" customFormat="1" ht="15.75" customHeight="1">
      <c r="B108" s="425"/>
      <c r="C108" s="425"/>
      <c r="D108" s="426"/>
      <c r="E108" s="426"/>
      <c r="F108" s="426"/>
      <c r="G108" s="426"/>
      <c r="H108" s="425"/>
      <c r="I108" s="425"/>
      <c r="J108" s="425"/>
      <c r="K108" s="426"/>
      <c r="L108" s="426"/>
      <c r="M108" s="426"/>
      <c r="N108" s="426"/>
      <c r="O108" s="426"/>
      <c r="P108" s="426"/>
      <c r="Q108" s="427"/>
      <c r="R108" s="427"/>
      <c r="S108" s="427"/>
      <c r="T108" s="427"/>
      <c r="U108" s="427"/>
      <c r="V108" s="427"/>
      <c r="W108" s="427"/>
    </row>
    <row r="109" spans="1:23" s="406" customFormat="1" ht="15.75" customHeight="1">
      <c r="B109" s="428" t="s">
        <v>380</v>
      </c>
      <c r="C109" s="361"/>
      <c r="D109" s="361"/>
      <c r="E109" s="429" t="s">
        <v>381</v>
      </c>
      <c r="F109" s="429" t="s">
        <v>382</v>
      </c>
      <c r="G109" s="361"/>
      <c r="H109" s="361"/>
      <c r="I109" s="361"/>
      <c r="J109" s="429" t="s">
        <v>383</v>
      </c>
      <c r="K109" s="361"/>
      <c r="L109" s="361"/>
      <c r="M109" s="429" t="s">
        <v>384</v>
      </c>
      <c r="N109" s="429" t="s">
        <v>385</v>
      </c>
      <c r="O109" s="429" t="s">
        <v>386</v>
      </c>
      <c r="P109" s="361" t="s">
        <v>387</v>
      </c>
      <c r="Q109" s="429" t="s">
        <v>408</v>
      </c>
      <c r="R109" s="430"/>
      <c r="S109" s="430"/>
      <c r="T109" s="430"/>
      <c r="U109" s="430"/>
      <c r="V109" s="427"/>
      <c r="W109" s="427"/>
    </row>
    <row r="110" spans="1:23" s="406" customFormat="1" ht="15.75" customHeight="1">
      <c r="B110" s="361" t="s">
        <v>412</v>
      </c>
      <c r="C110" s="361"/>
      <c r="D110" s="361"/>
      <c r="E110" s="361" t="s">
        <v>470</v>
      </c>
      <c r="F110" s="361" t="s">
        <v>471</v>
      </c>
      <c r="G110" s="361">
        <v>1</v>
      </c>
      <c r="H110" s="361"/>
      <c r="I110" s="361"/>
      <c r="J110" s="361"/>
      <c r="K110" s="361"/>
      <c r="L110" s="361"/>
      <c r="M110" s="361" t="s">
        <v>388</v>
      </c>
      <c r="N110" s="361"/>
      <c r="O110" s="361" t="s">
        <v>389</v>
      </c>
      <c r="P110" s="361" t="s">
        <v>389</v>
      </c>
      <c r="Q110" s="361"/>
      <c r="R110" s="430"/>
      <c r="S110" s="430"/>
      <c r="T110" s="430"/>
      <c r="U110" s="430"/>
      <c r="V110" s="427"/>
      <c r="W110" s="427"/>
    </row>
    <row r="111" spans="1:23" s="406" customFormat="1" ht="15.75" customHeight="1">
      <c r="B111" s="361" t="s">
        <v>413</v>
      </c>
      <c r="C111" s="361"/>
      <c r="D111" s="361"/>
      <c r="E111" s="361" t="s">
        <v>483</v>
      </c>
      <c r="F111" s="361" t="s">
        <v>484</v>
      </c>
      <c r="G111" s="361"/>
      <c r="H111" s="361"/>
      <c r="I111" s="361"/>
      <c r="J111" s="361" t="s">
        <v>390</v>
      </c>
      <c r="K111" s="361"/>
      <c r="L111" s="361"/>
      <c r="M111" s="361" t="s">
        <v>391</v>
      </c>
      <c r="N111" s="361" t="s">
        <v>392</v>
      </c>
      <c r="O111" s="361" t="s">
        <v>397</v>
      </c>
      <c r="P111" s="361" t="s">
        <v>393</v>
      </c>
      <c r="Q111" s="361" t="s">
        <v>389</v>
      </c>
      <c r="R111" s="430"/>
      <c r="S111" s="430"/>
      <c r="T111" s="430"/>
      <c r="U111" s="430"/>
      <c r="V111" s="427"/>
      <c r="W111" s="427"/>
    </row>
    <row r="112" spans="1:23" s="406" customFormat="1" ht="15.75" customHeight="1">
      <c r="B112" s="361" t="s">
        <v>415</v>
      </c>
      <c r="C112" s="361"/>
      <c r="D112" s="361"/>
      <c r="E112" s="361" t="s">
        <v>373</v>
      </c>
      <c r="F112" s="361" t="s">
        <v>485</v>
      </c>
      <c r="G112" s="361"/>
      <c r="H112" s="361"/>
      <c r="I112" s="361"/>
      <c r="J112" s="361" t="s">
        <v>394</v>
      </c>
      <c r="K112" s="361"/>
      <c r="L112" s="361"/>
      <c r="M112" s="361" t="s">
        <v>395</v>
      </c>
      <c r="N112" s="361" t="s">
        <v>396</v>
      </c>
      <c r="O112" s="361" t="s">
        <v>393</v>
      </c>
      <c r="P112" s="361" t="s">
        <v>398</v>
      </c>
      <c r="Q112" s="361" t="s">
        <v>397</v>
      </c>
      <c r="R112" s="430"/>
      <c r="S112" s="430"/>
      <c r="T112" s="430"/>
      <c r="U112" s="430"/>
      <c r="V112" s="427"/>
      <c r="W112" s="427"/>
    </row>
    <row r="113" spans="2:23" s="406" customFormat="1" ht="15.75" customHeight="1">
      <c r="B113" s="361" t="s">
        <v>417</v>
      </c>
      <c r="C113" s="361"/>
      <c r="D113" s="361"/>
      <c r="E113" s="361" t="s">
        <v>486</v>
      </c>
      <c r="F113" s="361" t="s">
        <v>487</v>
      </c>
      <c r="G113" s="361"/>
      <c r="H113" s="361"/>
      <c r="I113" s="361"/>
      <c r="J113" s="361" t="s">
        <v>399</v>
      </c>
      <c r="K113" s="361"/>
      <c r="L113" s="361"/>
      <c r="M113" s="361" t="s">
        <v>400</v>
      </c>
      <c r="N113" s="361" t="s">
        <v>401</v>
      </c>
      <c r="O113" s="361" t="s">
        <v>404</v>
      </c>
      <c r="P113" s="361" t="s">
        <v>402</v>
      </c>
      <c r="Q113" s="361" t="s">
        <v>393</v>
      </c>
      <c r="R113" s="430"/>
      <c r="S113" s="430"/>
      <c r="T113" s="430"/>
      <c r="U113" s="430"/>
      <c r="V113" s="427"/>
      <c r="W113" s="427"/>
    </row>
    <row r="114" spans="2:23" s="406" customFormat="1" ht="15.75" customHeight="1">
      <c r="B114" s="361" t="s">
        <v>419</v>
      </c>
      <c r="C114" s="361"/>
      <c r="D114" s="361"/>
      <c r="E114" s="361" t="s">
        <v>466</v>
      </c>
      <c r="F114" s="361" t="s">
        <v>487</v>
      </c>
      <c r="G114" s="361"/>
      <c r="H114" s="361"/>
      <c r="I114" s="361"/>
      <c r="J114" s="361" t="s">
        <v>541</v>
      </c>
      <c r="K114" s="361"/>
      <c r="L114" s="361"/>
      <c r="M114" s="361"/>
      <c r="N114" s="361" t="s">
        <v>403</v>
      </c>
      <c r="O114" s="361" t="s">
        <v>405</v>
      </c>
      <c r="P114" s="361"/>
      <c r="Q114" s="361" t="s">
        <v>404</v>
      </c>
      <c r="R114" s="430"/>
      <c r="S114" s="430"/>
      <c r="T114" s="430"/>
      <c r="U114" s="430"/>
      <c r="V114" s="427"/>
      <c r="W114" s="427"/>
    </row>
    <row r="115" spans="2:23" s="406" customFormat="1" ht="15.75" customHeight="1">
      <c r="B115" s="361" t="s">
        <v>420</v>
      </c>
      <c r="C115" s="361"/>
      <c r="D115" s="361"/>
      <c r="E115" s="361" t="s">
        <v>467</v>
      </c>
      <c r="F115" s="361" t="s">
        <v>487</v>
      </c>
      <c r="G115" s="361"/>
      <c r="H115" s="361"/>
      <c r="I115" s="361"/>
      <c r="J115" s="361"/>
      <c r="K115" s="361"/>
      <c r="L115" s="361"/>
      <c r="M115" s="361"/>
      <c r="N115" s="361" t="s">
        <v>490</v>
      </c>
      <c r="O115" s="361" t="s">
        <v>398</v>
      </c>
      <c r="P115" s="361"/>
      <c r="Q115" s="361" t="s">
        <v>405</v>
      </c>
      <c r="R115" s="430"/>
      <c r="S115" s="430"/>
      <c r="T115" s="430"/>
      <c r="U115" s="430"/>
      <c r="V115" s="427"/>
      <c r="W115" s="427"/>
    </row>
    <row r="116" spans="2:23" s="406" customFormat="1" ht="15.75" customHeight="1">
      <c r="B116" s="361" t="s">
        <v>422</v>
      </c>
      <c r="C116" s="361"/>
      <c r="D116" s="361"/>
      <c r="E116" s="361" t="s">
        <v>488</v>
      </c>
      <c r="F116" s="361" t="s">
        <v>487</v>
      </c>
      <c r="G116" s="361"/>
      <c r="H116" s="361"/>
      <c r="I116" s="361"/>
      <c r="J116" s="361"/>
      <c r="K116" s="361"/>
      <c r="L116" s="361"/>
      <c r="M116" s="361"/>
      <c r="N116" s="361"/>
      <c r="O116" s="361" t="s">
        <v>473</v>
      </c>
      <c r="P116" s="361"/>
      <c r="Q116" s="361" t="s">
        <v>398</v>
      </c>
      <c r="R116" s="430"/>
      <c r="S116" s="430"/>
      <c r="T116" s="430"/>
      <c r="U116" s="430"/>
      <c r="V116" s="427"/>
      <c r="W116" s="427"/>
    </row>
    <row r="117" spans="2:23" s="406" customFormat="1" ht="15.75" customHeight="1">
      <c r="B117" s="361" t="s">
        <v>424</v>
      </c>
      <c r="C117" s="361"/>
      <c r="D117" s="361"/>
      <c r="E117" s="361" t="s">
        <v>489</v>
      </c>
      <c r="F117" s="361" t="s">
        <v>487</v>
      </c>
      <c r="G117" s="361"/>
      <c r="H117" s="361"/>
      <c r="I117" s="361"/>
      <c r="J117" s="361"/>
      <c r="K117" s="361"/>
      <c r="L117" s="361"/>
      <c r="M117" s="361"/>
      <c r="N117" s="361"/>
      <c r="O117" s="361" t="s">
        <v>474</v>
      </c>
      <c r="P117" s="361"/>
      <c r="Q117" s="361" t="s">
        <v>410</v>
      </c>
      <c r="R117" s="430"/>
      <c r="S117" s="430"/>
      <c r="T117" s="430"/>
      <c r="U117" s="430"/>
      <c r="V117" s="427"/>
      <c r="W117" s="427"/>
    </row>
    <row r="118" spans="2:23" s="406" customFormat="1" ht="15.75" customHeight="1">
      <c r="B118" s="361" t="s">
        <v>426</v>
      </c>
      <c r="C118" s="361"/>
      <c r="D118" s="361"/>
      <c r="E118" s="361" t="s">
        <v>364</v>
      </c>
      <c r="F118" s="361" t="s">
        <v>364</v>
      </c>
      <c r="G118" s="361"/>
      <c r="H118" s="361"/>
      <c r="I118" s="361"/>
      <c r="J118" s="361"/>
      <c r="K118" s="361"/>
      <c r="L118" s="361"/>
      <c r="M118" s="361"/>
      <c r="N118" s="361"/>
      <c r="O118" s="361" t="s">
        <v>475</v>
      </c>
      <c r="P118" s="361"/>
      <c r="Q118" s="361"/>
      <c r="R118" s="430"/>
      <c r="S118" s="430"/>
      <c r="T118" s="430"/>
      <c r="U118" s="430"/>
      <c r="V118" s="427"/>
      <c r="W118" s="427"/>
    </row>
    <row r="119" spans="2:23" s="406" customFormat="1" ht="15.75" customHeight="1">
      <c r="B119" s="361" t="s">
        <v>428</v>
      </c>
      <c r="C119" s="361"/>
      <c r="D119" s="361"/>
      <c r="E119" s="361" t="s">
        <v>590</v>
      </c>
      <c r="F119" s="361"/>
      <c r="G119" s="361"/>
      <c r="H119" s="361"/>
      <c r="I119" s="361"/>
      <c r="J119" s="361"/>
      <c r="K119" s="361"/>
      <c r="L119" s="361"/>
      <c r="M119" s="361"/>
      <c r="N119" s="361"/>
      <c r="O119" s="361" t="s">
        <v>476</v>
      </c>
      <c r="P119" s="361"/>
      <c r="Q119" s="361"/>
      <c r="R119" s="430"/>
      <c r="S119" s="430"/>
      <c r="T119" s="430"/>
      <c r="U119" s="430"/>
      <c r="V119" s="427"/>
      <c r="W119" s="427"/>
    </row>
    <row r="120" spans="2:23" s="406" customFormat="1" ht="15.75" customHeight="1">
      <c r="B120" s="361" t="s">
        <v>430</v>
      </c>
      <c r="C120" s="361"/>
      <c r="D120" s="361"/>
      <c r="E120" s="361" t="s">
        <v>595</v>
      </c>
      <c r="F120" s="361"/>
      <c r="G120" s="361"/>
      <c r="H120" s="361"/>
      <c r="I120" s="361"/>
      <c r="J120" s="361"/>
      <c r="K120" s="361"/>
      <c r="L120" s="361"/>
      <c r="M120" s="361"/>
      <c r="N120" s="361"/>
      <c r="O120" s="361" t="s">
        <v>477</v>
      </c>
      <c r="P120" s="361"/>
      <c r="Q120" s="361"/>
      <c r="R120" s="430"/>
      <c r="S120" s="430"/>
      <c r="T120" s="430"/>
      <c r="U120" s="430"/>
      <c r="V120" s="427"/>
      <c r="W120" s="427"/>
    </row>
    <row r="121" spans="2:23" s="406" customFormat="1" ht="15.75" customHeight="1">
      <c r="B121" s="361" t="s">
        <v>432</v>
      </c>
      <c r="C121" s="361"/>
      <c r="D121" s="361"/>
      <c r="E121" s="361" t="s">
        <v>601</v>
      </c>
      <c r="F121" s="361"/>
      <c r="G121" s="361"/>
      <c r="H121" s="361"/>
      <c r="I121" s="361"/>
      <c r="J121" s="361"/>
      <c r="K121" s="361"/>
      <c r="L121" s="361"/>
      <c r="M121" s="361"/>
      <c r="N121" s="361"/>
      <c r="O121" s="361" t="s">
        <v>469</v>
      </c>
      <c r="P121" s="361"/>
      <c r="Q121" s="361"/>
      <c r="R121" s="430"/>
      <c r="S121" s="430"/>
      <c r="T121" s="430"/>
      <c r="U121" s="430"/>
      <c r="V121" s="427"/>
      <c r="W121" s="427"/>
    </row>
    <row r="122" spans="2:23" s="406" customFormat="1" ht="15.75" customHeight="1">
      <c r="B122" s="361" t="s">
        <v>434</v>
      </c>
      <c r="C122" s="361"/>
      <c r="D122" s="361"/>
      <c r="E122" s="361" t="s">
        <v>645</v>
      </c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430"/>
      <c r="S122" s="430"/>
      <c r="T122" s="430"/>
      <c r="U122" s="430"/>
      <c r="V122" s="427"/>
      <c r="W122" s="427"/>
    </row>
    <row r="123" spans="2:23" s="406" customFormat="1" ht="15.75" customHeight="1">
      <c r="B123" s="361" t="s">
        <v>436</v>
      </c>
      <c r="C123" s="361"/>
      <c r="D123" s="361"/>
      <c r="E123" s="361" t="s">
        <v>646</v>
      </c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430"/>
      <c r="R123" s="430"/>
      <c r="S123" s="430"/>
      <c r="T123" s="430"/>
      <c r="U123" s="430"/>
    </row>
    <row r="124" spans="2:23" s="406" customFormat="1" ht="15.75" customHeight="1">
      <c r="B124" s="361" t="s">
        <v>438</v>
      </c>
      <c r="C124" s="361"/>
      <c r="D124" s="361"/>
      <c r="E124" s="361"/>
      <c r="F124" s="361"/>
      <c r="G124" s="361"/>
      <c r="H124" s="361"/>
      <c r="I124" s="361"/>
      <c r="J124" s="425"/>
      <c r="K124" s="425"/>
      <c r="L124" s="425"/>
      <c r="M124" s="425"/>
      <c r="N124" s="425"/>
      <c r="O124" s="425"/>
      <c r="P124" s="425"/>
    </row>
    <row r="125" spans="2:23" s="406" customFormat="1" ht="15.75" customHeight="1">
      <c r="B125" s="361" t="s">
        <v>440</v>
      </c>
      <c r="C125" s="361"/>
      <c r="D125" s="361"/>
      <c r="E125" s="361"/>
      <c r="F125" s="361"/>
      <c r="G125" s="361"/>
      <c r="H125" s="361"/>
      <c r="I125" s="361"/>
      <c r="J125" s="425"/>
      <c r="K125" s="425"/>
      <c r="L125" s="425"/>
      <c r="M125" s="425"/>
      <c r="N125" s="425"/>
      <c r="O125" s="425"/>
      <c r="P125" s="425"/>
    </row>
    <row r="126" spans="2:23" s="406" customFormat="1" ht="15.75" customHeight="1">
      <c r="B126" s="361" t="s">
        <v>443</v>
      </c>
      <c r="C126" s="361"/>
      <c r="D126" s="361"/>
      <c r="E126" s="361"/>
      <c r="F126" s="361"/>
      <c r="G126" s="361"/>
      <c r="H126" s="361"/>
      <c r="I126" s="361"/>
      <c r="J126" s="425"/>
      <c r="K126" s="425"/>
      <c r="L126" s="425"/>
      <c r="M126" s="425"/>
      <c r="N126" s="425"/>
      <c r="O126" s="425"/>
      <c r="P126" s="425"/>
    </row>
    <row r="127" spans="2:23" s="406" customFormat="1" ht="15.75" customHeight="1">
      <c r="B127" s="361" t="s">
        <v>446</v>
      </c>
      <c r="C127" s="361"/>
      <c r="D127" s="361"/>
      <c r="E127" s="361"/>
      <c r="F127" s="361"/>
      <c r="G127" s="361"/>
      <c r="H127" s="361"/>
      <c r="I127" s="361"/>
      <c r="J127" s="425"/>
      <c r="K127" s="425"/>
      <c r="L127" s="425"/>
      <c r="M127" s="425"/>
      <c r="N127" s="425"/>
      <c r="O127" s="425"/>
      <c r="P127" s="425"/>
    </row>
    <row r="128" spans="2:23" s="406" customFormat="1" ht="15.75" customHeight="1">
      <c r="B128" s="431" t="s">
        <v>449</v>
      </c>
      <c r="C128" s="361"/>
      <c r="D128" s="361"/>
      <c r="E128" s="361"/>
      <c r="F128" s="361"/>
      <c r="G128" s="361"/>
      <c r="H128" s="361"/>
      <c r="I128" s="361"/>
      <c r="J128" s="425"/>
      <c r="K128" s="425"/>
      <c r="L128" s="425"/>
      <c r="M128" s="425"/>
      <c r="N128" s="425"/>
      <c r="O128" s="425"/>
      <c r="P128" s="425"/>
    </row>
    <row r="129" spans="2:16" s="406" customFormat="1" ht="15.75" customHeight="1">
      <c r="B129" s="431" t="s">
        <v>452</v>
      </c>
      <c r="C129" s="361"/>
      <c r="D129" s="361"/>
      <c r="E129" s="361"/>
      <c r="F129" s="361"/>
      <c r="G129" s="361"/>
      <c r="H129" s="361"/>
      <c r="I129" s="361"/>
      <c r="J129" s="425"/>
      <c r="K129" s="425"/>
      <c r="L129" s="425"/>
      <c r="M129" s="425"/>
      <c r="N129" s="425"/>
      <c r="O129" s="425"/>
      <c r="P129" s="425"/>
    </row>
    <row r="130" spans="2:16" s="406" customFormat="1" ht="15.75" customHeight="1">
      <c r="B130" s="432" t="s">
        <v>455</v>
      </c>
      <c r="C130" s="430"/>
      <c r="D130" s="430"/>
      <c r="E130" s="361"/>
      <c r="F130" s="361"/>
      <c r="G130" s="361"/>
      <c r="H130" s="430"/>
      <c r="I130" s="430"/>
      <c r="J130" s="433"/>
      <c r="K130" s="433"/>
      <c r="L130" s="433"/>
      <c r="M130" s="433"/>
      <c r="N130" s="433"/>
      <c r="O130" s="433"/>
    </row>
    <row r="131" spans="2:16" s="406" customFormat="1" ht="15.75" customHeight="1">
      <c r="B131" s="432" t="s">
        <v>458</v>
      </c>
      <c r="C131" s="430"/>
      <c r="D131" s="430"/>
      <c r="E131" s="361"/>
      <c r="F131" s="361"/>
      <c r="G131" s="361"/>
      <c r="H131" s="430"/>
      <c r="I131" s="430"/>
      <c r="J131" s="433"/>
      <c r="K131" s="433"/>
      <c r="L131" s="433"/>
      <c r="M131" s="433"/>
      <c r="N131" s="433"/>
      <c r="O131" s="433"/>
    </row>
    <row r="132" spans="2:16" s="406" customFormat="1" ht="15.75" customHeight="1">
      <c r="B132" s="432" t="s">
        <v>461</v>
      </c>
      <c r="C132" s="430"/>
      <c r="D132" s="430"/>
      <c r="E132" s="430"/>
      <c r="F132" s="430"/>
      <c r="G132" s="430"/>
      <c r="H132" s="430"/>
      <c r="I132" s="430"/>
      <c r="J132" s="433"/>
      <c r="K132" s="433"/>
      <c r="L132" s="433"/>
      <c r="M132" s="433"/>
      <c r="N132" s="433"/>
      <c r="O132" s="433"/>
    </row>
    <row r="133" spans="2:16" s="406" customFormat="1" ht="15.75" customHeight="1">
      <c r="B133" s="432" t="s">
        <v>464</v>
      </c>
      <c r="C133" s="430"/>
      <c r="D133" s="430"/>
      <c r="E133" s="430"/>
      <c r="F133" s="430"/>
      <c r="G133" s="430"/>
      <c r="H133" s="430"/>
      <c r="I133" s="430"/>
      <c r="J133" s="433"/>
      <c r="K133" s="433"/>
      <c r="L133" s="433"/>
      <c r="M133" s="433"/>
      <c r="N133" s="433"/>
      <c r="O133" s="433"/>
    </row>
    <row r="134" spans="2:16" s="406" customFormat="1" ht="15.75" customHeight="1">
      <c r="B134" s="434"/>
      <c r="C134" s="433"/>
      <c r="D134" s="433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3"/>
    </row>
    <row r="135" spans="2:16" s="406" customFormat="1" ht="15.75" customHeight="1">
      <c r="B135" s="434"/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</row>
    <row r="136" spans="2:16" s="406" customFormat="1" ht="15.75" customHeight="1">
      <c r="B136" s="434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</row>
    <row r="137" spans="2:16" s="406" customFormat="1" ht="15.75" customHeight="1">
      <c r="B137" s="434"/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</row>
    <row r="138" spans="2:16" s="406" customFormat="1" ht="15.75" customHeight="1">
      <c r="B138" s="434"/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</row>
    <row r="139" spans="2:16" s="406" customFormat="1" ht="15.75" customHeight="1">
      <c r="B139" s="435"/>
      <c r="E139" s="433"/>
      <c r="F139" s="433"/>
      <c r="G139" s="433"/>
      <c r="J139" s="433"/>
      <c r="K139" s="433"/>
      <c r="L139" s="433"/>
      <c r="M139" s="433"/>
      <c r="N139" s="433"/>
      <c r="O139" s="433"/>
    </row>
    <row r="140" spans="2:16" s="406" customFormat="1" ht="15.75" customHeight="1">
      <c r="E140" s="433"/>
      <c r="F140" s="433"/>
      <c r="G140" s="433"/>
    </row>
    <row r="141" spans="2:16" s="406" customFormat="1" ht="15.75" customHeight="1"/>
    <row r="142" spans="2:16" s="406" customFormat="1" ht="15.75" customHeight="1"/>
    <row r="143" spans="2:16" s="406" customFormat="1" ht="15.75" customHeight="1"/>
    <row r="144" spans="2:16" s="406" customFormat="1" ht="15.75" customHeight="1"/>
    <row r="145" spans="3:5" s="406" customFormat="1" ht="15.75" customHeight="1"/>
    <row r="146" spans="3:5" s="406" customFormat="1" ht="15.75" customHeight="1"/>
    <row r="147" spans="3:5" s="406" customFormat="1" ht="15.75" customHeight="1"/>
    <row r="148" spans="3:5" s="406" customFormat="1" ht="15.75" customHeight="1"/>
    <row r="149" spans="3:5" s="406" customFormat="1" ht="15.75" customHeight="1"/>
    <row r="150" spans="3:5" s="406" customFormat="1" ht="15.75" customHeight="1"/>
    <row r="151" spans="3:5" s="406" customFormat="1" ht="15.75" customHeight="1"/>
    <row r="152" spans="3:5" s="406" customFormat="1" ht="15.75" customHeight="1"/>
    <row r="153" spans="3:5" s="406" customFormat="1" ht="15.75" customHeight="1"/>
    <row r="154" spans="3:5" s="406" customFormat="1" ht="15.75" customHeight="1"/>
    <row r="155" spans="3:5" s="406" customFormat="1" ht="15.75" customHeight="1"/>
    <row r="156" spans="3:5" s="406" customFormat="1" ht="15.75" customHeight="1"/>
    <row r="157" spans="3:5" s="406" customFormat="1" ht="15.75" customHeight="1">
      <c r="C157" s="436"/>
      <c r="D157" s="436"/>
    </row>
    <row r="158" spans="3:5" s="406" customFormat="1" ht="15.75" customHeight="1"/>
    <row r="159" spans="3:5" s="406" customFormat="1" ht="15.75" customHeight="1">
      <c r="E159" s="436"/>
    </row>
    <row r="160" spans="3:5" s="406" customFormat="1" ht="15.75" customHeight="1"/>
    <row r="161" s="406" customFormat="1" ht="15.75" customHeight="1"/>
    <row r="162" s="406" customFormat="1" ht="15.75" customHeight="1"/>
    <row r="163" s="406" customFormat="1" ht="15.75" customHeight="1"/>
    <row r="164" s="406" customFormat="1" ht="15.75" customHeight="1"/>
    <row r="165" s="406" customFormat="1" ht="15.75" customHeight="1"/>
    <row r="166" s="406" customFormat="1" ht="15.75" customHeight="1"/>
    <row r="167" s="406" customFormat="1" ht="15.75" customHeight="1"/>
    <row r="168" s="406" customFormat="1" ht="15.75" customHeight="1"/>
    <row r="169" s="406" customFormat="1" ht="15.75" customHeight="1"/>
    <row r="170" s="406" customFormat="1" ht="15.75" customHeight="1"/>
    <row r="171" s="406" customFormat="1" ht="15.75" customHeight="1"/>
    <row r="172" s="406" customFormat="1" ht="15.75" customHeight="1"/>
    <row r="173" s="406" customFormat="1" ht="15.75" customHeight="1"/>
    <row r="174" s="406" customFormat="1" ht="15.75" customHeight="1"/>
    <row r="175" s="406" customFormat="1" ht="15.75" customHeight="1"/>
    <row r="176" s="406" customFormat="1" ht="15.75" customHeight="1"/>
    <row r="177" s="406" customFormat="1" ht="15.75" customHeight="1"/>
    <row r="178" s="406" customFormat="1" ht="15.75" customHeight="1"/>
    <row r="179" s="406" customFormat="1" ht="15.75" customHeight="1"/>
    <row r="180" s="406" customFormat="1" ht="15.75" customHeight="1"/>
    <row r="181" s="406" customFormat="1" ht="15.75" customHeight="1"/>
    <row r="182" s="406" customFormat="1" ht="15.75" customHeight="1"/>
    <row r="183" s="406" customFormat="1" ht="15.75" customHeight="1"/>
    <row r="184" s="406" customFormat="1" ht="15.75" customHeight="1"/>
    <row r="185" s="406" customFormat="1" ht="15.75" customHeight="1"/>
    <row r="186" s="406" customFormat="1" ht="15.75" customHeight="1"/>
    <row r="187" s="406" customFormat="1" ht="15.75" customHeight="1"/>
    <row r="188" s="406" customFormat="1" ht="15.75" customHeight="1"/>
    <row r="189" s="406" customFormat="1" ht="15.75" customHeight="1"/>
    <row r="190" s="406" customFormat="1" ht="15.75" customHeight="1"/>
    <row r="191" s="406" customFormat="1" ht="15.75" customHeight="1"/>
    <row r="192" s="406" customFormat="1" ht="15.75" customHeight="1"/>
    <row r="193" s="406" customFormat="1" ht="15.75" customHeight="1"/>
    <row r="194" s="406" customFormat="1" ht="15.75" customHeight="1"/>
    <row r="195" s="406" customFormat="1" ht="15.75" customHeight="1"/>
    <row r="196" s="406" customFormat="1" ht="15.75" customHeight="1"/>
    <row r="197" s="406" customFormat="1" ht="15.75" customHeight="1"/>
    <row r="198" s="406" customFormat="1" ht="15.75" customHeight="1"/>
    <row r="199" s="406" customFormat="1" ht="15.75" customHeight="1"/>
    <row r="200" s="406" customFormat="1" ht="15.75" customHeight="1"/>
    <row r="201" s="406" customFormat="1" ht="15.75" customHeight="1"/>
    <row r="202" s="406" customFormat="1" ht="15.75" customHeight="1"/>
    <row r="203" s="406" customFormat="1" ht="15.75" customHeight="1"/>
    <row r="204" s="406" customFormat="1" ht="15.75" customHeight="1"/>
    <row r="205" s="406" customFormat="1" ht="15.75" customHeight="1"/>
    <row r="206" s="406" customFormat="1" ht="15.75" customHeight="1"/>
    <row r="207" s="406" customFormat="1" ht="15.75" customHeight="1"/>
    <row r="208" s="406" customFormat="1" ht="15.75" customHeight="1"/>
    <row r="209" s="406" customFormat="1" ht="15.75" customHeight="1"/>
    <row r="210" s="406" customFormat="1" ht="15.75" customHeight="1"/>
    <row r="211" s="406" customFormat="1" ht="15.75" customHeight="1"/>
    <row r="212" s="406" customFormat="1" ht="15.75" customHeight="1"/>
    <row r="213" s="406" customFormat="1" ht="15.75" customHeight="1"/>
    <row r="214" s="406" customFormat="1" ht="15.75" customHeight="1"/>
    <row r="215" s="406" customFormat="1" ht="15.75" customHeight="1"/>
    <row r="216" s="406" customFormat="1" ht="15.75" customHeight="1"/>
    <row r="217" s="406" customFormat="1" ht="15.75" customHeight="1"/>
    <row r="218" s="406" customFormat="1" ht="15.75" customHeight="1"/>
    <row r="219" s="406" customFormat="1" ht="15.75" customHeight="1"/>
    <row r="220" s="406" customFormat="1" ht="15.75" customHeight="1"/>
    <row r="221" s="406" customFormat="1" ht="15.75" customHeight="1"/>
    <row r="222" s="406" customFormat="1" ht="15.75" customHeight="1"/>
    <row r="223" s="406" customFormat="1" ht="15.75" customHeight="1"/>
    <row r="224" s="406" customFormat="1" ht="15.75" customHeight="1"/>
    <row r="225" s="406" customFormat="1" ht="15.75" customHeight="1"/>
    <row r="226" s="406" customFormat="1" ht="15.75" customHeight="1"/>
    <row r="227" s="406" customFormat="1" ht="15.75" customHeight="1"/>
    <row r="228" s="406" customFormat="1" ht="15.75" customHeight="1"/>
    <row r="229" s="406" customFormat="1" ht="15.75" customHeight="1"/>
    <row r="230" s="406" customFormat="1" ht="15.75" customHeight="1"/>
    <row r="231" s="406" customFormat="1" ht="15.75" customHeight="1"/>
    <row r="232" s="406" customFormat="1" ht="15.75" customHeight="1"/>
    <row r="233" s="406" customFormat="1" ht="15.75" customHeight="1"/>
    <row r="234" s="406" customFormat="1" ht="15.75" customHeight="1"/>
    <row r="235" s="406" customFormat="1" ht="15.75" customHeight="1"/>
    <row r="236" s="437" customFormat="1" ht="15.75" customHeight="1"/>
    <row r="237" s="437" customFormat="1" ht="15.75" customHeight="1"/>
    <row r="238" s="437" customFormat="1" ht="15.75" customHeight="1"/>
    <row r="239" s="437" customFormat="1" ht="15.75" customHeight="1"/>
    <row r="240" s="437" customFormat="1" ht="15.75" customHeight="1"/>
    <row r="241" s="437" customFormat="1" ht="15.75" customHeight="1"/>
    <row r="242" s="437" customFormat="1" ht="15.75" customHeight="1"/>
    <row r="243" s="437" customFormat="1" ht="15.75" customHeight="1"/>
    <row r="244" s="437" customFormat="1" ht="15.75" customHeight="1"/>
    <row r="245" s="437" customFormat="1" ht="15.75" customHeight="1"/>
    <row r="246" s="437" customFormat="1" ht="15.75" customHeight="1"/>
    <row r="247" s="437" customFormat="1" ht="15.75" customHeight="1"/>
    <row r="248" s="437" customFormat="1" ht="15.75" customHeight="1"/>
    <row r="249" s="437" customFormat="1" ht="15.75" customHeight="1"/>
    <row r="250" s="437" customFormat="1" ht="15.75" customHeight="1"/>
    <row r="251" s="437" customFormat="1" ht="15.75" customHeight="1"/>
    <row r="252" s="437" customFormat="1" ht="15.75" customHeight="1"/>
    <row r="253" s="437" customFormat="1" ht="15.75" customHeight="1"/>
    <row r="254" s="437" customFormat="1" ht="15.75" customHeight="1"/>
    <row r="255" s="437" customFormat="1" ht="15.75" customHeight="1"/>
    <row r="256" s="437" customFormat="1" ht="15.75" customHeight="1"/>
    <row r="257" s="437" customFormat="1" ht="15.75" customHeight="1"/>
    <row r="258" s="437" customFormat="1" ht="15.75" customHeight="1"/>
    <row r="259" s="437" customFormat="1" ht="15.75" customHeight="1"/>
    <row r="260" s="437" customFormat="1" ht="15.75" customHeight="1"/>
    <row r="261" s="437" customFormat="1" ht="15.75" customHeight="1"/>
    <row r="262" s="437" customFormat="1" ht="15.75" customHeight="1"/>
    <row r="263" s="437" customFormat="1" ht="15.75" customHeight="1"/>
    <row r="264" s="437" customFormat="1" ht="15.75" customHeight="1"/>
    <row r="265" s="437" customFormat="1" ht="15.75" customHeight="1"/>
    <row r="266" s="437" customFormat="1" ht="15.75" customHeight="1"/>
    <row r="267" s="437" customFormat="1" ht="15.75" customHeight="1"/>
    <row r="268" s="437" customFormat="1" ht="15.75" customHeight="1"/>
    <row r="269" s="437" customFormat="1" ht="15.75" customHeight="1"/>
    <row r="270" s="437" customFormat="1" ht="15.75" customHeight="1"/>
    <row r="271" s="437" customFormat="1" ht="15.75" customHeight="1"/>
    <row r="272" s="437" customFormat="1" ht="15.75" customHeight="1"/>
    <row r="273" s="437" customFormat="1" ht="15.75" customHeight="1"/>
    <row r="274" s="437" customFormat="1" ht="15.75" customHeight="1"/>
    <row r="275" s="437" customFormat="1" ht="15.75" customHeight="1"/>
    <row r="276" s="437" customFormat="1" ht="15.75" customHeight="1"/>
    <row r="277" s="437" customFormat="1" ht="15.75" customHeight="1"/>
    <row r="278" s="437" customFormat="1" ht="15.75" customHeight="1"/>
    <row r="279" s="437" customFormat="1" ht="15.75" customHeight="1"/>
    <row r="280" s="437" customFormat="1" ht="15.75" customHeight="1"/>
    <row r="281" s="437" customFormat="1" ht="15.75" customHeight="1"/>
    <row r="282" s="437" customFormat="1" ht="15.75" customHeight="1"/>
    <row r="283" s="437" customFormat="1" ht="15.75" customHeight="1"/>
    <row r="284" s="437" customFormat="1" ht="15.75" customHeight="1"/>
    <row r="285" s="437" customFormat="1" ht="15.75" customHeight="1"/>
    <row r="286" s="437" customFormat="1" ht="15.75" customHeight="1"/>
    <row r="287" s="437" customFormat="1" ht="15.75" customHeight="1"/>
    <row r="288" s="437" customFormat="1" ht="15.75" customHeight="1"/>
    <row r="289" s="437" customFormat="1" ht="15.75" customHeight="1"/>
    <row r="290" s="437" customFormat="1" ht="15.75" customHeight="1"/>
    <row r="291" s="437" customFormat="1" ht="15.75" customHeight="1"/>
    <row r="292" s="437" customFormat="1" ht="15.75" customHeight="1"/>
    <row r="293" s="437" customFormat="1" ht="15.75" customHeight="1"/>
    <row r="294" s="437" customFormat="1" ht="15.75" customHeight="1"/>
    <row r="295" s="437" customFormat="1" ht="15.75" customHeight="1"/>
    <row r="296" s="437" customFormat="1" ht="15.75" customHeight="1"/>
    <row r="297" s="437" customFormat="1" ht="15.75" customHeight="1"/>
    <row r="298" s="437" customFormat="1" ht="15.75" customHeight="1"/>
    <row r="299" s="437" customFormat="1" ht="15.75" customHeight="1"/>
    <row r="300" s="437" customFormat="1" ht="15.75" customHeight="1"/>
    <row r="301" s="437" customFormat="1" ht="15.75" customHeight="1"/>
    <row r="302" s="437" customFormat="1" ht="15.75" customHeight="1"/>
    <row r="303" s="437" customFormat="1" ht="15.75" customHeight="1"/>
    <row r="304" s="437" customFormat="1" ht="15.75" customHeight="1"/>
    <row r="305" s="437" customFormat="1" ht="15.75" customHeight="1"/>
    <row r="306" s="437" customFormat="1" ht="15.75" customHeight="1"/>
    <row r="307" s="437" customFormat="1" ht="15.75" customHeight="1"/>
    <row r="308" s="437" customFormat="1" ht="15.75" customHeight="1"/>
    <row r="309" s="437" customFormat="1" ht="15.75" customHeight="1"/>
    <row r="310" s="437" customFormat="1" ht="15.75" customHeight="1"/>
    <row r="311" s="437" customFormat="1" ht="15.75" customHeight="1"/>
    <row r="312" s="437" customFormat="1" ht="15.75" customHeight="1"/>
    <row r="313" s="437" customFormat="1" ht="15.75" customHeight="1"/>
    <row r="314" s="437" customFormat="1" ht="15.75" customHeight="1"/>
    <row r="315" s="437" customFormat="1" ht="15.75" customHeight="1"/>
    <row r="316" s="437" customFormat="1" ht="15.75" customHeight="1"/>
    <row r="317" s="437" customFormat="1" ht="15.75" customHeight="1"/>
    <row r="318" s="437" customFormat="1" ht="15.75" customHeight="1"/>
    <row r="319" s="437" customFormat="1" ht="15.75" customHeight="1"/>
    <row r="320" s="437" customFormat="1" ht="15.75" customHeight="1"/>
    <row r="321" s="437" customFormat="1" ht="15.75" customHeight="1"/>
    <row r="322" s="437" customFormat="1" ht="15.75" customHeight="1"/>
    <row r="323" s="437" customFormat="1" ht="15.75" customHeight="1"/>
    <row r="324" s="437" customFormat="1" ht="15.75" customHeight="1"/>
    <row r="325" s="437" customFormat="1" ht="15.75" customHeight="1"/>
    <row r="326" s="437" customFormat="1" ht="15.75" customHeight="1"/>
    <row r="327" s="437" customFormat="1" ht="15.75" customHeight="1"/>
    <row r="328" s="437" customFormat="1" ht="15.75" customHeight="1"/>
    <row r="329" s="437" customFormat="1" ht="15.75" customHeight="1"/>
    <row r="330" s="437" customFormat="1" ht="15.75" customHeight="1"/>
    <row r="331" s="437" customFormat="1" ht="15.75" customHeight="1"/>
    <row r="332" s="437" customFormat="1" ht="15.75" customHeight="1"/>
    <row r="333" s="437" customFormat="1" ht="15.75" customHeight="1"/>
    <row r="334" s="437" customFormat="1" ht="15.75" customHeight="1"/>
    <row r="335" s="437" customFormat="1" ht="15.75" customHeight="1"/>
    <row r="336" s="437" customFormat="1" ht="15.75" customHeight="1"/>
    <row r="337" s="437" customFormat="1" ht="15.75" customHeight="1"/>
    <row r="338" s="437" customFormat="1" ht="15.75" customHeight="1"/>
    <row r="339" s="437" customFormat="1" ht="15.75" customHeight="1"/>
    <row r="340" s="437" customFormat="1" ht="15.75" customHeight="1"/>
    <row r="341" s="437" customFormat="1" ht="15.75" customHeight="1"/>
    <row r="342" s="437" customFormat="1" ht="15.75" customHeight="1"/>
    <row r="343" s="437" customFormat="1" ht="15.75" customHeight="1"/>
    <row r="344" s="437" customFormat="1" ht="15.75" customHeight="1"/>
    <row r="345" s="437" customFormat="1" ht="15.75" customHeight="1"/>
    <row r="346" s="437" customFormat="1" ht="15.75" customHeight="1"/>
    <row r="347" s="437" customFormat="1" ht="15.75" customHeight="1"/>
    <row r="348" s="437" customFormat="1" ht="15.75" customHeight="1"/>
    <row r="349" s="437" customFormat="1" ht="15.75" customHeight="1"/>
    <row r="350" s="437" customFormat="1" ht="15.75" customHeight="1"/>
    <row r="351" s="437" customFormat="1" ht="15.75" customHeight="1"/>
    <row r="352" s="437" customFormat="1" ht="15.75" customHeight="1"/>
    <row r="353" s="437" customFormat="1" ht="15.75" customHeight="1"/>
    <row r="354" s="437" customFormat="1" ht="15.75" customHeight="1"/>
    <row r="355" s="437" customFormat="1" ht="15.75" customHeight="1"/>
    <row r="356" s="437" customFormat="1" ht="15.75" customHeight="1"/>
    <row r="357" s="437" customFormat="1" ht="15.75" customHeight="1"/>
    <row r="358" s="437" customFormat="1" ht="15.75" customHeight="1"/>
    <row r="359" s="437" customFormat="1" ht="15.75" customHeight="1"/>
    <row r="360" s="437" customFormat="1" ht="15.75" customHeight="1"/>
    <row r="361" s="437" customFormat="1" ht="15.75" customHeight="1"/>
    <row r="362" s="437" customFormat="1" ht="15.75" customHeight="1"/>
    <row r="363" s="437" customFormat="1" ht="15.75" customHeight="1"/>
    <row r="364" s="437" customFormat="1" ht="15.75" customHeight="1"/>
    <row r="365" s="437" customFormat="1" ht="15.75" customHeight="1"/>
    <row r="366" s="437" customFormat="1" ht="15.75" customHeight="1"/>
    <row r="367" s="437" customFormat="1" ht="15.75" customHeight="1"/>
    <row r="368" s="437" customFormat="1" ht="15.75" customHeight="1"/>
    <row r="369" s="437" customFormat="1" ht="15.75" customHeight="1"/>
    <row r="370" s="437" customFormat="1" ht="15.75" customHeight="1"/>
    <row r="371" s="437" customFormat="1" ht="15.75" customHeight="1"/>
    <row r="372" s="437" customFormat="1" ht="15.75" customHeight="1"/>
    <row r="373" s="437" customFormat="1" ht="15.75" customHeight="1"/>
    <row r="374" s="437" customFormat="1" ht="15.75" customHeight="1"/>
    <row r="375" s="437" customFormat="1" ht="15.75" customHeight="1"/>
    <row r="376" s="437" customFormat="1" ht="15.75" customHeight="1"/>
    <row r="377" s="437" customFormat="1" ht="15.75" customHeight="1"/>
    <row r="378" s="437" customFormat="1" ht="15.75" customHeight="1"/>
    <row r="379" s="437" customFormat="1" ht="15.75" customHeight="1"/>
    <row r="380" s="437" customFormat="1" ht="15.75" customHeight="1"/>
    <row r="381" s="437" customFormat="1" ht="15.75" customHeight="1"/>
    <row r="382" s="437" customFormat="1" ht="15.75" customHeight="1"/>
    <row r="383" s="437" customFormat="1" ht="15.75" customHeight="1"/>
    <row r="384" s="437" customFormat="1" ht="15.75" customHeight="1"/>
    <row r="385" s="437" customFormat="1" ht="15.75" customHeight="1"/>
    <row r="386" s="437" customFormat="1" ht="15.75" customHeight="1"/>
    <row r="387" s="437" customFormat="1" ht="15.75" customHeight="1"/>
    <row r="388" s="437" customFormat="1" ht="15.75" customHeight="1"/>
    <row r="389" s="437" customFormat="1" ht="15.75" customHeight="1"/>
    <row r="390" s="437" customFormat="1" ht="15.75" customHeight="1"/>
    <row r="391" s="437" customFormat="1" ht="15.75" customHeight="1"/>
    <row r="392" s="437" customFormat="1" ht="15.75" customHeight="1"/>
    <row r="393" s="437" customFormat="1" ht="15.75" customHeight="1"/>
    <row r="394" s="437" customFormat="1" ht="15.75" customHeight="1"/>
    <row r="395" s="437" customFormat="1" ht="15.75" customHeight="1"/>
    <row r="396" s="437" customFormat="1" ht="15.75" customHeight="1"/>
    <row r="397" s="437" customFormat="1" ht="15.75" customHeight="1"/>
    <row r="398" s="437" customFormat="1" ht="15.75" customHeight="1"/>
    <row r="399" s="437" customFormat="1" ht="15.75" customHeight="1"/>
    <row r="400" s="437" customFormat="1" ht="15.75" customHeight="1"/>
    <row r="401" s="437" customFormat="1" ht="15.75" customHeight="1"/>
    <row r="402" s="437" customFormat="1" ht="15.75" customHeight="1"/>
    <row r="403" s="437" customFormat="1" ht="15.75" customHeight="1"/>
    <row r="404" s="437" customFormat="1" ht="15.75" customHeight="1"/>
    <row r="405" s="437" customFormat="1" ht="15.75" customHeight="1"/>
    <row r="406" s="437" customFormat="1" ht="15.75" customHeight="1"/>
    <row r="407" s="437" customFormat="1" ht="15.75" customHeight="1"/>
    <row r="408" s="437" customFormat="1" ht="15.75" customHeight="1"/>
    <row r="409" s="437" customFormat="1" ht="15.75" customHeight="1"/>
    <row r="410" s="437" customFormat="1" ht="15.75" customHeight="1"/>
    <row r="411" s="437" customFormat="1" ht="15.75" customHeight="1"/>
    <row r="412" s="437" customFormat="1" ht="15.75" customHeight="1"/>
    <row r="413" s="437" customFormat="1" ht="15.75" customHeight="1"/>
    <row r="414" s="437" customFormat="1" ht="15.75" customHeight="1"/>
    <row r="415" s="437" customFormat="1" ht="15.75" customHeight="1"/>
    <row r="416" s="437" customFormat="1" ht="15.75" customHeight="1"/>
    <row r="417" s="437" customFormat="1" ht="15.75" customHeight="1"/>
    <row r="418" s="437" customFormat="1" ht="15.75" customHeight="1"/>
    <row r="419" s="437" customFormat="1" ht="15.75" customHeight="1"/>
    <row r="420" s="437" customFormat="1" ht="15.75" customHeight="1"/>
    <row r="421" s="437" customFormat="1" ht="15.75" customHeight="1"/>
    <row r="422" s="437" customFormat="1" ht="15.75" customHeight="1"/>
    <row r="423" s="437" customFormat="1" ht="15.75" customHeight="1"/>
    <row r="424" s="437" customFormat="1" ht="15.75" customHeight="1"/>
    <row r="425" s="437" customFormat="1" ht="15.75" customHeight="1"/>
    <row r="426" s="437" customFormat="1" ht="15.75" customHeight="1"/>
    <row r="427" s="437" customFormat="1" ht="15.75" customHeight="1"/>
    <row r="428" s="437" customFormat="1" ht="15.75" customHeight="1"/>
    <row r="429" s="437" customFormat="1" ht="15.75" customHeight="1"/>
    <row r="430" s="437" customFormat="1" ht="15.75" customHeight="1"/>
    <row r="431" s="437" customFormat="1" ht="15.75" customHeight="1"/>
    <row r="432" s="437" customFormat="1" ht="15.75" customHeight="1"/>
    <row r="433" s="437" customFormat="1" ht="15.75" customHeight="1"/>
    <row r="434" s="437" customFormat="1" ht="15.75" customHeight="1"/>
    <row r="435" s="437" customFormat="1" ht="15.75" customHeight="1"/>
    <row r="436" s="437" customFormat="1" ht="15.75" customHeight="1"/>
    <row r="437" s="437" customFormat="1" ht="15.75" customHeight="1"/>
    <row r="438" s="437" customFormat="1" ht="15.75" customHeight="1"/>
    <row r="439" s="437" customFormat="1" ht="15.75" customHeight="1"/>
    <row r="440" s="437" customFormat="1" ht="15.75" customHeight="1"/>
    <row r="441" s="437" customFormat="1" ht="15.75" customHeight="1"/>
    <row r="442" s="437" customFormat="1" ht="15.75" customHeight="1"/>
    <row r="443" s="437" customFormat="1" ht="15.75" customHeight="1"/>
    <row r="444" s="437" customFormat="1" ht="15.75" customHeight="1"/>
    <row r="445" s="437" customFormat="1" ht="15.75" customHeight="1"/>
    <row r="446" s="437" customFormat="1" ht="15.75" customHeight="1"/>
    <row r="447" s="437" customFormat="1" ht="15.75" customHeight="1"/>
    <row r="448" s="437" customFormat="1" ht="15.75" customHeight="1"/>
    <row r="449" s="437" customFormat="1" ht="15.75" customHeight="1"/>
    <row r="450" s="437" customFormat="1" ht="15.75" customHeight="1"/>
    <row r="451" s="437" customFormat="1" ht="15.75" customHeight="1"/>
    <row r="452" s="437" customFormat="1" ht="15.75" customHeight="1"/>
    <row r="453" s="437" customFormat="1" ht="15.75" customHeight="1"/>
    <row r="454" s="437" customFormat="1" ht="15.75" customHeight="1"/>
    <row r="455" s="437" customFormat="1" ht="15.75" customHeight="1"/>
    <row r="456" s="437" customFormat="1" ht="15.75" customHeight="1"/>
    <row r="457" s="437" customFormat="1" ht="15.75" customHeight="1"/>
    <row r="458" s="437" customFormat="1" ht="15.75" customHeight="1"/>
    <row r="459" s="437" customFormat="1" ht="15.75" customHeight="1"/>
    <row r="460" s="437" customFormat="1" ht="15.75" customHeight="1"/>
    <row r="461" s="437" customFormat="1" ht="15.75" customHeight="1"/>
    <row r="462" s="437" customFormat="1" ht="15.75" customHeight="1"/>
    <row r="463" s="437" customFormat="1" ht="15.75" customHeight="1"/>
    <row r="464" s="437" customFormat="1" ht="15.75" customHeight="1"/>
    <row r="465" s="437" customFormat="1" ht="15.75" customHeight="1"/>
    <row r="466" s="437" customFormat="1" ht="15.75" customHeight="1"/>
    <row r="467" s="437" customFormat="1" ht="15.75" customHeight="1"/>
    <row r="468" s="437" customFormat="1" ht="15.75" customHeight="1"/>
    <row r="469" s="437" customFormat="1" ht="15.75" customHeight="1"/>
    <row r="470" s="437" customFormat="1" ht="15.75" customHeight="1"/>
    <row r="471" s="437" customFormat="1" ht="15.75" customHeight="1"/>
    <row r="472" s="437" customFormat="1" ht="15.75" customHeight="1"/>
    <row r="473" s="437" customFormat="1" ht="15.75" customHeight="1"/>
    <row r="474" s="437" customFormat="1" ht="15.75" customHeight="1"/>
    <row r="475" s="437" customFormat="1" ht="15.75" customHeight="1"/>
    <row r="476" s="437" customFormat="1" ht="15.75" customHeight="1"/>
    <row r="477" s="437" customFormat="1" ht="15.75" customHeight="1"/>
    <row r="478" s="437" customFormat="1" ht="15.75" customHeight="1"/>
    <row r="479" s="437" customFormat="1" ht="15.75" customHeight="1"/>
    <row r="480" s="437" customFormat="1" ht="15.75" customHeight="1"/>
    <row r="481" s="437" customFormat="1" ht="15.75" customHeight="1"/>
    <row r="482" s="437" customFormat="1" ht="15.75" customHeight="1"/>
    <row r="483" s="437" customFormat="1" ht="15.75" customHeight="1"/>
    <row r="484" s="437" customFormat="1" ht="15.75" customHeight="1"/>
    <row r="485" s="437" customFormat="1" ht="15.75" customHeight="1"/>
    <row r="486" s="437" customFormat="1" ht="15.75" customHeight="1"/>
    <row r="487" s="437" customFormat="1" ht="15.75" customHeight="1"/>
    <row r="488" s="437" customFormat="1" ht="15.75" customHeight="1"/>
    <row r="489" s="437" customFormat="1" ht="15.75" customHeight="1"/>
    <row r="490" s="437" customFormat="1" ht="15.75" customHeight="1"/>
    <row r="491" s="437" customFormat="1" ht="15.75" customHeight="1"/>
    <row r="492" s="437" customFormat="1" ht="15.75" customHeight="1"/>
    <row r="493" s="437" customFormat="1" ht="15.75" customHeight="1"/>
    <row r="494" s="437" customFormat="1" ht="15.75" customHeight="1"/>
    <row r="495" s="437" customFormat="1" ht="15.75" customHeight="1"/>
    <row r="496" s="437" customFormat="1" ht="15.75" customHeight="1"/>
    <row r="497" s="437" customFormat="1" ht="15.75" customHeight="1"/>
    <row r="498" s="437" customFormat="1" ht="15.75" customHeight="1"/>
    <row r="499" s="437" customFormat="1" ht="15.75" customHeight="1"/>
    <row r="500" s="437" customFormat="1" ht="15.75" customHeight="1"/>
    <row r="501" s="437" customFormat="1" ht="15.75" customHeight="1"/>
    <row r="502" s="437" customFormat="1" ht="15.75" customHeight="1"/>
    <row r="503" s="437" customFormat="1" ht="15.75" customHeight="1"/>
    <row r="504" s="437" customFormat="1" ht="15.75" customHeight="1"/>
    <row r="505" s="437" customFormat="1" ht="15.75" customHeight="1"/>
    <row r="506" s="437" customFormat="1" ht="15.75" customHeight="1"/>
    <row r="507" s="437" customFormat="1" ht="15.75" customHeight="1"/>
    <row r="508" s="437" customFormat="1" ht="15.75" customHeight="1"/>
    <row r="509" s="437" customFormat="1" ht="15.75" customHeight="1"/>
    <row r="510" s="437" customFormat="1" ht="15.75" customHeight="1"/>
    <row r="511" s="437" customFormat="1" ht="15.75" customHeight="1"/>
    <row r="512" s="437" customFormat="1" ht="15.75" customHeight="1"/>
    <row r="513" s="437" customFormat="1" ht="15.75" customHeight="1"/>
    <row r="514" s="437" customFormat="1" ht="15.75" customHeight="1"/>
    <row r="515" s="437" customFormat="1" ht="15.75" customHeight="1"/>
    <row r="516" s="437" customFormat="1" ht="15.75" customHeight="1"/>
    <row r="517" s="437" customFormat="1" ht="15.75" customHeight="1"/>
    <row r="518" s="437" customFormat="1" ht="15.75" customHeight="1"/>
    <row r="519" s="437" customFormat="1" ht="15.75" customHeight="1"/>
    <row r="520" s="437" customFormat="1" ht="15.75" customHeight="1"/>
    <row r="521" s="437" customFormat="1" ht="15.75" customHeight="1"/>
    <row r="522" s="437" customFormat="1" ht="15.75" customHeight="1"/>
    <row r="523" s="437" customFormat="1" ht="15.75" customHeight="1"/>
    <row r="524" s="437" customFormat="1" ht="15.75" customHeight="1"/>
    <row r="525" s="437" customFormat="1" ht="15.75" customHeight="1"/>
    <row r="526" s="437" customFormat="1" ht="15.75" customHeight="1"/>
    <row r="527" s="437" customFormat="1" ht="15.75" customHeight="1"/>
    <row r="528" s="437" customFormat="1" ht="15.75" customHeight="1"/>
    <row r="529" s="437" customFormat="1" ht="15.75" customHeight="1"/>
    <row r="530" s="437" customFormat="1" ht="15.75" customHeight="1"/>
    <row r="531" s="437" customFormat="1" ht="15.75" customHeight="1"/>
    <row r="532" s="437" customFormat="1" ht="15.75" customHeight="1"/>
    <row r="533" s="437" customFormat="1" ht="15.75" customHeight="1"/>
    <row r="534" s="437" customFormat="1" ht="15.75" customHeight="1"/>
    <row r="535" s="437" customFormat="1" ht="15.75" customHeight="1"/>
    <row r="536" s="437" customFormat="1" ht="15.75" customHeight="1"/>
    <row r="537" s="437" customFormat="1" ht="15.75" customHeight="1"/>
    <row r="538" s="437" customFormat="1" ht="15.75" customHeight="1"/>
    <row r="539" s="437" customFormat="1" ht="15.75" customHeight="1"/>
    <row r="540" s="437" customFormat="1" ht="15.75" customHeight="1"/>
    <row r="541" s="437" customFormat="1" ht="15.75" customHeight="1"/>
    <row r="542" s="437" customFormat="1" ht="15.75" customHeight="1"/>
    <row r="543" s="437" customFormat="1" ht="15.75" customHeight="1"/>
    <row r="544" s="437" customFormat="1" ht="15.75" customHeight="1"/>
    <row r="545" s="437" customFormat="1" ht="15.75" customHeight="1"/>
    <row r="546" s="437" customFormat="1" ht="15.75" customHeight="1"/>
    <row r="547" s="437" customFormat="1" ht="15.75" customHeight="1"/>
    <row r="548" s="437" customFormat="1" ht="15.75" customHeight="1"/>
    <row r="549" s="437" customFormat="1" ht="15.75" customHeight="1"/>
    <row r="550" s="437" customFormat="1" ht="15.75" customHeight="1"/>
    <row r="551" s="437" customFormat="1" ht="15.75" customHeight="1"/>
    <row r="552" s="437" customFormat="1" ht="15.75" customHeight="1"/>
    <row r="553" s="437" customFormat="1" ht="15.75" customHeight="1"/>
    <row r="554" s="437" customFormat="1" ht="15.75" customHeight="1"/>
    <row r="555" s="437" customFormat="1" ht="15.75" customHeight="1"/>
    <row r="556" s="437" customFormat="1" ht="15.75" customHeight="1"/>
    <row r="557" s="437" customFormat="1" ht="15.75" customHeight="1"/>
    <row r="558" s="437" customFormat="1" ht="15.75" customHeight="1"/>
    <row r="559" s="437" customFormat="1" ht="15.75" customHeight="1"/>
    <row r="560" s="437" customFormat="1" ht="15.75" customHeight="1"/>
    <row r="561" s="437" customFormat="1" ht="15.75" customHeight="1"/>
    <row r="562" s="437" customFormat="1" ht="15.75" customHeight="1"/>
    <row r="563" s="437" customFormat="1" ht="15.75" customHeight="1"/>
    <row r="564" s="437" customFormat="1" ht="15.75" customHeight="1"/>
    <row r="565" s="437" customFormat="1" ht="15.75" customHeight="1"/>
    <row r="566" s="437" customFormat="1" ht="15.75" customHeight="1"/>
    <row r="567" s="437" customFormat="1" ht="15.75" customHeight="1"/>
    <row r="568" s="437" customFormat="1" ht="15.75" customHeight="1"/>
    <row r="569" s="437" customFormat="1" ht="15.75" customHeight="1"/>
    <row r="570" s="437" customFormat="1" ht="15.75" customHeight="1"/>
    <row r="571" s="437" customFormat="1" ht="15.75" customHeight="1"/>
    <row r="572" s="437" customFormat="1" ht="15.75" customHeight="1"/>
    <row r="573" s="437" customFormat="1" ht="15.75" customHeight="1"/>
    <row r="574" s="437" customFormat="1" ht="15.75" customHeight="1"/>
    <row r="575" s="437" customFormat="1" ht="15.75" customHeight="1"/>
    <row r="576" s="437" customFormat="1" ht="15.75" customHeight="1"/>
    <row r="577" s="437" customFormat="1" ht="15.75" customHeight="1"/>
    <row r="578" s="437" customFormat="1" ht="15.75" customHeight="1"/>
    <row r="579" s="437" customFormat="1" ht="15.75" customHeight="1"/>
    <row r="580" s="437" customFormat="1" ht="15.75" customHeight="1"/>
    <row r="581" s="437" customFormat="1" ht="15.75" customHeight="1"/>
    <row r="582" s="437" customFormat="1" ht="15.75" customHeight="1"/>
    <row r="583" s="437" customFormat="1" ht="15.75" customHeight="1"/>
    <row r="584" s="437" customFormat="1" ht="15.75" customHeight="1"/>
    <row r="585" s="437" customFormat="1" ht="15.75" customHeight="1"/>
    <row r="586" s="437" customFormat="1" ht="15.75" customHeight="1"/>
    <row r="587" s="437" customFormat="1" ht="15.75" customHeight="1"/>
    <row r="588" s="437" customFormat="1" ht="15.75" customHeight="1"/>
    <row r="589" s="437" customFormat="1" ht="15.75" customHeight="1"/>
    <row r="590" s="437" customFormat="1" ht="15.75" customHeight="1"/>
    <row r="591" s="437" customFormat="1" ht="15.75" customHeight="1"/>
    <row r="592" s="437" customFormat="1" ht="15.75" customHeight="1"/>
    <row r="593" s="437" customFormat="1" ht="15.75" customHeight="1"/>
    <row r="594" s="437" customFormat="1" ht="15.75" customHeight="1"/>
    <row r="595" s="437" customFormat="1" ht="15.75" customHeight="1"/>
    <row r="596" s="437" customFormat="1" ht="15.75" customHeight="1"/>
    <row r="597" s="437" customFormat="1" ht="15.75" customHeight="1"/>
    <row r="598" s="437" customFormat="1" ht="15.75" customHeight="1"/>
    <row r="599" s="437" customFormat="1" ht="15.75" customHeight="1"/>
    <row r="600" s="437" customFormat="1" ht="15.75" customHeight="1"/>
    <row r="601" s="437" customFormat="1" ht="15.75" customHeight="1"/>
    <row r="602" s="437" customFormat="1" ht="15.75" customHeight="1"/>
    <row r="603" s="437" customFormat="1" ht="15.75" customHeight="1"/>
    <row r="604" s="437" customFormat="1" ht="15.75" customHeight="1"/>
    <row r="605" s="437" customFormat="1" ht="15.75" customHeight="1"/>
    <row r="606" s="437" customFormat="1" ht="15.75" customHeight="1"/>
    <row r="607" s="437" customFormat="1" ht="15.75" customHeight="1"/>
    <row r="608" s="437" customFormat="1" ht="15.75" customHeight="1"/>
    <row r="609" s="437" customFormat="1" ht="15.75" customHeight="1"/>
    <row r="610" s="437" customFormat="1" ht="15.75" customHeight="1"/>
    <row r="611" s="437" customFormat="1" ht="15.75" customHeight="1"/>
    <row r="612" s="437" customFormat="1" ht="15.75" customHeight="1"/>
    <row r="613" s="437" customFormat="1" ht="15.75" customHeight="1"/>
    <row r="614" s="437" customFormat="1" ht="15.75" customHeight="1"/>
    <row r="615" s="437" customFormat="1" ht="15.75" customHeight="1"/>
    <row r="616" s="437" customFormat="1" ht="15.75" customHeight="1"/>
    <row r="617" s="437" customFormat="1" ht="15.75" customHeight="1"/>
    <row r="618" s="437" customFormat="1" ht="15.75" customHeight="1"/>
    <row r="619" s="437" customFormat="1" ht="15.75" customHeight="1"/>
    <row r="620" s="437" customFormat="1" ht="15.75" customHeight="1"/>
    <row r="621" s="437" customFormat="1" ht="15.75" customHeight="1"/>
    <row r="622" s="437" customFormat="1" ht="15.75" customHeight="1"/>
    <row r="623" s="437" customFormat="1" ht="15.75" customHeight="1"/>
    <row r="624" s="437" customFormat="1" ht="15.75" customHeight="1"/>
    <row r="625" s="437" customFormat="1" ht="15.75" customHeight="1"/>
    <row r="626" s="437" customFormat="1" ht="15.75" customHeight="1"/>
    <row r="627" s="437" customFormat="1" ht="15.75" customHeight="1"/>
    <row r="628" s="437" customFormat="1" ht="15.75" customHeight="1"/>
    <row r="629" s="437" customFormat="1" ht="15.75" customHeight="1"/>
    <row r="630" s="437" customFormat="1" ht="15.75" customHeight="1"/>
    <row r="631" s="437" customFormat="1" ht="15.75" customHeight="1"/>
    <row r="632" s="437" customFormat="1" ht="15.75" customHeight="1"/>
    <row r="633" s="437" customFormat="1" ht="15.75" customHeight="1"/>
    <row r="634" s="437" customFormat="1" ht="15.75" customHeight="1"/>
    <row r="635" s="437" customFormat="1" ht="15.75" customHeight="1"/>
    <row r="636" s="437" customFormat="1" ht="15.75" customHeight="1"/>
    <row r="637" s="437" customFormat="1" ht="15.75" customHeight="1"/>
    <row r="638" s="437" customFormat="1" ht="15.75" customHeight="1"/>
    <row r="639" s="437" customFormat="1" ht="15.75" customHeight="1"/>
    <row r="640" s="437" customFormat="1" ht="15.75" customHeight="1"/>
    <row r="641" s="437" customFormat="1" ht="15.75" customHeight="1"/>
    <row r="642" s="437" customFormat="1" ht="15.75" customHeight="1"/>
    <row r="643" s="437" customFormat="1" ht="15.75" customHeight="1"/>
    <row r="644" s="437" customFormat="1" ht="15.75" customHeight="1"/>
    <row r="645" s="437" customFormat="1" ht="15.75" customHeight="1"/>
    <row r="646" s="437" customFormat="1" ht="15.75" customHeight="1"/>
    <row r="647" s="437" customFormat="1" ht="15.75" customHeight="1"/>
    <row r="648" s="437" customFormat="1" ht="15.75" customHeight="1"/>
    <row r="649" s="437" customFormat="1" ht="15.75" customHeight="1"/>
    <row r="650" s="437" customFormat="1" ht="15.75" customHeight="1"/>
    <row r="651" s="437" customFormat="1" ht="15.75" customHeight="1"/>
    <row r="652" s="437" customFormat="1" ht="15.75" customHeight="1"/>
    <row r="653" s="437" customFormat="1" ht="15.75" customHeight="1"/>
    <row r="654" s="437" customFormat="1" ht="15.75" customHeight="1"/>
    <row r="655" s="437" customFormat="1" ht="15.75" customHeight="1"/>
    <row r="656" s="437" customFormat="1" ht="15.75" customHeight="1"/>
    <row r="657" s="437" customFormat="1" ht="15.75" customHeight="1"/>
    <row r="658" s="437" customFormat="1" ht="15.75" customHeight="1"/>
    <row r="659" s="437" customFormat="1" ht="15.75" customHeight="1"/>
    <row r="660" s="437" customFormat="1" ht="15.75" customHeight="1"/>
    <row r="661" s="437" customFormat="1" ht="15.75" customHeight="1"/>
    <row r="662" s="437" customFormat="1" ht="15.75" customHeight="1"/>
    <row r="663" s="437" customFormat="1" ht="15.75" customHeight="1"/>
    <row r="664" s="437" customFormat="1" ht="15.75" customHeight="1"/>
    <row r="665" s="437" customFormat="1" ht="15.75" customHeight="1"/>
    <row r="666" s="437" customFormat="1" ht="15.75" customHeight="1"/>
    <row r="667" s="437" customFormat="1" ht="15.75" customHeight="1"/>
    <row r="668" s="437" customFormat="1" ht="15.75" customHeight="1"/>
    <row r="669" s="437" customFormat="1" ht="15.75" customHeight="1"/>
    <row r="670" s="437" customFormat="1" ht="15.75" customHeight="1"/>
    <row r="671" s="437" customFormat="1" ht="15.75" customHeight="1"/>
    <row r="672" s="437" customFormat="1" ht="15.75" customHeight="1"/>
    <row r="673" s="437" customFormat="1" ht="15.75" customHeight="1"/>
    <row r="674" s="437" customFormat="1" ht="15.75" customHeight="1"/>
    <row r="675" s="437" customFormat="1" ht="15.75" customHeight="1"/>
    <row r="676" s="437" customFormat="1" ht="15.75" customHeight="1"/>
    <row r="677" s="437" customFormat="1" ht="15.75" customHeight="1"/>
    <row r="678" s="437" customFormat="1" ht="15.75" customHeight="1"/>
    <row r="679" s="437" customFormat="1" ht="15.75" customHeight="1"/>
    <row r="680" s="437" customFormat="1" ht="15.75" customHeight="1"/>
    <row r="681" s="437" customFormat="1" ht="15.75" customHeight="1"/>
    <row r="682" s="437" customFormat="1" ht="15.75" customHeight="1"/>
    <row r="683" s="437" customFormat="1" ht="15.75" customHeight="1"/>
    <row r="684" s="437" customFormat="1" ht="15.75" customHeight="1"/>
    <row r="685" s="437" customFormat="1" ht="15.75" customHeight="1"/>
    <row r="686" s="437" customFormat="1" ht="15.75" customHeight="1"/>
    <row r="687" s="437" customFormat="1" ht="15.75" customHeight="1"/>
    <row r="688" s="437" customFormat="1" ht="15.75" customHeight="1"/>
    <row r="689" s="437" customFormat="1" ht="15.75" customHeight="1"/>
    <row r="690" s="437" customFormat="1" ht="15.75" customHeight="1"/>
    <row r="691" s="437" customFormat="1" ht="15.75" customHeight="1"/>
    <row r="692" s="437" customFormat="1" ht="15.75" customHeight="1"/>
    <row r="693" s="437" customFormat="1" ht="15.75" customHeight="1"/>
    <row r="694" s="437" customFormat="1" ht="15.75" customHeight="1"/>
    <row r="695" s="437" customFormat="1" ht="15.75" customHeight="1"/>
    <row r="696" s="437" customFormat="1" ht="15.75" customHeight="1"/>
    <row r="697" s="437" customFormat="1" ht="15.75" customHeight="1"/>
    <row r="698" s="437" customFormat="1" ht="15.75" customHeight="1"/>
    <row r="699" s="437" customFormat="1" ht="15.75" customHeight="1"/>
    <row r="700" s="437" customFormat="1" ht="15.75" customHeight="1"/>
    <row r="701" s="437" customFormat="1" ht="15.75" customHeight="1"/>
    <row r="702" s="437" customFormat="1" ht="15.75" customHeight="1"/>
    <row r="703" s="437" customFormat="1" ht="15.75" customHeight="1"/>
    <row r="704" s="437" customFormat="1" ht="15.75" customHeight="1"/>
    <row r="705" s="437" customFormat="1" ht="15.75" customHeight="1"/>
    <row r="706" s="437" customFormat="1" ht="15.75" customHeight="1"/>
    <row r="707" s="437" customFormat="1" ht="15.75" customHeight="1"/>
    <row r="708" s="437" customFormat="1" ht="15.75" customHeight="1"/>
    <row r="709" s="437" customFormat="1" ht="15.75" customHeight="1"/>
    <row r="710" s="437" customFormat="1" ht="15.75" customHeight="1"/>
    <row r="711" s="437" customFormat="1" ht="15.75" customHeight="1"/>
    <row r="712" s="437" customFormat="1" ht="15.75" customHeight="1"/>
    <row r="713" s="437" customFormat="1" ht="15.75" customHeight="1"/>
    <row r="714" s="437" customFormat="1" ht="15.75" customHeight="1"/>
    <row r="715" s="437" customFormat="1" ht="15.75" customHeight="1"/>
    <row r="716" s="437" customFormat="1" ht="15.75" customHeight="1"/>
    <row r="717" s="437" customFormat="1" ht="15.75" customHeight="1"/>
    <row r="718" s="437" customFormat="1" ht="15.75" customHeight="1"/>
    <row r="719" s="437" customFormat="1" ht="15.75" customHeight="1"/>
    <row r="720" s="437" customFormat="1" ht="15.75" customHeight="1"/>
    <row r="721" s="437" customFormat="1" ht="15.75" customHeight="1"/>
    <row r="722" s="437" customFormat="1" ht="15.75" customHeight="1"/>
    <row r="723" s="437" customFormat="1" ht="15.75" customHeight="1"/>
    <row r="724" s="437" customFormat="1" ht="15.75" customHeight="1"/>
    <row r="725" s="437" customFormat="1" ht="15.75" customHeight="1"/>
    <row r="726" s="437" customFormat="1" ht="15.75" customHeight="1"/>
    <row r="727" s="437" customFormat="1" ht="15.75" customHeight="1"/>
    <row r="728" s="437" customFormat="1" ht="15.75" customHeight="1"/>
    <row r="729" s="437" customFormat="1" ht="15.75" customHeight="1"/>
    <row r="730" s="437" customFormat="1" ht="15.75" customHeight="1"/>
    <row r="731" s="437" customFormat="1" ht="15.75" customHeight="1"/>
    <row r="732" s="437" customFormat="1" ht="15.75" customHeight="1"/>
    <row r="733" s="437" customFormat="1" ht="15.75" customHeight="1"/>
    <row r="734" s="437" customFormat="1" ht="15.75" customHeight="1"/>
    <row r="735" s="437" customFormat="1" ht="15.75" customHeight="1"/>
    <row r="736" s="437" customFormat="1" ht="15.75" customHeight="1"/>
    <row r="737" s="437" customFormat="1" ht="15.75" customHeight="1"/>
    <row r="738" s="437" customFormat="1" ht="15.75" customHeight="1"/>
    <row r="739" s="437" customFormat="1" ht="15.75" customHeight="1"/>
    <row r="740" s="437" customFormat="1" ht="15.75" customHeight="1"/>
    <row r="741" s="437" customFormat="1" ht="15.75" customHeight="1"/>
    <row r="742" s="437" customFormat="1" ht="15.75" customHeight="1"/>
    <row r="743" s="437" customFormat="1" ht="15.75" customHeight="1"/>
    <row r="744" s="437" customFormat="1" ht="15.75" customHeight="1"/>
    <row r="745" s="437" customFormat="1" ht="15.75" customHeight="1"/>
    <row r="746" s="437" customFormat="1" ht="15.75" customHeight="1"/>
    <row r="747" s="437" customFormat="1" ht="15.75" customHeight="1"/>
    <row r="748" s="437" customFormat="1" ht="15.75" customHeight="1"/>
    <row r="749" s="437" customFormat="1" ht="15.75" customHeight="1"/>
    <row r="750" s="437" customFormat="1" ht="15.75" customHeight="1"/>
    <row r="751" s="437" customFormat="1" ht="15.75" customHeight="1"/>
    <row r="752" s="437" customFormat="1" ht="15.75" customHeight="1"/>
    <row r="753" s="437" customFormat="1" ht="15.75" customHeight="1"/>
    <row r="754" s="437" customFormat="1" ht="15.75" customHeight="1"/>
    <row r="755" s="437" customFormat="1" ht="15.75" customHeight="1"/>
    <row r="756" s="437" customFormat="1" ht="15.75" customHeight="1"/>
    <row r="757" s="437" customFormat="1" ht="15.75" customHeight="1"/>
    <row r="758" s="437" customFormat="1" ht="15.75" customHeight="1"/>
    <row r="759" s="437" customFormat="1" ht="15.75" customHeight="1"/>
    <row r="760" s="437" customFormat="1" ht="15.75" customHeight="1"/>
    <row r="761" s="437" customFormat="1" ht="15.75" customHeight="1"/>
    <row r="762" s="437" customFormat="1" ht="15.75" customHeight="1"/>
    <row r="763" s="437" customFormat="1" ht="15.75" customHeight="1"/>
    <row r="764" s="437" customFormat="1" ht="15.75" customHeight="1"/>
    <row r="765" s="437" customFormat="1" ht="15.75" customHeight="1"/>
    <row r="766" s="437" customFormat="1" ht="15.75" customHeight="1"/>
    <row r="767" s="437" customFormat="1" ht="15.75" customHeight="1"/>
    <row r="768" s="437" customFormat="1" ht="15.75" customHeight="1"/>
    <row r="769" s="437" customFormat="1" ht="15.75" customHeight="1"/>
    <row r="770" s="437" customFormat="1" ht="15.75" customHeight="1"/>
    <row r="771" s="437" customFormat="1" ht="15.75" customHeight="1"/>
    <row r="772" s="437" customFormat="1" ht="15.75" customHeight="1"/>
    <row r="773" s="437" customFormat="1" ht="15.75" customHeight="1"/>
    <row r="774" s="437" customFormat="1" ht="15.75" customHeight="1"/>
    <row r="775" s="437" customFormat="1" ht="15.75" customHeight="1"/>
    <row r="776" s="437" customFormat="1" ht="15.75" customHeight="1"/>
    <row r="777" s="437" customFormat="1" ht="15.75" customHeight="1"/>
    <row r="778" s="437" customFormat="1" ht="15.75" customHeight="1"/>
    <row r="779" s="437" customFormat="1" ht="15.75" customHeight="1"/>
    <row r="780" s="437" customFormat="1" ht="15.75" customHeight="1"/>
    <row r="781" s="437" customFormat="1" ht="15.75" customHeight="1"/>
    <row r="782" s="437" customFormat="1" ht="15.75" customHeight="1"/>
    <row r="783" s="437" customFormat="1" ht="15.75" customHeight="1"/>
    <row r="784" s="437" customFormat="1" ht="15.75" customHeight="1"/>
    <row r="785" s="437" customFormat="1" ht="15.75" customHeight="1"/>
    <row r="786" s="437" customFormat="1" ht="15.75" customHeight="1"/>
    <row r="787" s="437" customFormat="1" ht="15.75" customHeight="1"/>
    <row r="788" s="437" customFormat="1" ht="15.75" customHeight="1"/>
    <row r="789" s="437" customFormat="1" ht="15.75" customHeight="1"/>
    <row r="790" s="437" customFormat="1" ht="15.75" customHeight="1"/>
    <row r="791" s="437" customFormat="1" ht="15.75" customHeight="1"/>
    <row r="792" s="437" customFormat="1" ht="15.75" customHeight="1"/>
    <row r="793" s="437" customFormat="1" ht="15.75" customHeight="1"/>
    <row r="794" s="437" customFormat="1" ht="15.75" customHeight="1"/>
    <row r="795" s="437" customFormat="1" ht="15.75" customHeight="1"/>
    <row r="796" s="437" customFormat="1" ht="15.75" customHeight="1"/>
    <row r="797" s="437" customFormat="1" ht="15.75" customHeight="1"/>
    <row r="798" s="437" customFormat="1" ht="15.75" customHeight="1"/>
    <row r="799" s="437" customFormat="1" ht="15.75" customHeight="1"/>
    <row r="800" s="437" customFormat="1" ht="15.75" customHeight="1"/>
    <row r="801" s="437" customFormat="1" ht="15.75" customHeight="1"/>
    <row r="802" s="437" customFormat="1" ht="15.75" customHeight="1"/>
    <row r="803" s="437" customFormat="1" ht="15.75" customHeight="1"/>
    <row r="804" s="437" customFormat="1" ht="15.75" customHeight="1"/>
    <row r="805" s="437" customFormat="1" ht="15.75" customHeight="1"/>
    <row r="806" s="437" customFormat="1" ht="15.75" customHeight="1"/>
    <row r="807" s="437" customFormat="1" ht="15.75" customHeight="1"/>
    <row r="808" s="437" customFormat="1" ht="15.75" customHeight="1"/>
    <row r="809" s="437" customFormat="1" ht="15.75" customHeight="1"/>
    <row r="810" s="437" customFormat="1" ht="15.75" customHeight="1"/>
    <row r="811" s="437" customFormat="1" ht="15.75" customHeight="1"/>
    <row r="812" s="437" customFormat="1" ht="15.75" customHeight="1"/>
    <row r="813" s="437" customFormat="1" ht="15.75" customHeight="1"/>
    <row r="814" s="437" customFormat="1" ht="15.75" customHeight="1"/>
    <row r="815" s="437" customFormat="1" ht="15.75" customHeight="1"/>
    <row r="816" s="437" customFormat="1" ht="15.75" customHeight="1"/>
    <row r="817" s="437" customFormat="1" ht="15.75" customHeight="1"/>
    <row r="818" s="437" customFormat="1" ht="15.75" customHeight="1"/>
    <row r="819" s="437" customFormat="1" ht="15.75" customHeight="1"/>
    <row r="820" s="437" customFormat="1" ht="15.75" customHeight="1"/>
    <row r="821" s="437" customFormat="1" ht="15.75" customHeight="1"/>
    <row r="822" s="437" customFormat="1" ht="15.75" customHeight="1"/>
    <row r="823" s="437" customFormat="1" ht="15.75" customHeight="1"/>
    <row r="824" s="437" customFormat="1" ht="15.75" customHeight="1"/>
    <row r="825" s="437" customFormat="1" ht="15.75" customHeight="1"/>
    <row r="826" s="437" customFormat="1" ht="15.75" customHeight="1"/>
    <row r="827" s="437" customFormat="1" ht="15.75" customHeight="1"/>
    <row r="828" s="437" customFormat="1" ht="15.75" customHeight="1"/>
    <row r="829" s="437" customFormat="1" ht="15.75" customHeight="1"/>
    <row r="830" s="437" customFormat="1" ht="15.75" customHeight="1"/>
    <row r="831" s="437" customFormat="1" ht="15.75" customHeight="1"/>
    <row r="832" s="437" customFormat="1" ht="15.75" customHeight="1"/>
    <row r="833" s="437" customFormat="1" ht="15.75" customHeight="1"/>
    <row r="834" s="437" customFormat="1" ht="15.75" customHeight="1"/>
    <row r="835" s="437" customFormat="1" ht="15.75" customHeight="1"/>
    <row r="836" s="437" customFormat="1" ht="15.75" customHeight="1"/>
    <row r="837" s="437" customFormat="1" ht="15.75" customHeight="1"/>
    <row r="838" s="437" customFormat="1" ht="15.75" customHeight="1"/>
    <row r="839" s="437" customFormat="1" ht="15.75" customHeight="1"/>
    <row r="840" s="437" customFormat="1" ht="15.75" customHeight="1"/>
    <row r="841" s="437" customFormat="1" ht="15.75" customHeight="1"/>
    <row r="842" s="437" customFormat="1" ht="15.75" customHeight="1"/>
    <row r="843" s="437" customFormat="1" ht="15.75" customHeight="1"/>
    <row r="844" s="437" customFormat="1" ht="15.75" customHeight="1"/>
    <row r="845" s="437" customFormat="1" ht="15.75" customHeight="1"/>
    <row r="846" s="437" customFormat="1" ht="15.75" customHeight="1"/>
    <row r="847" s="437" customFormat="1" ht="15.75" customHeight="1"/>
    <row r="848" s="437" customFormat="1" ht="15.75" customHeight="1"/>
    <row r="849" s="437" customFormat="1" ht="15.75" customHeight="1"/>
    <row r="850" s="437" customFormat="1" ht="15.75" customHeight="1"/>
    <row r="851" s="437" customFormat="1" ht="15.75" customHeight="1"/>
    <row r="852" s="437" customFormat="1" ht="15.75" customHeight="1"/>
    <row r="853" s="437" customFormat="1" ht="15.75" customHeight="1"/>
    <row r="854" s="437" customFormat="1" ht="15.75" customHeight="1"/>
    <row r="855" s="437" customFormat="1" ht="15.75" customHeight="1"/>
    <row r="856" s="437" customFormat="1" ht="15.75" customHeight="1"/>
    <row r="857" s="437" customFormat="1" ht="15.75" customHeight="1"/>
    <row r="858" s="437" customFormat="1" ht="15.75" customHeight="1"/>
    <row r="859" s="437" customFormat="1" ht="15.75" customHeight="1"/>
    <row r="860" s="437" customFormat="1" ht="15.75" customHeight="1"/>
    <row r="861" s="437" customFormat="1" ht="15.75" customHeight="1"/>
    <row r="862" s="437" customFormat="1" ht="15.75" customHeight="1"/>
    <row r="863" s="437" customFormat="1" ht="15.75" customHeight="1"/>
    <row r="864" s="437" customFormat="1" ht="15.75" customHeight="1"/>
    <row r="865" s="437" customFormat="1" ht="15.75" customHeight="1"/>
    <row r="866" s="437" customFormat="1" ht="15.75" customHeight="1"/>
    <row r="867" s="437" customFormat="1" ht="15.75" customHeight="1"/>
    <row r="868" s="437" customFormat="1" ht="15.75" customHeight="1"/>
    <row r="869" s="437" customFormat="1" ht="15.75" customHeight="1"/>
    <row r="870" s="437" customFormat="1" ht="15.75" customHeight="1"/>
    <row r="871" s="437" customFormat="1" ht="15.75" customHeight="1"/>
    <row r="872" s="437" customFormat="1" ht="15.75" customHeight="1"/>
    <row r="873" s="437" customFormat="1" ht="15.75" customHeight="1"/>
    <row r="874" s="437" customFormat="1" ht="15.75" customHeight="1"/>
    <row r="875" s="437" customFormat="1" ht="15.75" customHeight="1"/>
    <row r="876" s="437" customFormat="1" ht="15.75" customHeight="1"/>
    <row r="877" s="437" customFormat="1" ht="15.75" customHeight="1"/>
    <row r="878" s="437" customFormat="1" ht="15.75" customHeight="1"/>
    <row r="879" s="437" customFormat="1" ht="15.75" customHeight="1"/>
    <row r="880" s="437" customFormat="1" ht="15.75" customHeight="1"/>
    <row r="881" s="437" customFormat="1" ht="15.75" customHeight="1"/>
    <row r="882" s="437" customFormat="1" ht="15.75" customHeight="1"/>
    <row r="883" s="437" customFormat="1" ht="15.75" customHeight="1"/>
    <row r="884" s="437" customFormat="1" ht="15.75" customHeight="1"/>
    <row r="885" s="437" customFormat="1" ht="15.75" customHeight="1"/>
    <row r="886" s="437" customFormat="1" ht="15.75" customHeight="1"/>
    <row r="887" s="437" customFormat="1" ht="15.75" customHeight="1"/>
    <row r="888" s="437" customFormat="1" ht="15.75" customHeight="1"/>
    <row r="889" s="437" customFormat="1" ht="15.75" customHeight="1"/>
    <row r="890" s="437" customFormat="1" ht="15.75" customHeight="1"/>
    <row r="891" s="437" customFormat="1" ht="15.75" customHeight="1"/>
    <row r="892" s="437" customFormat="1" ht="15.75" customHeight="1"/>
    <row r="893" s="437" customFormat="1" ht="15.75" customHeight="1"/>
    <row r="894" s="437" customFormat="1" ht="15.75" customHeight="1"/>
    <row r="895" s="437" customFormat="1" ht="15.75" customHeight="1"/>
    <row r="896" s="437" customFormat="1" ht="15.75" customHeight="1"/>
    <row r="897" s="437" customFormat="1" ht="15.75" customHeight="1"/>
    <row r="898" s="437" customFormat="1" ht="15.75" customHeight="1"/>
    <row r="899" s="437" customFormat="1" ht="15.75" customHeight="1"/>
    <row r="900" s="437" customFormat="1" ht="15.75" customHeight="1"/>
    <row r="901" s="437" customFormat="1" ht="15.75" customHeight="1"/>
    <row r="902" s="437" customFormat="1" ht="15.75" customHeight="1"/>
    <row r="903" s="437" customFormat="1" ht="15.75" customHeight="1"/>
    <row r="904" s="437" customFormat="1" ht="15.75" customHeight="1"/>
    <row r="905" s="437" customFormat="1" ht="15.75" customHeight="1"/>
    <row r="906" s="437" customFormat="1" ht="15.75" customHeight="1"/>
    <row r="907" s="437" customFormat="1" ht="15.75" customHeight="1"/>
    <row r="908" s="437" customFormat="1" ht="15.75" customHeight="1"/>
    <row r="909" s="437" customFormat="1" ht="15.75" customHeight="1"/>
    <row r="910" s="437" customFormat="1" ht="15.75" customHeight="1"/>
    <row r="911" s="437" customFormat="1" ht="15.75" customHeight="1"/>
    <row r="912" s="437" customFormat="1" ht="15.75" customHeight="1"/>
    <row r="913" s="437" customFormat="1" ht="15.75" customHeight="1"/>
    <row r="914" s="437" customFormat="1" ht="15.75" customHeight="1"/>
    <row r="915" s="437" customFormat="1" ht="15.75" customHeight="1"/>
    <row r="916" s="437" customFormat="1" ht="15.75" customHeight="1"/>
    <row r="917" s="437" customFormat="1" ht="15.75" customHeight="1"/>
    <row r="918" s="437" customFormat="1" ht="15.75" customHeight="1"/>
    <row r="919" s="437" customFormat="1" ht="15.75" customHeight="1"/>
    <row r="920" s="437" customFormat="1" ht="15.75" customHeight="1"/>
    <row r="921" s="437" customFormat="1" ht="15.75" customHeight="1"/>
    <row r="922" s="437" customFormat="1" ht="15.75" customHeight="1"/>
    <row r="923" s="437" customFormat="1" ht="15.75" customHeight="1"/>
    <row r="924" s="437" customFormat="1" ht="15.75" customHeight="1"/>
    <row r="925" s="437" customFormat="1" ht="15.75" customHeight="1"/>
    <row r="926" s="437" customFormat="1" ht="15.75" customHeight="1"/>
    <row r="927" s="437" customFormat="1" ht="15.75" customHeight="1"/>
    <row r="928" s="437" customFormat="1" ht="15.75" customHeight="1"/>
    <row r="929" s="437" customFormat="1" ht="15.75" customHeight="1"/>
    <row r="930" s="437" customFormat="1" ht="15.75" customHeight="1"/>
    <row r="931" s="437" customFormat="1" ht="15.75" customHeight="1"/>
    <row r="932" s="437" customFormat="1" ht="15.75" customHeight="1"/>
    <row r="933" s="437" customFormat="1" ht="15.75" customHeight="1"/>
    <row r="934" s="437" customFormat="1" ht="15.75" customHeight="1"/>
    <row r="935" s="437" customFormat="1" ht="15.75" customHeight="1"/>
    <row r="936" s="437" customFormat="1" ht="15.75" customHeight="1"/>
    <row r="937" s="437" customFormat="1" ht="15.75" customHeight="1"/>
    <row r="938" s="437" customFormat="1" ht="15.75" customHeight="1"/>
    <row r="939" s="437" customFormat="1" ht="15.75" customHeight="1"/>
    <row r="940" s="437" customFormat="1" ht="15.75" customHeight="1"/>
    <row r="941" s="437" customFormat="1" ht="15.75" customHeight="1"/>
    <row r="942" s="437" customFormat="1" ht="15.75" customHeight="1"/>
    <row r="943" s="437" customFormat="1" ht="15.75" customHeight="1"/>
    <row r="944" s="437" customFormat="1" ht="15.75" customHeight="1"/>
    <row r="945" s="437" customFormat="1" ht="15.75" customHeight="1"/>
    <row r="946" s="437" customFormat="1" ht="15.75" customHeight="1"/>
    <row r="947" s="437" customFormat="1" ht="15.75" customHeight="1"/>
    <row r="948" s="437" customFormat="1" ht="15.75" customHeight="1"/>
    <row r="949" s="437" customFormat="1" ht="15.75" customHeight="1"/>
    <row r="950" s="437" customFormat="1" ht="15.75" customHeight="1"/>
    <row r="951" s="437" customFormat="1" ht="15.75" customHeight="1"/>
    <row r="952" s="437" customFormat="1" ht="15.75" customHeight="1"/>
    <row r="953" s="437" customFormat="1" ht="15.75" customHeight="1"/>
    <row r="954" s="437" customFormat="1" ht="15.75" customHeight="1"/>
    <row r="955" s="437" customFormat="1" ht="15.75" customHeight="1"/>
    <row r="956" s="437" customFormat="1" ht="15.75" customHeight="1"/>
    <row r="957" s="437" customFormat="1" ht="15.75" customHeight="1"/>
    <row r="958" s="437" customFormat="1" ht="15.75" customHeight="1"/>
    <row r="959" s="437" customFormat="1" ht="15.75" customHeight="1"/>
    <row r="960" s="437" customFormat="1" ht="15.75" customHeight="1"/>
    <row r="961" s="437" customFormat="1" ht="15.75" customHeight="1"/>
    <row r="962" s="437" customFormat="1" ht="15.75" customHeight="1"/>
    <row r="963" s="437" customFormat="1" ht="15.75" customHeight="1"/>
    <row r="964" s="437" customFormat="1" ht="15.75" customHeight="1"/>
    <row r="965" s="437" customFormat="1" ht="15.75" customHeight="1"/>
    <row r="966" s="437" customFormat="1" ht="15.75" customHeight="1"/>
    <row r="967" s="437" customFormat="1" ht="15.75" customHeight="1"/>
    <row r="968" s="437" customFormat="1" ht="15.75" customHeight="1"/>
    <row r="969" s="437" customFormat="1" ht="15.75" customHeight="1"/>
    <row r="970" s="437" customFormat="1" ht="15.75" customHeight="1"/>
    <row r="971" s="437" customFormat="1" ht="15.75" customHeight="1"/>
    <row r="972" s="437" customFormat="1" ht="15.75" customHeight="1"/>
    <row r="973" s="437" customFormat="1" ht="15.75" customHeight="1"/>
    <row r="974" s="437" customFormat="1" ht="15.75" customHeight="1"/>
    <row r="975" s="437" customFormat="1" ht="15.75" customHeight="1"/>
    <row r="976" s="437" customFormat="1" ht="15.75" customHeight="1"/>
    <row r="977" s="437" customFormat="1" ht="15.75" customHeight="1"/>
    <row r="978" s="437" customFormat="1" ht="15.75" customHeight="1"/>
    <row r="979" s="437" customFormat="1" ht="15.75" customHeight="1"/>
    <row r="980" s="437" customFormat="1" ht="15.75" customHeight="1"/>
    <row r="981" s="437" customFormat="1" ht="15.75" customHeight="1"/>
    <row r="982" s="437" customFormat="1" ht="15.75" customHeight="1"/>
    <row r="983" s="437" customFormat="1" ht="15.75" customHeight="1"/>
    <row r="984" s="437" customFormat="1" ht="15.75" customHeight="1"/>
    <row r="985" s="437" customFormat="1" ht="15.75" customHeight="1"/>
    <row r="986" s="437" customFormat="1" ht="15.75" customHeight="1"/>
    <row r="987" s="437" customFormat="1" ht="15.75" customHeight="1"/>
    <row r="988" s="437" customFormat="1" ht="15.75" customHeight="1"/>
    <row r="989" s="437" customFormat="1" ht="15.75" customHeight="1"/>
    <row r="990" s="437" customFormat="1" ht="15.75" customHeight="1"/>
    <row r="991" s="437" customFormat="1" ht="15.75" customHeight="1"/>
    <row r="992" s="437" customFormat="1" ht="15.75" customHeight="1"/>
    <row r="993" s="437" customFormat="1" ht="15.75" customHeight="1"/>
    <row r="994" s="437" customFormat="1" ht="15.75" customHeight="1"/>
    <row r="995" s="437" customFormat="1" ht="15.75" customHeight="1"/>
    <row r="996" s="437" customFormat="1" ht="15.75" customHeight="1"/>
    <row r="997" s="437" customFormat="1" ht="15.75" customHeight="1"/>
    <row r="998" s="437" customFormat="1" ht="15.75" customHeight="1"/>
    <row r="999" s="437" customFormat="1" ht="15.75" customHeight="1"/>
    <row r="1000" s="437" customFormat="1" ht="15.75" customHeight="1"/>
    <row r="1001" s="437" customFormat="1" ht="15.75" customHeight="1"/>
    <row r="1002" s="437" customFormat="1" ht="15.75" customHeight="1"/>
    <row r="1003" s="437" customFormat="1" ht="15.75" customHeight="1"/>
    <row r="1004" s="437" customFormat="1" ht="15.75" customHeight="1"/>
    <row r="1005" s="437" customFormat="1" ht="15.75" customHeight="1"/>
    <row r="1006" s="437" customFormat="1" ht="15.75" customHeight="1"/>
    <row r="1007" s="437" customFormat="1" ht="15.75" customHeight="1"/>
    <row r="1008" s="437" customFormat="1" ht="15.75" customHeight="1"/>
    <row r="1009" s="437" customFormat="1" ht="15.75" customHeight="1"/>
    <row r="1010" s="437" customFormat="1" ht="15.75" customHeight="1"/>
    <row r="1011" s="437" customFormat="1" ht="15.75" customHeight="1"/>
    <row r="1012" s="437" customFormat="1" ht="15.75" customHeight="1"/>
    <row r="1013" s="437" customFormat="1" ht="15.75" customHeight="1"/>
    <row r="1014" s="437" customFormat="1" ht="15.75" customHeight="1"/>
    <row r="1015" s="437" customFormat="1" ht="15.75" customHeight="1"/>
    <row r="1016" s="437" customFormat="1" ht="15.75" customHeight="1"/>
    <row r="1017" s="437" customFormat="1" ht="15.75" customHeight="1"/>
    <row r="1018" s="437" customFormat="1" ht="15.75" customHeight="1"/>
    <row r="1019" s="437" customFormat="1" ht="15.75" customHeight="1"/>
    <row r="1020" s="437" customFormat="1" ht="15.75" customHeight="1"/>
    <row r="1021" s="437" customFormat="1" ht="15.75" customHeight="1"/>
    <row r="1022" s="437" customFormat="1" ht="15.75" customHeight="1"/>
    <row r="1023" s="437" customFormat="1" ht="15.75" customHeight="1"/>
    <row r="1024" s="437" customFormat="1" ht="15.75" customHeight="1"/>
    <row r="1025" s="437" customFormat="1" ht="15.75" customHeight="1"/>
    <row r="1026" s="437" customFormat="1" ht="15.75" customHeight="1"/>
    <row r="1027" s="437" customFormat="1" ht="15.75" customHeight="1"/>
    <row r="1028" s="437" customFormat="1" ht="15.75" customHeight="1"/>
    <row r="1029" s="437" customFormat="1" ht="15.75" customHeight="1"/>
    <row r="1030" s="437" customFormat="1" ht="15.75" customHeight="1"/>
    <row r="1031" s="437" customFormat="1" ht="15.75" customHeight="1"/>
    <row r="1032" s="437" customFormat="1" ht="15.75" customHeight="1"/>
    <row r="1033" s="437" customFormat="1" ht="15.75" customHeight="1"/>
    <row r="1034" s="437" customFormat="1" ht="15.75" customHeight="1"/>
    <row r="1035" s="437" customFormat="1" ht="15.75" customHeight="1"/>
    <row r="1036" s="437" customFormat="1" ht="15.75" customHeight="1"/>
    <row r="1037" s="437" customFormat="1" ht="15.75" customHeight="1"/>
    <row r="1038" s="437" customFormat="1" ht="15.75" customHeight="1"/>
    <row r="1039" s="437" customFormat="1" ht="15.75" customHeight="1"/>
    <row r="1040" s="437" customFormat="1" ht="15.75" customHeight="1"/>
    <row r="1041" s="437" customFormat="1" ht="15.75" customHeight="1"/>
    <row r="1042" s="437" customFormat="1" ht="15.75" customHeight="1"/>
    <row r="1043" s="437" customFormat="1" ht="15.75" customHeight="1"/>
    <row r="1044" s="437" customFormat="1" ht="15.75" customHeight="1"/>
    <row r="1045" s="437" customFormat="1" ht="15.75" customHeight="1"/>
    <row r="1046" s="437" customFormat="1" ht="15.75" customHeight="1"/>
    <row r="1047" s="437" customFormat="1" ht="15.75" customHeight="1"/>
    <row r="1048" s="437" customFormat="1" ht="15.75" customHeight="1"/>
    <row r="1049" s="437" customFormat="1" ht="15.75" customHeight="1"/>
    <row r="1050" s="437" customFormat="1" ht="15.75" customHeight="1"/>
    <row r="1051" s="437" customFormat="1" ht="15.75" customHeight="1"/>
    <row r="1052" s="437" customFormat="1" ht="15.75" customHeight="1"/>
    <row r="1053" s="437" customFormat="1" ht="15.75" customHeight="1"/>
    <row r="1054" s="437" customFormat="1" ht="15.75" customHeight="1"/>
    <row r="1055" s="437" customFormat="1" ht="15.75" customHeight="1"/>
    <row r="1056" s="437" customFormat="1" ht="15.75" customHeight="1"/>
    <row r="1057" s="437" customFormat="1" ht="15.75" customHeight="1"/>
    <row r="1058" s="437" customFormat="1" ht="15.75" customHeight="1"/>
    <row r="1059" s="437" customFormat="1" ht="15.75" customHeight="1"/>
    <row r="1060" s="437" customFormat="1" ht="15.75" customHeight="1"/>
    <row r="1061" s="437" customFormat="1" ht="15.75" customHeight="1"/>
    <row r="1062" s="437" customFormat="1" ht="15.75" customHeight="1"/>
    <row r="1063" s="437" customFormat="1" ht="15.75" customHeight="1"/>
    <row r="1064" s="437" customFormat="1" ht="15.75" customHeight="1"/>
    <row r="1065" s="437" customFormat="1" ht="15.75" customHeight="1"/>
    <row r="1066" s="437" customFormat="1" ht="15.75" customHeight="1"/>
    <row r="1067" s="437" customFormat="1" ht="15.75" customHeight="1"/>
    <row r="1068" s="437" customFormat="1" ht="15.75" customHeight="1"/>
    <row r="1069" s="437" customFormat="1" ht="15.75" customHeight="1"/>
    <row r="1070" s="437" customFormat="1" ht="15.75" customHeight="1"/>
    <row r="1071" s="437" customFormat="1" ht="15.75" customHeight="1"/>
    <row r="1072" s="437" customFormat="1" ht="15.75" customHeight="1"/>
    <row r="1073" s="437" customFormat="1" ht="15.75" customHeight="1"/>
    <row r="1074" s="437" customFormat="1" ht="15.75" customHeight="1"/>
    <row r="1075" s="437" customFormat="1" ht="15.75" customHeight="1"/>
    <row r="1076" s="437" customFormat="1" ht="15.75" customHeight="1"/>
    <row r="1077" s="437" customFormat="1" ht="15.75" customHeight="1"/>
    <row r="1078" s="437" customFormat="1" ht="15.75" customHeight="1"/>
    <row r="1079" s="437" customFormat="1" ht="15.75" customHeight="1"/>
    <row r="1080" s="437" customFormat="1" ht="15.75" customHeight="1"/>
    <row r="1081" s="437" customFormat="1" ht="15.75" customHeight="1"/>
    <row r="1082" s="437" customFormat="1" ht="15.75" customHeight="1"/>
    <row r="1083" s="437" customFormat="1" ht="15.75" customHeight="1"/>
    <row r="1084" s="437" customFormat="1" ht="15.75" customHeight="1"/>
    <row r="1085" s="437" customFormat="1" ht="15.75" customHeight="1"/>
    <row r="1086" s="437" customFormat="1" ht="15.75" customHeight="1"/>
    <row r="1087" s="437" customFormat="1" ht="15.75" customHeight="1"/>
    <row r="1088" s="437" customFormat="1" ht="15.75" customHeight="1"/>
    <row r="1089" s="437" customFormat="1" ht="15.75" customHeight="1"/>
    <row r="1090" s="437" customFormat="1" ht="15.75" customHeight="1"/>
    <row r="1091" s="437" customFormat="1" ht="15.75" customHeight="1"/>
    <row r="1092" s="437" customFormat="1" ht="15.75" customHeight="1"/>
    <row r="1093" s="437" customFormat="1" ht="15.75" customHeight="1"/>
    <row r="1094" s="437" customFormat="1" ht="15.75" customHeight="1"/>
    <row r="1095" s="437" customFormat="1" ht="15.75" customHeight="1"/>
    <row r="1096" s="437" customFormat="1" ht="15.75" customHeight="1"/>
    <row r="1097" s="437" customFormat="1" ht="15.75" customHeight="1"/>
    <row r="1098" s="437" customFormat="1" ht="15.75" customHeight="1"/>
    <row r="1099" s="437" customFormat="1" ht="15.75" customHeight="1"/>
    <row r="1100" s="437" customFormat="1" ht="15.75" customHeight="1"/>
    <row r="1101" s="437" customFormat="1" ht="15.75" customHeight="1"/>
    <row r="1102" s="437" customFormat="1" ht="15.75" customHeight="1"/>
    <row r="1103" s="437" customFormat="1" ht="15.75" customHeight="1"/>
    <row r="1104" s="437" customFormat="1" ht="15.75" customHeight="1"/>
    <row r="1105" s="437" customFormat="1" ht="15.75" customHeight="1"/>
    <row r="1106" s="437" customFormat="1" ht="15.75" customHeight="1"/>
    <row r="1107" s="437" customFormat="1" ht="15.75" customHeight="1"/>
    <row r="1108" s="437" customFormat="1" ht="15.75" customHeight="1"/>
    <row r="1109" s="437" customFormat="1" ht="15.75" customHeight="1"/>
    <row r="1110" s="437" customFormat="1" ht="15.75" customHeight="1"/>
    <row r="1111" s="437" customFormat="1" ht="15.75" customHeight="1"/>
    <row r="1112" s="437" customFormat="1" ht="15.75" customHeight="1"/>
    <row r="1113" s="437" customFormat="1" ht="15.75" customHeight="1"/>
    <row r="1114" s="437" customFormat="1" ht="15.75" customHeight="1"/>
    <row r="1115" s="437" customFormat="1" ht="15.75" customHeight="1"/>
    <row r="1116" s="437" customFormat="1" ht="15.75" customHeight="1"/>
    <row r="1117" s="437" customFormat="1" ht="15.75" customHeight="1"/>
    <row r="1118" s="437" customFormat="1" ht="15.75" customHeight="1"/>
    <row r="1119" s="437" customFormat="1" ht="15.75" customHeight="1"/>
    <row r="1120" s="437" customFormat="1" ht="15.75" customHeight="1"/>
    <row r="1121" s="437" customFormat="1" ht="15.75" customHeight="1"/>
    <row r="1122" s="437" customFormat="1" ht="15.75" customHeight="1"/>
    <row r="1123" s="437" customFormat="1" ht="15.75" customHeight="1"/>
    <row r="1124" s="437" customFormat="1" ht="15.75" customHeight="1"/>
    <row r="1125" s="437" customFormat="1" ht="15.75" customHeight="1"/>
    <row r="1126" s="437" customFormat="1" ht="15.75" customHeight="1"/>
    <row r="1127" s="437" customFormat="1" ht="15.75" customHeight="1"/>
    <row r="1128" s="437" customFormat="1" ht="15.75" customHeight="1"/>
    <row r="1129" s="437" customFormat="1" ht="15.75" customHeight="1"/>
    <row r="1130" s="437" customFormat="1" ht="15.75" customHeight="1"/>
    <row r="1131" s="437" customFormat="1" ht="15.75" customHeight="1"/>
    <row r="1132" s="437" customFormat="1" ht="15.75" customHeight="1"/>
    <row r="1133" s="437" customFormat="1" ht="15.75" customHeight="1"/>
    <row r="1134" s="437" customFormat="1" ht="15.75" customHeight="1"/>
    <row r="1135" s="437" customFormat="1" ht="15.75" customHeight="1"/>
    <row r="1136" s="437" customFormat="1" ht="15.75" customHeight="1"/>
    <row r="1137" s="437" customFormat="1" ht="15.75" customHeight="1"/>
    <row r="1138" s="437" customFormat="1" ht="15.75" customHeight="1"/>
    <row r="1139" s="437" customFormat="1" ht="15.75" customHeight="1"/>
    <row r="1140" s="437" customFormat="1" ht="15.75" customHeight="1"/>
    <row r="1141" s="437" customFormat="1" ht="15.75" customHeight="1"/>
    <row r="1142" s="437" customFormat="1" ht="15.75" customHeight="1"/>
    <row r="1143" s="437" customFormat="1" ht="15.75" customHeight="1"/>
    <row r="1144" s="437" customFormat="1" ht="15.75" customHeight="1"/>
    <row r="1145" s="437" customFormat="1" ht="15.75" customHeight="1"/>
    <row r="1146" s="437" customFormat="1" ht="15.75" customHeight="1"/>
    <row r="1147" s="437" customFormat="1" ht="15.75" customHeight="1"/>
    <row r="1148" s="437" customFormat="1" ht="15.75" customHeight="1"/>
    <row r="1149" s="437" customFormat="1" ht="15.75" customHeight="1"/>
    <row r="1150" s="437" customFormat="1" ht="15.75" customHeight="1"/>
    <row r="1151" s="437" customFormat="1" ht="15.75" customHeight="1"/>
    <row r="1152" s="437" customFormat="1" ht="15.75" customHeight="1"/>
    <row r="1153" s="437" customFormat="1" ht="15.75" customHeight="1"/>
    <row r="1154" s="437" customFormat="1" ht="15.75" customHeight="1"/>
    <row r="1155" s="437" customFormat="1" ht="15.75" customHeight="1"/>
    <row r="1156" s="437" customFormat="1" ht="15.75" customHeight="1"/>
    <row r="1157" s="437" customFormat="1" ht="15.75" customHeight="1"/>
    <row r="1158" s="437" customFormat="1" ht="15.75" customHeight="1"/>
    <row r="1159" s="437" customFormat="1" ht="15.75" customHeight="1"/>
    <row r="1160" s="437" customFormat="1" ht="15.75" customHeight="1"/>
    <row r="1161" s="437" customFormat="1" ht="15.75" customHeight="1"/>
    <row r="1162" s="437" customFormat="1" ht="15.75" customHeight="1"/>
    <row r="1163" s="437" customFormat="1" ht="15.75" customHeight="1"/>
    <row r="1164" s="437" customFormat="1" ht="15.75" customHeight="1"/>
    <row r="1165" s="437" customFormat="1" ht="15.75" customHeight="1"/>
    <row r="1166" s="437" customFormat="1" ht="15.75" customHeight="1"/>
    <row r="1167" s="437" customFormat="1" ht="15.75" customHeight="1"/>
    <row r="1168" s="437" customFormat="1" ht="15.75" customHeight="1"/>
    <row r="1169" s="437" customFormat="1" ht="15.75" customHeight="1"/>
    <row r="1170" s="437" customFormat="1" ht="15.75" customHeight="1"/>
    <row r="1171" s="437" customFormat="1" ht="15.75" customHeight="1"/>
    <row r="1172" s="437" customFormat="1" ht="15.75" customHeight="1"/>
    <row r="1173" s="437" customFormat="1" ht="15.75" customHeight="1"/>
    <row r="1174" s="437" customFormat="1" ht="15.75" customHeight="1"/>
    <row r="1175" s="437" customFormat="1" ht="15.75" customHeight="1"/>
    <row r="1176" s="437" customFormat="1" ht="15.75" customHeight="1"/>
    <row r="1177" s="437" customFormat="1" ht="15.75" customHeight="1"/>
    <row r="1178" s="437" customFormat="1" ht="15.75" customHeight="1"/>
    <row r="1179" s="437" customFormat="1" ht="15.75" customHeight="1"/>
    <row r="1180" s="437" customFormat="1" ht="15.75" customHeight="1"/>
    <row r="1181" s="437" customFormat="1" ht="15.75" customHeight="1"/>
    <row r="1182" s="437" customFormat="1" ht="15.75" customHeight="1"/>
    <row r="1183" s="437" customFormat="1" ht="15.75" customHeight="1"/>
    <row r="1184" s="437" customFormat="1" ht="15.75" customHeight="1"/>
    <row r="1185" s="437" customFormat="1" ht="15.75" customHeight="1"/>
    <row r="1186" s="437" customFormat="1" ht="15.75" customHeight="1"/>
    <row r="1187" s="437" customFormat="1" ht="15.75" customHeight="1"/>
    <row r="1188" s="437" customFormat="1" ht="15.75" customHeight="1"/>
    <row r="1189" s="437" customFormat="1" ht="15.75" customHeight="1"/>
    <row r="1190" s="437" customFormat="1" ht="15.75" customHeight="1"/>
    <row r="1191" s="437" customFormat="1" ht="15.75" customHeight="1"/>
    <row r="1192" s="437" customFormat="1" ht="15.75" customHeight="1"/>
    <row r="1193" s="437" customFormat="1" ht="15.75" customHeight="1"/>
    <row r="1194" s="437" customFormat="1" ht="15.75" customHeight="1"/>
    <row r="1195" s="437" customFormat="1" ht="15.75" customHeight="1"/>
    <row r="1196" s="437" customFormat="1" ht="15.75" customHeight="1"/>
    <row r="1197" s="437" customFormat="1" ht="15.75" customHeight="1"/>
    <row r="1198" s="437" customFormat="1" ht="15.75" customHeight="1"/>
    <row r="1199" s="437" customFormat="1" ht="15.75" customHeight="1"/>
    <row r="1200" s="437" customFormat="1" ht="15.75" customHeight="1"/>
    <row r="1201" s="437" customFormat="1" ht="15.75" customHeight="1"/>
    <row r="1202" s="437" customFormat="1" ht="15.75" customHeight="1"/>
    <row r="1203" s="437" customFormat="1" ht="15.75" customHeight="1"/>
    <row r="1204" s="437" customFormat="1" ht="15.75" customHeight="1"/>
    <row r="1205" s="437" customFormat="1" ht="15.75" customHeight="1"/>
    <row r="1206" s="437" customFormat="1" ht="15.75" customHeight="1"/>
    <row r="1207" s="437" customFormat="1" ht="15.75" customHeight="1"/>
    <row r="1208" s="437" customFormat="1" ht="15.75" customHeight="1"/>
    <row r="1209" s="437" customFormat="1" ht="15.75" customHeight="1"/>
    <row r="1210" s="437" customFormat="1" ht="15.75" customHeight="1"/>
    <row r="1211" s="437" customFormat="1" ht="15.75" customHeight="1"/>
    <row r="1212" s="437" customFormat="1" ht="15.75" customHeight="1"/>
    <row r="1213" s="437" customFormat="1" ht="15.75" customHeight="1"/>
    <row r="1214" s="437" customFormat="1" ht="15.75" customHeight="1"/>
    <row r="1215" s="437" customFormat="1" ht="15.75" customHeight="1"/>
    <row r="1216" s="437" customFormat="1" ht="15.75" customHeight="1"/>
    <row r="1217" s="437" customFormat="1" ht="15.75" customHeight="1"/>
    <row r="1218" s="437" customFormat="1" ht="15.75" customHeight="1"/>
    <row r="1219" s="437" customFormat="1" ht="15.75" customHeight="1"/>
    <row r="1220" s="437" customFormat="1" ht="15.75" customHeight="1"/>
    <row r="1221" s="437" customFormat="1" ht="15.75" customHeight="1"/>
    <row r="1222" s="437" customFormat="1" ht="15.75" customHeight="1"/>
    <row r="1223" s="437" customFormat="1" ht="15.75" customHeight="1"/>
    <row r="1224" s="437" customFormat="1" ht="15.75" customHeight="1"/>
    <row r="1225" s="437" customFormat="1" ht="15.75" customHeight="1"/>
    <row r="1226" s="437" customFormat="1" ht="15.75" customHeight="1"/>
    <row r="1227" s="437" customFormat="1" ht="15.75" customHeight="1"/>
    <row r="1228" s="437" customFormat="1" ht="15.75" customHeight="1"/>
    <row r="1229" s="437" customFormat="1" ht="15.75" customHeight="1"/>
    <row r="1230" s="437" customFormat="1" ht="15.75" customHeight="1"/>
    <row r="1231" s="437" customFormat="1" ht="15.75" customHeight="1"/>
    <row r="1232" s="437" customFormat="1" ht="15.75" customHeight="1"/>
    <row r="1233" s="437" customFormat="1" ht="15.75" customHeight="1"/>
    <row r="1234" s="437" customFormat="1" ht="15.75" customHeight="1"/>
    <row r="1235" s="437" customFormat="1" ht="15.75" customHeight="1"/>
    <row r="1236" s="437" customFormat="1" ht="15.75" customHeight="1"/>
    <row r="1237" s="437" customFormat="1" ht="15.75" customHeight="1"/>
    <row r="1238" s="437" customFormat="1" ht="15.75" customHeight="1"/>
    <row r="1239" s="437" customFormat="1" ht="15.75" customHeight="1"/>
    <row r="1240" s="437" customFormat="1" ht="15.75" customHeight="1"/>
    <row r="1241" s="437" customFormat="1" ht="15.75" customHeight="1"/>
    <row r="1242" s="437" customFormat="1" ht="15.75" customHeight="1"/>
    <row r="1243" s="437" customFormat="1" ht="15.75" customHeight="1"/>
    <row r="1244" s="437" customFormat="1" ht="15.75" customHeight="1"/>
    <row r="1245" s="437" customFormat="1" ht="15.75" customHeight="1"/>
    <row r="1246" s="437" customFormat="1" ht="15.75" customHeight="1"/>
    <row r="1247" s="437" customFormat="1" ht="15.75" customHeight="1"/>
    <row r="1248" s="437" customFormat="1" ht="15.75" customHeight="1"/>
    <row r="1249" s="437" customFormat="1" ht="15.75" customHeight="1"/>
    <row r="1250" s="437" customFormat="1" ht="15.75" customHeight="1"/>
    <row r="1251" s="437" customFormat="1" ht="15.75" customHeight="1"/>
    <row r="1252" s="437" customFormat="1" ht="15.75" customHeight="1"/>
    <row r="1253" s="437" customFormat="1" ht="15.75" customHeight="1"/>
    <row r="1254" s="437" customFormat="1" ht="15.75" customHeight="1"/>
    <row r="1255" s="437" customFormat="1" ht="15.75" customHeight="1"/>
    <row r="1256" s="437" customFormat="1" ht="15.75" customHeight="1"/>
    <row r="1257" s="437" customFormat="1" ht="15.75" customHeight="1"/>
    <row r="1258" s="437" customFormat="1" ht="15.75" customHeight="1"/>
    <row r="1259" s="437" customFormat="1" ht="15.75" customHeight="1"/>
    <row r="1260" s="437" customFormat="1" ht="15.75" customHeight="1"/>
    <row r="1261" s="437" customFormat="1" ht="15.75" customHeight="1"/>
    <row r="1262" s="437" customFormat="1" ht="15.75" customHeight="1"/>
    <row r="1263" s="437" customFormat="1" ht="15.75" customHeight="1"/>
    <row r="1264" s="437" customFormat="1" ht="15.75" customHeight="1"/>
    <row r="1265" s="437" customFormat="1" ht="15.75" customHeight="1"/>
    <row r="1266" s="437" customFormat="1" ht="15.75" customHeight="1"/>
    <row r="1267" s="437" customFormat="1" ht="15.75" customHeight="1"/>
    <row r="1268" s="437" customFormat="1" ht="15.75" customHeight="1"/>
    <row r="1269" s="437" customFormat="1" ht="15.75" customHeight="1"/>
    <row r="1270" s="437" customFormat="1" ht="15.75" customHeight="1"/>
    <row r="1271" s="437" customFormat="1" ht="15.75" customHeight="1"/>
    <row r="1272" s="437" customFormat="1" ht="15.75" customHeight="1"/>
    <row r="1273" s="437" customFormat="1" ht="15.75" customHeight="1"/>
    <row r="1274" s="437" customFormat="1" ht="15.75" customHeight="1"/>
    <row r="1275" s="437" customFormat="1" ht="15.75" customHeight="1"/>
    <row r="1276" s="437" customFormat="1" ht="15.75" customHeight="1"/>
    <row r="1277" s="437" customFormat="1" ht="15.75" customHeight="1"/>
    <row r="1278" s="437" customFormat="1" ht="15.75" customHeight="1"/>
    <row r="1279" s="437" customFormat="1" ht="15.75" customHeight="1"/>
    <row r="1280" s="437" customFormat="1" ht="15.75" customHeight="1"/>
    <row r="1281" s="437" customFormat="1" ht="15.75" customHeight="1"/>
    <row r="1282" s="437" customFormat="1" ht="15.75" customHeight="1"/>
    <row r="1283" s="437" customFormat="1" ht="15.75" customHeight="1"/>
    <row r="1284" s="437" customFormat="1" ht="15.75" customHeight="1"/>
    <row r="1285" s="437" customFormat="1" ht="15.75" customHeight="1"/>
    <row r="1286" s="437" customFormat="1" ht="15.75" customHeight="1"/>
    <row r="1287" s="437" customFormat="1" ht="15.75" customHeight="1"/>
    <row r="1288" s="437" customFormat="1" ht="15.75" customHeight="1"/>
    <row r="1289" s="437" customFormat="1" ht="15.75" customHeight="1"/>
    <row r="1290" s="437" customFormat="1" ht="15.75" customHeight="1"/>
    <row r="1291" s="437" customFormat="1" ht="15.75" customHeight="1"/>
    <row r="1292" s="437" customFormat="1" ht="15.75" customHeight="1"/>
    <row r="1293" s="437" customFormat="1" ht="15.75" customHeight="1"/>
    <row r="1294" s="437" customFormat="1" ht="15.75" customHeight="1"/>
    <row r="1295" s="437" customFormat="1" ht="15.75" customHeight="1"/>
    <row r="1296" s="437" customFormat="1" ht="15.75" customHeight="1"/>
    <row r="1297" s="437" customFormat="1" ht="15.75" customHeight="1"/>
    <row r="1298" s="437" customFormat="1" ht="15.75" customHeight="1"/>
    <row r="1299" s="437" customFormat="1" ht="15.75" customHeight="1"/>
    <row r="1300" s="437" customFormat="1" ht="15.75" customHeight="1"/>
    <row r="1301" s="437" customFormat="1" ht="15.75" customHeight="1"/>
    <row r="1302" s="437" customFormat="1" ht="15.75" customHeight="1"/>
    <row r="1303" s="437" customFormat="1" ht="15.75" customHeight="1"/>
    <row r="1304" s="437" customFormat="1" ht="15.75" customHeight="1"/>
    <row r="1305" s="437" customFormat="1" ht="15.75" customHeight="1"/>
    <row r="1306" s="437" customFormat="1" ht="15.75" customHeight="1"/>
    <row r="1307" s="437" customFormat="1" ht="15.75" customHeight="1"/>
    <row r="1308" s="437" customFormat="1" ht="15.75" customHeight="1"/>
    <row r="1309" s="437" customFormat="1" ht="15.75" customHeight="1"/>
    <row r="1310" s="437" customFormat="1" ht="15.75" customHeight="1"/>
    <row r="1311" s="437" customFormat="1" ht="15.75" customHeight="1"/>
    <row r="1312" s="437" customFormat="1" ht="15.75" customHeight="1"/>
    <row r="1313" s="437" customFormat="1" ht="15.75" customHeight="1"/>
    <row r="1314" s="437" customFormat="1" ht="15.75" customHeight="1"/>
    <row r="1315" s="437" customFormat="1" ht="15.75" customHeight="1"/>
    <row r="1316" s="437" customFormat="1" ht="15.75" customHeight="1"/>
    <row r="1317" s="437" customFormat="1" ht="15.75" customHeight="1"/>
    <row r="1318" s="437" customFormat="1" ht="15.75" customHeight="1"/>
    <row r="1319" s="437" customFormat="1" ht="15.75" customHeight="1"/>
    <row r="1320" s="437" customFormat="1" ht="15.75" customHeight="1"/>
    <row r="1321" s="437" customFormat="1" ht="15.75" customHeight="1"/>
    <row r="1322" s="437" customFormat="1" ht="15.75" customHeight="1"/>
    <row r="1323" s="437" customFormat="1" ht="15.75" customHeight="1"/>
    <row r="1324" s="437" customFormat="1" ht="15.75" customHeight="1"/>
    <row r="1325" s="437" customFormat="1" ht="15.75" customHeight="1"/>
    <row r="1326" s="437" customFormat="1" ht="15.75" customHeight="1"/>
    <row r="1327" s="437" customFormat="1" ht="15.75" customHeight="1"/>
    <row r="1328" s="437" customFormat="1" ht="15.75" customHeight="1"/>
    <row r="1329" s="437" customFormat="1" ht="15.75" customHeight="1"/>
    <row r="1330" s="437" customFormat="1" ht="15.75" customHeight="1"/>
    <row r="1331" s="437" customFormat="1" ht="15.75" customHeight="1"/>
    <row r="1332" s="437" customFormat="1" ht="15.75" customHeight="1"/>
    <row r="1333" s="437" customFormat="1" ht="15.75" customHeight="1"/>
    <row r="1334" s="437" customFormat="1" ht="15.75" customHeight="1"/>
    <row r="1335" s="437" customFormat="1" ht="15.75" customHeight="1"/>
    <row r="1336" s="437" customFormat="1" ht="15.75" customHeight="1"/>
    <row r="1337" s="437" customFormat="1" ht="15.75" customHeight="1"/>
    <row r="1338" s="437" customFormat="1" ht="15.75" customHeight="1"/>
    <row r="1339" s="437" customFormat="1" ht="15.75" customHeight="1"/>
    <row r="1340" s="437" customFormat="1" ht="15.75" customHeight="1"/>
    <row r="1341" s="437" customFormat="1" ht="15.75" customHeight="1"/>
    <row r="1342" s="437" customFormat="1" ht="15.75" customHeight="1"/>
    <row r="1343" s="437" customFormat="1" ht="15.75" customHeight="1"/>
    <row r="1344" s="437" customFormat="1" ht="15.75" customHeight="1"/>
    <row r="1345" s="437" customFormat="1" ht="15.75" customHeight="1"/>
    <row r="1346" s="437" customFormat="1" ht="15.75" customHeight="1"/>
    <row r="1347" s="437" customFormat="1" ht="15.75" customHeight="1"/>
    <row r="1348" s="437" customFormat="1" ht="15.75" customHeight="1"/>
    <row r="1349" s="437" customFormat="1" ht="15.75" customHeight="1"/>
    <row r="1350" s="437" customFormat="1" ht="15.75" customHeight="1"/>
    <row r="1351" s="437" customFormat="1" ht="15.75" customHeight="1"/>
    <row r="1352" s="437" customFormat="1" ht="15.75" customHeight="1"/>
    <row r="1353" s="437" customFormat="1" ht="15.75" customHeight="1"/>
    <row r="1354" s="437" customFormat="1" ht="15.75" customHeight="1"/>
    <row r="1355" s="437" customFormat="1" ht="15.75" customHeight="1"/>
    <row r="1356" s="437" customFormat="1" ht="15.75" customHeight="1"/>
    <row r="1357" s="437" customFormat="1" ht="15.75" customHeight="1"/>
    <row r="1358" s="437" customFormat="1" ht="15.75" customHeight="1"/>
    <row r="1359" s="437" customFormat="1" ht="15.75" customHeight="1"/>
    <row r="1360" s="437" customFormat="1" ht="15.75" customHeight="1"/>
    <row r="1361" s="437" customFormat="1" ht="15.75" customHeight="1"/>
    <row r="1362" s="437" customFormat="1" ht="15.75" customHeight="1"/>
    <row r="1363" s="437" customFormat="1" ht="15.75" customHeight="1"/>
    <row r="1364" s="437" customFormat="1" ht="15.75" customHeight="1"/>
    <row r="1365" s="437" customFormat="1" ht="15.75" customHeight="1"/>
    <row r="1366" s="437" customFormat="1" ht="15.75" customHeight="1"/>
    <row r="1367" s="437" customFormat="1" ht="15.75" customHeight="1"/>
    <row r="1368" s="437" customFormat="1" ht="15.75" customHeight="1"/>
    <row r="1369" s="437" customFormat="1" ht="15.75" customHeight="1"/>
    <row r="1370" s="437" customFormat="1" ht="15.75" customHeight="1"/>
    <row r="1371" s="437" customFormat="1" ht="15.75" customHeight="1"/>
    <row r="1372" s="437" customFormat="1" ht="15.75" customHeight="1"/>
    <row r="1373" s="437" customFormat="1" ht="15.75" customHeight="1"/>
    <row r="1374" s="437" customFormat="1" ht="15.75" customHeight="1"/>
    <row r="1375" s="437" customFormat="1" ht="15.75" customHeight="1"/>
    <row r="1376" s="437" customFormat="1" ht="15.75" customHeight="1"/>
    <row r="1377" s="437" customFormat="1" ht="15.75" customHeight="1"/>
    <row r="1378" s="437" customFormat="1" ht="15.75" customHeight="1"/>
    <row r="1379" s="437" customFormat="1" ht="15.75" customHeight="1"/>
    <row r="1380" s="437" customFormat="1" ht="15.75" customHeight="1"/>
    <row r="1381" s="437" customFormat="1" ht="15.75" customHeight="1"/>
    <row r="1382" s="437" customFormat="1" ht="15.75" customHeight="1"/>
    <row r="1383" s="437" customFormat="1" ht="15.75" customHeight="1"/>
    <row r="1384" s="437" customFormat="1" ht="15.75" customHeight="1"/>
    <row r="1385" s="437" customFormat="1" ht="15.75" customHeight="1"/>
    <row r="1386" s="437" customFormat="1" ht="15.75" customHeight="1"/>
    <row r="1387" s="437" customFormat="1" ht="15.75" customHeight="1"/>
    <row r="1388" s="437" customFormat="1" ht="15.75" customHeight="1"/>
    <row r="1389" s="437" customFormat="1" ht="15.75" customHeight="1"/>
    <row r="1390" s="437" customFormat="1" ht="15.75" customHeight="1"/>
    <row r="1391" s="437" customFormat="1" ht="15.75" customHeight="1"/>
    <row r="1392" s="437" customFormat="1" ht="15.75" customHeight="1"/>
    <row r="1393" s="437" customFormat="1" ht="15.75" customHeight="1"/>
    <row r="1394" s="437" customFormat="1" ht="15.75" customHeight="1"/>
    <row r="1395" s="437" customFormat="1" ht="15.75" customHeight="1"/>
    <row r="1396" s="437" customFormat="1" ht="15.75" customHeight="1"/>
    <row r="1397" s="437" customFormat="1" ht="15.75" customHeight="1"/>
    <row r="1398" s="437" customFormat="1" ht="15.75" customHeight="1"/>
    <row r="1399" s="437" customFormat="1" ht="15.75" customHeight="1"/>
    <row r="1400" s="437" customFormat="1" ht="15.75" customHeight="1"/>
    <row r="1401" s="437" customFormat="1" ht="15.75" customHeight="1"/>
    <row r="1402" s="437" customFormat="1" ht="15.75" customHeight="1"/>
    <row r="1403" s="437" customFormat="1" ht="15.75" customHeight="1"/>
    <row r="1404" s="437" customFormat="1" ht="15.75" customHeight="1"/>
    <row r="1405" s="437" customFormat="1" ht="15.75" customHeight="1"/>
    <row r="1406" s="437" customFormat="1" ht="15.75" customHeight="1"/>
    <row r="1407" s="437" customFormat="1" ht="15.75" customHeight="1"/>
    <row r="1408" s="437" customFormat="1" ht="15.75" customHeight="1"/>
    <row r="1409" s="437" customFormat="1" ht="15.75" customHeight="1"/>
    <row r="1410" s="437" customFormat="1" ht="15.75" customHeight="1"/>
    <row r="1411" s="437" customFormat="1" ht="15.75" customHeight="1"/>
    <row r="1412" s="437" customFormat="1" ht="15.75" customHeight="1"/>
    <row r="1413" s="437" customFormat="1" ht="15.75" customHeight="1"/>
    <row r="1414" s="437" customFormat="1" ht="15.75" customHeight="1"/>
    <row r="1415" s="437" customFormat="1" ht="15.75" customHeight="1"/>
    <row r="1416" s="437" customFormat="1" ht="15.75" customHeight="1"/>
    <row r="1417" s="437" customFormat="1" ht="15.75" customHeight="1"/>
    <row r="1418" s="437" customFormat="1" ht="15.75" customHeight="1"/>
    <row r="1419" s="437" customFormat="1" ht="15.75" customHeight="1"/>
    <row r="1420" s="437" customFormat="1" ht="15.75" customHeight="1"/>
    <row r="1421" s="437" customFormat="1" ht="15.75" customHeight="1"/>
    <row r="1422" s="437" customFormat="1" ht="15.75" customHeight="1"/>
    <row r="1423" s="437" customFormat="1" ht="15.75" customHeight="1"/>
    <row r="1424" s="437" customFormat="1" ht="15.75" customHeight="1"/>
    <row r="1425" s="437" customFormat="1" ht="15.75" customHeight="1"/>
    <row r="1426" s="437" customFormat="1" ht="15.75" customHeight="1"/>
    <row r="1427" s="437" customFormat="1" ht="15.75" customHeight="1"/>
    <row r="1428" s="437" customFormat="1" ht="15.75" customHeight="1"/>
    <row r="1429" s="437" customFormat="1" ht="15.75" customHeight="1"/>
    <row r="1430" s="437" customFormat="1" ht="15.75" customHeight="1"/>
    <row r="1431" s="437" customFormat="1" ht="15.75" customHeight="1"/>
    <row r="1432" s="437" customFormat="1" ht="15.75" customHeight="1"/>
    <row r="1433" s="437" customFormat="1" ht="15.75" customHeight="1"/>
    <row r="1434" s="437" customFormat="1" ht="15.75" customHeight="1"/>
    <row r="1435" s="437" customFormat="1" ht="15.75" customHeight="1"/>
    <row r="1436" s="437" customFormat="1" ht="15.75" customHeight="1"/>
    <row r="1437" s="437" customFormat="1" ht="15.75" customHeight="1"/>
    <row r="1438" s="437" customFormat="1" ht="15.75" customHeight="1"/>
    <row r="1439" s="437" customFormat="1" ht="15.75" customHeight="1"/>
    <row r="1440" s="437" customFormat="1" ht="15.75" customHeight="1"/>
    <row r="1441" s="437" customFormat="1" ht="15.75" customHeight="1"/>
    <row r="1442" s="437" customFormat="1" ht="15.75" customHeight="1"/>
    <row r="1443" s="437" customFormat="1" ht="15.75" customHeight="1"/>
    <row r="1444" s="437" customFormat="1" ht="15.75" customHeight="1"/>
    <row r="1445" s="437" customFormat="1" ht="15.75" customHeight="1"/>
    <row r="1446" s="437" customFormat="1" ht="15.75" customHeight="1"/>
    <row r="1447" s="437" customFormat="1" ht="15.75" customHeight="1"/>
    <row r="1448" s="437" customFormat="1" ht="15.75" customHeight="1"/>
    <row r="1449" s="437" customFormat="1" ht="15.75" customHeight="1"/>
    <row r="1450" s="437" customFormat="1" ht="15.75" customHeight="1"/>
    <row r="1451" s="437" customFormat="1" ht="15.75" customHeight="1"/>
    <row r="1452" s="437" customFormat="1" ht="15.75" customHeight="1"/>
    <row r="1453" s="437" customFormat="1" ht="15.75" customHeight="1"/>
    <row r="1454" s="437" customFormat="1" ht="15.75" customHeight="1"/>
    <row r="1455" s="437" customFormat="1" ht="15.75" customHeight="1"/>
    <row r="1456" s="437" customFormat="1" ht="15.75" customHeight="1"/>
    <row r="1457" s="437" customFormat="1" ht="15.75" customHeight="1"/>
    <row r="1458" s="437" customFormat="1" ht="15.75" customHeight="1"/>
    <row r="1459" s="437" customFormat="1" ht="15.75" customHeight="1"/>
    <row r="1460" s="437" customFormat="1" ht="15.75" customHeight="1"/>
    <row r="1461" s="437" customFormat="1" ht="15.75" customHeight="1"/>
    <row r="1462" s="437" customFormat="1" ht="15.75" customHeight="1"/>
    <row r="1463" s="437" customFormat="1" ht="15.75" customHeight="1"/>
    <row r="1464" s="437" customFormat="1" ht="15.75" customHeight="1"/>
    <row r="1465" s="437" customFormat="1" ht="15.75" customHeight="1"/>
    <row r="1466" s="437" customFormat="1" ht="15.75" customHeight="1"/>
    <row r="1467" s="437" customFormat="1" ht="15.75" customHeight="1"/>
    <row r="1468" s="437" customFormat="1" ht="15.75" customHeight="1"/>
    <row r="1469" s="437" customFormat="1" ht="15.75" customHeight="1"/>
    <row r="1470" s="437" customFormat="1" ht="15.75" customHeight="1"/>
    <row r="1471" s="437" customFormat="1" ht="15.75" customHeight="1"/>
    <row r="1472" s="437" customFormat="1" ht="15.75" customHeight="1"/>
    <row r="1473" s="437" customFormat="1" ht="15.75" customHeight="1"/>
    <row r="1474" s="437" customFormat="1" ht="15.75" customHeight="1"/>
    <row r="1475" s="437" customFormat="1" ht="15.75" customHeight="1"/>
    <row r="1476" s="437" customFormat="1" ht="15.75" customHeight="1"/>
    <row r="1477" s="437" customFormat="1" ht="15.75" customHeight="1"/>
    <row r="1478" s="437" customFormat="1" ht="15.75" customHeight="1"/>
    <row r="1479" s="437" customFormat="1" ht="15.75" customHeight="1"/>
    <row r="1480" s="437" customFormat="1" ht="15.75" customHeight="1"/>
    <row r="1481" s="437" customFormat="1" ht="15.75" customHeight="1"/>
    <row r="1482" s="437" customFormat="1" ht="15.75" customHeight="1"/>
    <row r="1483" s="437" customFormat="1" ht="15.75" customHeight="1"/>
    <row r="1484" s="437" customFormat="1" ht="15.75" customHeight="1"/>
    <row r="1485" s="437" customFormat="1" ht="15.75" customHeight="1"/>
    <row r="1486" s="437" customFormat="1" ht="15.75" customHeight="1"/>
    <row r="1487" s="437" customFormat="1" ht="15.75" customHeight="1"/>
    <row r="1488" s="437" customFormat="1" ht="15.75" customHeight="1"/>
    <row r="1489" s="437" customFormat="1" ht="15.75" customHeight="1"/>
    <row r="1490" s="437" customFormat="1" ht="15.75" customHeight="1"/>
    <row r="1491" s="437" customFormat="1" ht="15.75" customHeight="1"/>
    <row r="1492" s="437" customFormat="1" ht="15.75" customHeight="1"/>
    <row r="1493" s="437" customFormat="1" ht="15.75" customHeight="1"/>
    <row r="1494" s="437" customFormat="1" ht="15.75" customHeight="1"/>
    <row r="1495" s="437" customFormat="1" ht="15.75" customHeight="1"/>
    <row r="1496" s="437" customFormat="1" ht="15.75" customHeight="1"/>
    <row r="1497" s="437" customFormat="1" ht="15.75" customHeight="1"/>
    <row r="1498" s="437" customFormat="1" ht="15.75" customHeight="1"/>
    <row r="1499" s="437" customFormat="1" ht="15.75" customHeight="1"/>
    <row r="1500" s="437" customFormat="1" ht="15.75" customHeight="1"/>
    <row r="1501" s="437" customFormat="1" ht="15.75" customHeight="1"/>
    <row r="1502" s="437" customFormat="1" ht="15.75" customHeight="1"/>
    <row r="1503" s="437" customFormat="1" ht="15.75" customHeight="1"/>
    <row r="1504" s="437" customFormat="1" ht="15.75" customHeight="1"/>
    <row r="1505" s="437" customFormat="1" ht="15.75" customHeight="1"/>
    <row r="1506" s="437" customFormat="1" ht="15.75" customHeight="1"/>
    <row r="1507" s="437" customFormat="1" ht="15.75" customHeight="1"/>
    <row r="1508" s="437" customFormat="1" ht="15.75" customHeight="1"/>
    <row r="1509" s="437" customFormat="1" ht="15.75" customHeight="1"/>
    <row r="1510" s="437" customFormat="1" ht="15.75" customHeight="1"/>
    <row r="1511" s="437" customFormat="1" ht="15.75" customHeight="1"/>
    <row r="1512" s="437" customFormat="1" ht="15.75" customHeight="1"/>
    <row r="1513" s="437" customFormat="1" ht="15.75" customHeight="1"/>
    <row r="1514" s="437" customFormat="1" ht="15.75" customHeight="1"/>
    <row r="1515" s="437" customFormat="1" ht="15.75" customHeight="1"/>
    <row r="1516" s="437" customFormat="1" ht="15.75" customHeight="1"/>
    <row r="1517" s="437" customFormat="1" ht="15.75" customHeight="1"/>
    <row r="1518" s="437" customFormat="1" ht="15.75" customHeight="1"/>
    <row r="1519" s="437" customFormat="1" ht="15.75" customHeight="1"/>
    <row r="1520" s="437" customFormat="1" ht="15.75" customHeight="1"/>
    <row r="1521" s="437" customFormat="1" ht="15.75" customHeight="1"/>
    <row r="1522" s="437" customFormat="1" ht="15.75" customHeight="1"/>
    <row r="1523" s="437" customFormat="1" ht="15.75" customHeight="1"/>
    <row r="1524" s="437" customFormat="1" ht="15.75" customHeight="1"/>
    <row r="1525" s="437" customFormat="1" ht="15.75" customHeight="1"/>
    <row r="1526" s="437" customFormat="1" ht="15.75" customHeight="1"/>
    <row r="1527" s="437" customFormat="1" ht="15.75" customHeight="1"/>
    <row r="1528" s="437" customFormat="1" ht="15.75" customHeight="1"/>
    <row r="1529" s="437" customFormat="1" ht="15.75" customHeight="1"/>
    <row r="1530" s="437" customFormat="1" ht="15.75" customHeight="1"/>
    <row r="1531" s="437" customFormat="1" ht="15.75" customHeight="1"/>
    <row r="1532" s="437" customFormat="1" ht="15.75" customHeight="1"/>
    <row r="1533" s="437" customFormat="1" ht="15.75" customHeight="1"/>
    <row r="1534" s="437" customFormat="1" ht="15.75" customHeight="1"/>
    <row r="1535" s="437" customFormat="1" ht="15.75" customHeight="1"/>
    <row r="1536" s="437" customFormat="1" ht="15.75" customHeight="1"/>
    <row r="1537" s="437" customFormat="1" ht="15.75" customHeight="1"/>
    <row r="1538" s="437" customFormat="1" ht="15.75" customHeight="1"/>
    <row r="1539" s="437" customFormat="1" ht="15.75" customHeight="1"/>
    <row r="1540" s="437" customFormat="1" ht="15.75" customHeight="1"/>
    <row r="1541" s="437" customFormat="1" ht="15.75" customHeight="1"/>
    <row r="1542" s="437" customFormat="1" ht="15.75" customHeight="1"/>
    <row r="1543" s="437" customFormat="1" ht="15.75" customHeight="1"/>
    <row r="1544" s="437" customFormat="1" ht="15.75" customHeight="1"/>
    <row r="1545" s="437" customFormat="1" ht="15.75" customHeight="1"/>
    <row r="1546" s="437" customFormat="1" ht="15.75" customHeight="1"/>
    <row r="1547" s="437" customFormat="1" ht="15.75" customHeight="1"/>
    <row r="1548" s="437" customFormat="1" ht="15.75" customHeight="1"/>
    <row r="1549" s="437" customFormat="1" ht="15.75" customHeight="1"/>
    <row r="1550" s="437" customFormat="1" ht="15.75" customHeight="1"/>
    <row r="1551" s="437" customFormat="1" ht="15.75" customHeight="1"/>
    <row r="1552" s="437" customFormat="1" ht="15.75" customHeight="1"/>
    <row r="1553" s="437" customFormat="1" ht="15.75" customHeight="1"/>
    <row r="1554" s="437" customFormat="1" ht="15.75" customHeight="1"/>
    <row r="1555" s="437" customFormat="1" ht="15.75" customHeight="1"/>
    <row r="1556" s="437" customFormat="1" ht="15.75" customHeight="1"/>
    <row r="1557" s="437" customFormat="1" ht="15.75" customHeight="1"/>
    <row r="1558" s="437" customFormat="1" ht="15.75" customHeight="1"/>
    <row r="1559" s="437" customFormat="1" ht="15.75" customHeight="1"/>
    <row r="1560" s="437" customFormat="1" ht="15.75" customHeight="1"/>
    <row r="1561" s="437" customFormat="1" ht="15.75" customHeight="1"/>
    <row r="1562" s="437" customFormat="1" ht="15.75" customHeight="1"/>
    <row r="1563" s="437" customFormat="1" ht="15.75" customHeight="1"/>
    <row r="1564" s="437" customFormat="1" ht="15.75" customHeight="1"/>
    <row r="1565" s="437" customFormat="1" ht="15.75" customHeight="1"/>
    <row r="1566" s="437" customFormat="1" ht="15.75" customHeight="1"/>
    <row r="1567" s="437" customFormat="1" ht="15.75" customHeight="1"/>
    <row r="1568" s="437" customFormat="1" ht="15.75" customHeight="1"/>
    <row r="1569" s="437" customFormat="1" ht="15.75" customHeight="1"/>
    <row r="1570" s="437" customFormat="1" ht="15.75" customHeight="1"/>
    <row r="1571" s="437" customFormat="1" ht="15.75" customHeight="1"/>
    <row r="1572" s="437" customFormat="1" ht="15.75" customHeight="1"/>
    <row r="1573" s="437" customFormat="1" ht="15.75" customHeight="1"/>
    <row r="1574" s="437" customFormat="1" ht="15.75" customHeight="1"/>
    <row r="1575" s="437" customFormat="1" ht="15.75" customHeight="1"/>
    <row r="1576" s="437" customFormat="1" ht="15.75" customHeight="1"/>
    <row r="1577" s="437" customFormat="1" ht="15.75" customHeight="1"/>
    <row r="1578" s="437" customFormat="1" ht="15.75" customHeight="1"/>
    <row r="1579" s="437" customFormat="1" ht="15.75" customHeight="1"/>
    <row r="1580" s="437" customFormat="1" ht="15.75" customHeight="1"/>
    <row r="1581" s="437" customFormat="1" ht="15.75" customHeight="1"/>
    <row r="1582" s="437" customFormat="1" ht="15.75" customHeight="1"/>
    <row r="1583" s="437" customFormat="1" ht="15.75" customHeight="1"/>
    <row r="1584" s="437" customFormat="1" ht="15.75" customHeight="1"/>
    <row r="1585" s="437" customFormat="1" ht="15.75" customHeight="1"/>
    <row r="1586" s="437" customFormat="1" ht="15.75" customHeight="1"/>
    <row r="1587" s="437" customFormat="1" ht="15.75" customHeight="1"/>
    <row r="1588" s="437" customFormat="1" ht="15.75" customHeight="1"/>
    <row r="1589" s="437" customFormat="1" ht="15.75" customHeight="1"/>
    <row r="1590" s="437" customFormat="1" ht="15.75" customHeight="1"/>
    <row r="1591" s="437" customFormat="1" ht="15.75" customHeight="1"/>
    <row r="1592" s="437" customFormat="1" ht="15.75" customHeight="1"/>
    <row r="1593" s="437" customFormat="1" ht="15.75" customHeight="1"/>
    <row r="1594" s="437" customFormat="1" ht="15.75" customHeight="1"/>
    <row r="1595" s="437" customFormat="1" ht="15.75" customHeight="1"/>
    <row r="1596" s="437" customFormat="1" ht="15.75" customHeight="1"/>
    <row r="1597" s="437" customFormat="1" ht="15.75" customHeight="1"/>
    <row r="1598" s="437" customFormat="1" ht="15.75" customHeight="1"/>
    <row r="1599" s="437" customFormat="1" ht="15.75" customHeight="1"/>
    <row r="1600" s="437" customFormat="1" ht="15.75" customHeight="1"/>
    <row r="1601" s="437" customFormat="1" ht="15.75" customHeight="1"/>
    <row r="1602" s="437" customFormat="1" ht="15.75" customHeight="1"/>
    <row r="1603" s="437" customFormat="1" ht="15.75" customHeight="1"/>
    <row r="1604" s="437" customFormat="1" ht="15.75" customHeight="1"/>
    <row r="1605" s="437" customFormat="1" ht="15.75" customHeight="1"/>
    <row r="1606" s="437" customFormat="1" ht="15.75" customHeight="1"/>
    <row r="1607" s="437" customFormat="1" ht="15.75" customHeight="1"/>
    <row r="1608" s="437" customFormat="1" ht="15.75" customHeight="1"/>
    <row r="1609" s="437" customFormat="1" ht="15.75" customHeight="1"/>
    <row r="1610" s="437" customFormat="1" ht="15.75" customHeight="1"/>
    <row r="1611" s="437" customFormat="1" ht="15.75" customHeight="1"/>
    <row r="1612" s="437" customFormat="1" ht="15.75" customHeight="1"/>
    <row r="1613" s="437" customFormat="1" ht="15.75" customHeight="1"/>
    <row r="1614" s="437" customFormat="1" ht="15.75" customHeight="1"/>
    <row r="1615" s="437" customFormat="1" ht="15.75" customHeight="1"/>
  </sheetData>
  <dataConsolidate/>
  <mergeCells count="87">
    <mergeCell ref="C86:F86"/>
    <mergeCell ref="J86:M86"/>
    <mergeCell ref="C90:F90"/>
    <mergeCell ref="C89:F89"/>
    <mergeCell ref="M36:M37"/>
    <mergeCell ref="D38:F38"/>
    <mergeCell ref="J36:J37"/>
    <mergeCell ref="D36:F36"/>
    <mergeCell ref="D39:F39"/>
    <mergeCell ref="B69:M69"/>
    <mergeCell ref="B70:M70"/>
    <mergeCell ref="B71:M71"/>
    <mergeCell ref="B72:M72"/>
    <mergeCell ref="B73:M73"/>
    <mergeCell ref="C85:F85"/>
    <mergeCell ref="J85:M85"/>
    <mergeCell ref="C95:F95"/>
    <mergeCell ref="C94:F94"/>
    <mergeCell ref="J93:M93"/>
    <mergeCell ref="J94:M94"/>
    <mergeCell ref="C87:F87"/>
    <mergeCell ref="C93:F93"/>
    <mergeCell ref="J87:M88"/>
    <mergeCell ref="J95:M95"/>
    <mergeCell ref="J11:M11"/>
    <mergeCell ref="J12:M12"/>
    <mergeCell ref="C12:F12"/>
    <mergeCell ref="B2:M2"/>
    <mergeCell ref="B3:M3"/>
    <mergeCell ref="C11:F11"/>
    <mergeCell ref="J8:M8"/>
    <mergeCell ref="C8:F8"/>
    <mergeCell ref="J10:M10"/>
    <mergeCell ref="C10:F10"/>
    <mergeCell ref="C6:D6"/>
    <mergeCell ref="J9:M9"/>
    <mergeCell ref="C9:F9"/>
    <mergeCell ref="K20:L20"/>
    <mergeCell ref="K21:L21"/>
    <mergeCell ref="K18:L18"/>
    <mergeCell ref="D22:F22"/>
    <mergeCell ref="D23:F23"/>
    <mergeCell ref="B18:D18"/>
    <mergeCell ref="B20:C20"/>
    <mergeCell ref="F18:G18"/>
    <mergeCell ref="D21:F21"/>
    <mergeCell ref="D20:F20"/>
    <mergeCell ref="D24:F24"/>
    <mergeCell ref="K22:L22"/>
    <mergeCell ref="K23:L23"/>
    <mergeCell ref="D37:F37"/>
    <mergeCell ref="K24:L24"/>
    <mergeCell ref="D30:F30"/>
    <mergeCell ref="D31:F31"/>
    <mergeCell ref="D34:F34"/>
    <mergeCell ref="E28:F28"/>
    <mergeCell ref="D29:F29"/>
    <mergeCell ref="B33:D33"/>
    <mergeCell ref="K27:L28"/>
    <mergeCell ref="I36:I37"/>
    <mergeCell ref="D35:F35"/>
    <mergeCell ref="K29:L29"/>
    <mergeCell ref="K30:L30"/>
    <mergeCell ref="B79:M79"/>
    <mergeCell ref="B80:M80"/>
    <mergeCell ref="I38:I39"/>
    <mergeCell ref="B74:M74"/>
    <mergeCell ref="B75:M75"/>
    <mergeCell ref="B76:M76"/>
    <mergeCell ref="B77:M77"/>
    <mergeCell ref="B78:M78"/>
    <mergeCell ref="B43:C43"/>
    <mergeCell ref="D40:F40"/>
    <mergeCell ref="D57:F57"/>
    <mergeCell ref="D59:F59"/>
    <mergeCell ref="I44:M44"/>
    <mergeCell ref="B44:F44"/>
    <mergeCell ref="D61:F61"/>
    <mergeCell ref="K25:L25"/>
    <mergeCell ref="K36:L37"/>
    <mergeCell ref="K38:L38"/>
    <mergeCell ref="K39:L39"/>
    <mergeCell ref="K31:L31"/>
    <mergeCell ref="K32:L32"/>
    <mergeCell ref="K33:L33"/>
    <mergeCell ref="K34:L34"/>
    <mergeCell ref="K35:L35"/>
  </mergeCells>
  <phoneticPr fontId="35" type="noConversion"/>
  <conditionalFormatting sqref="B26:F26 D36:F36 B29:C30 B31 B36:C37 B27:E27 B28:D28">
    <cfRule type="expression" dxfId="9" priority="11">
      <formula>IF($G$21=6,TRUE,FALSE)</formula>
    </cfRule>
  </conditionalFormatting>
  <conditionalFormatting sqref="F26">
    <cfRule type="expression" dxfId="8" priority="16">
      <formula>IF($D$27="MFTP",TRUE,FALSE)</formula>
    </cfRule>
  </conditionalFormatting>
  <conditionalFormatting sqref="D29:F29">
    <cfRule type="expression" dxfId="7" priority="24">
      <formula>IF($G$21=6,TRUE,FALSE)</formula>
    </cfRule>
  </conditionalFormatting>
  <conditionalFormatting sqref="D31:F31">
    <cfRule type="expression" dxfId="6" priority="8">
      <formula>IF($G$21=6,TRUE,FALSE)</formula>
    </cfRule>
  </conditionalFormatting>
  <conditionalFormatting sqref="F27">
    <cfRule type="expression" dxfId="5" priority="5">
      <formula>IF($G$21=6,TRUE,FALSE)</formula>
    </cfRule>
  </conditionalFormatting>
  <conditionalFormatting sqref="F27">
    <cfRule type="expression" dxfId="4" priority="6">
      <formula>IF($D$27="MFTP",TRUE,FALSE)</formula>
    </cfRule>
  </conditionalFormatting>
  <conditionalFormatting sqref="E28:F28">
    <cfRule type="expression" dxfId="3" priority="3">
      <formula>IF($G$21=6,TRUE,FALSE)</formula>
    </cfRule>
  </conditionalFormatting>
  <conditionalFormatting sqref="E28:F28">
    <cfRule type="expression" dxfId="2" priority="2">
      <formula>IF($D$28="*",TRUE,FALSE)</formula>
    </cfRule>
    <cfRule type="expression" dxfId="1" priority="4">
      <formula>IF($D$28="+",TRUE,FALSE)</formula>
    </cfRule>
  </conditionalFormatting>
  <conditionalFormatting sqref="D37:F37">
    <cfRule type="expression" dxfId="0" priority="1">
      <formula>IF($G$21=6,TRUE,FALSE)</formula>
    </cfRule>
  </conditionalFormatting>
  <dataValidations xWindow="567" yWindow="416" count="19">
    <dataValidation type="list" allowBlank="1" showInputMessage="1" showErrorMessage="1" sqref="J36">
      <formula1>"Rubber wood (Grade A),Rubber wood (Other grade)"</formula1>
    </dataValidation>
    <dataValidation type="list" allowBlank="1" showInputMessage="1" showErrorMessage="1" sqref="J34">
      <formula1>"New, 2nd hand"</formula1>
    </dataValidation>
    <dataValidation type="list" allowBlank="1" showInputMessage="1" showErrorMessage="1" sqref="J35">
      <formula1>"New, Used car"</formula1>
    </dataValidation>
    <dataValidation type="list" allowBlank="1" showInputMessage="1" showErrorMessage="1" sqref="M83">
      <formula1>"Yes, No"</formula1>
    </dataValidation>
    <dataValidation type="list" allowBlank="1" showInputMessage="1" showErrorMessage="1" sqref="B65">
      <formula1>"First Approval, Repricing"</formula1>
    </dataValidation>
    <dataValidation type="list" allowBlank="1" showInputMessage="1" showErrorMessage="1" sqref="J8:M8">
      <formula1>$B$110:$B$133</formula1>
    </dataValidation>
    <dataValidation type="list" allowBlank="1" showInputMessage="1" showErrorMessage="1" sqref="J20">
      <formula1>"Same currency,Cross currency"</formula1>
    </dataValidation>
    <dataValidation type="list" allowBlank="1" showInputMessage="1" showErrorMessage="1" sqref="C12:F12">
      <formula1>$J$111:$J$114</formula1>
    </dataValidation>
    <dataValidation type="list" allowBlank="1" showInputMessage="1" showErrorMessage="1" prompt="Select the rate tenor" sqref="E27">
      <formula1>$O$110:$O$121</formula1>
    </dataValidation>
    <dataValidation type="list" allowBlank="1" showInputMessage="1" showErrorMessage="1" sqref="D20:F20">
      <formula1>$O$110:$O$121</formula1>
    </dataValidation>
    <dataValidation type="list" allowBlank="1" showInputMessage="1" showErrorMessage="1" sqref="D22:F22">
      <formula1>"CNY,USD,HKD,THB,JPY"</formula1>
    </dataValidation>
    <dataValidation allowBlank="1" showInputMessage="1" showErrorMessage="1" prompt="Input the referrence rate" sqref="F27"/>
    <dataValidation type="list" allowBlank="1" showInputMessage="1" showErrorMessage="1" sqref="D21:F21">
      <formula1>$E$110:$E$123</formula1>
    </dataValidation>
    <dataValidation type="list" allowBlank="1" showInputMessage="1" showErrorMessage="1" sqref="J29:J33">
      <formula1>"Tier1 city, Other city"</formula1>
    </dataValidation>
    <dataValidation allowBlank="1" showErrorMessage="1" sqref="C94:G94"/>
    <dataValidation type="list" allowBlank="1" showInputMessage="1" showErrorMessage="1" sqref="D27">
      <formula1>"PBOC,HIBOR,LIBOR,QUOTE RATE, BIBOR, JPY_LIBOR,LPR"</formula1>
    </dataValidation>
    <dataValidation type="list" allowBlank="1" showInputMessage="1" showErrorMessage="1" sqref="D28">
      <formula1>"*,+"</formula1>
    </dataValidation>
    <dataValidation type="list" allowBlank="1" showInputMessage="1" showErrorMessage="1" sqref="J23">
      <formula1>"High Quality, Low Quality"</formula1>
    </dataValidation>
    <dataValidation type="list" allowBlank="1" showInputMessage="1" showErrorMessage="1" sqref="I23">
      <formula1>"Account Receivable"</formula1>
    </dataValidation>
  </dataValidations>
  <pageMargins left="0" right="0" top="0" bottom="0" header="0" footer="0"/>
  <pageSetup paperSize="9" scale="59" orientation="portrait" r:id="rId1"/>
  <headerFooter>
    <oddFooter>&amp;C&amp;"Arial,Regular"&amp;D&amp;T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567" yWindow="416" count="2">
        <x14:dataValidation type="list" allowBlank="1" showInputMessage="1" showErrorMessage="1">
          <x14:formula1>
            <xm:f>'PD of CRR'!$A$2:$A$11</xm:f>
          </x14:formula1>
          <xm:sqref>D46</xm:sqref>
        </x14:dataValidation>
        <x14:dataValidation type="list" allowBlank="1" showInputMessage="1" showErrorMessage="1">
          <x14:formula1>
            <xm:f>'international rating'!$B$2:$B$20</xm:f>
          </x14:formula1>
          <xm:sqref>J25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B4:F34"/>
  <sheetViews>
    <sheetView workbookViewId="0">
      <selection activeCell="E11" sqref="E11"/>
    </sheetView>
  </sheetViews>
  <sheetFormatPr defaultColWidth="9" defaultRowHeight="10.5"/>
  <cols>
    <col min="1" max="1" width="9" style="534"/>
    <col min="2" max="2" width="12.08984375" style="534" customWidth="1"/>
    <col min="3" max="3" width="8.08984375" style="534" customWidth="1"/>
    <col min="4" max="4" width="46.08984375" style="534" customWidth="1"/>
    <col min="5" max="5" width="17" style="534" customWidth="1"/>
    <col min="6" max="6" width="15" style="534" customWidth="1"/>
    <col min="7" max="16384" width="9" style="534"/>
  </cols>
  <sheetData>
    <row r="4" spans="2:6">
      <c r="B4" s="535" t="s">
        <v>554</v>
      </c>
      <c r="C4" s="535" t="s">
        <v>557</v>
      </c>
      <c r="D4" s="535" t="s">
        <v>556</v>
      </c>
      <c r="E4" s="535" t="s">
        <v>555</v>
      </c>
      <c r="F4" s="535" t="s">
        <v>561</v>
      </c>
    </row>
    <row r="5" spans="2:6">
      <c r="B5" s="536">
        <v>42795</v>
      </c>
      <c r="C5" s="537" t="s">
        <v>558</v>
      </c>
      <c r="D5" s="538" t="s">
        <v>559</v>
      </c>
      <c r="E5" s="538" t="s">
        <v>481</v>
      </c>
      <c r="F5" s="538"/>
    </row>
    <row r="6" spans="2:6" ht="20">
      <c r="B6" s="536">
        <v>43435</v>
      </c>
      <c r="C6" s="537" t="s">
        <v>560</v>
      </c>
      <c r="D6" s="539" t="s">
        <v>562</v>
      </c>
      <c r="E6" s="538" t="s">
        <v>593</v>
      </c>
      <c r="F6" s="538"/>
    </row>
    <row r="7" spans="2:6">
      <c r="B7" s="536">
        <v>43665</v>
      </c>
      <c r="C7" s="537" t="s">
        <v>581</v>
      </c>
      <c r="D7" s="540" t="s">
        <v>582</v>
      </c>
      <c r="E7" s="540" t="s">
        <v>583</v>
      </c>
      <c r="F7" s="540"/>
    </row>
    <row r="8" spans="2:6">
      <c r="B8" s="536">
        <v>43727</v>
      </c>
      <c r="C8" s="537" t="s">
        <v>584</v>
      </c>
      <c r="D8" s="540" t="s">
        <v>585</v>
      </c>
      <c r="E8" s="540" t="s">
        <v>586</v>
      </c>
      <c r="F8" s="540"/>
    </row>
    <row r="9" spans="2:6">
      <c r="B9" s="536">
        <v>43788</v>
      </c>
      <c r="C9" s="541" t="s">
        <v>587</v>
      </c>
      <c r="D9" s="540" t="s">
        <v>589</v>
      </c>
      <c r="E9" s="540" t="s">
        <v>588</v>
      </c>
      <c r="F9" s="540"/>
    </row>
    <row r="10" spans="2:6">
      <c r="B10" s="536">
        <v>43838</v>
      </c>
      <c r="C10" s="541" t="s">
        <v>597</v>
      </c>
      <c r="D10" s="540" t="s">
        <v>598</v>
      </c>
      <c r="E10" s="540" t="s">
        <v>599</v>
      </c>
      <c r="F10" s="540"/>
    </row>
    <row r="11" spans="2:6" ht="20.5">
      <c r="B11" s="536">
        <v>43887</v>
      </c>
      <c r="C11" s="541" t="s">
        <v>602</v>
      </c>
      <c r="D11" s="542" t="s">
        <v>603</v>
      </c>
      <c r="E11" s="540" t="s">
        <v>599</v>
      </c>
      <c r="F11" s="540"/>
    </row>
    <row r="12" spans="2:6">
      <c r="B12" s="660">
        <v>44196</v>
      </c>
      <c r="C12" s="663" t="s">
        <v>630</v>
      </c>
      <c r="D12" s="542" t="s">
        <v>633</v>
      </c>
      <c r="E12" s="657" t="s">
        <v>638</v>
      </c>
      <c r="F12" s="540"/>
    </row>
    <row r="13" spans="2:6">
      <c r="B13" s="661"/>
      <c r="C13" s="664"/>
      <c r="D13" s="542" t="s">
        <v>634</v>
      </c>
      <c r="E13" s="658"/>
      <c r="F13" s="540"/>
    </row>
    <row r="14" spans="2:6" ht="20.5">
      <c r="B14" s="661"/>
      <c r="C14" s="664"/>
      <c r="D14" s="542" t="s">
        <v>635</v>
      </c>
      <c r="E14" s="658"/>
      <c r="F14" s="540"/>
    </row>
    <row r="15" spans="2:6" ht="30.5">
      <c r="B15" s="661"/>
      <c r="C15" s="664"/>
      <c r="D15" s="542" t="s">
        <v>636</v>
      </c>
      <c r="E15" s="658"/>
      <c r="F15" s="540"/>
    </row>
    <row r="16" spans="2:6" ht="20.5">
      <c r="B16" s="661"/>
      <c r="C16" s="664"/>
      <c r="D16" s="542" t="s">
        <v>631</v>
      </c>
      <c r="E16" s="658"/>
      <c r="F16" s="540"/>
    </row>
    <row r="17" spans="2:6">
      <c r="B17" s="661"/>
      <c r="C17" s="664"/>
      <c r="D17" s="542" t="s">
        <v>632</v>
      </c>
      <c r="E17" s="658"/>
      <c r="F17" s="540"/>
    </row>
    <row r="18" spans="2:6">
      <c r="B18" s="662"/>
      <c r="C18" s="665"/>
      <c r="D18" s="540" t="s">
        <v>639</v>
      </c>
      <c r="E18" s="659"/>
      <c r="F18" s="540"/>
    </row>
    <row r="19" spans="2:6">
      <c r="B19" s="543">
        <v>44231</v>
      </c>
      <c r="C19" s="544">
        <v>9</v>
      </c>
      <c r="D19" s="545" t="s">
        <v>642</v>
      </c>
      <c r="E19" s="545" t="s">
        <v>638</v>
      </c>
      <c r="F19" s="545"/>
    </row>
    <row r="20" spans="2:6">
      <c r="B20" s="544"/>
      <c r="C20" s="544"/>
      <c r="D20" s="545"/>
      <c r="E20" s="545"/>
      <c r="F20" s="545"/>
    </row>
    <row r="21" spans="2:6">
      <c r="B21" s="544"/>
      <c r="C21" s="544"/>
      <c r="D21" s="545"/>
      <c r="E21" s="545"/>
      <c r="F21" s="545"/>
    </row>
    <row r="22" spans="2:6">
      <c r="B22" s="544"/>
      <c r="C22" s="544"/>
      <c r="D22" s="545"/>
      <c r="E22" s="545"/>
      <c r="F22" s="545"/>
    </row>
    <row r="23" spans="2:6">
      <c r="B23" s="544"/>
      <c r="C23" s="544"/>
      <c r="D23" s="545"/>
      <c r="E23" s="545"/>
      <c r="F23" s="545"/>
    </row>
    <row r="24" spans="2:6">
      <c r="B24" s="544"/>
      <c r="C24" s="544"/>
      <c r="D24" s="545"/>
      <c r="E24" s="545"/>
      <c r="F24" s="545"/>
    </row>
    <row r="25" spans="2:6">
      <c r="B25" s="544"/>
      <c r="C25" s="544"/>
      <c r="D25" s="545"/>
      <c r="E25" s="545"/>
      <c r="F25" s="545"/>
    </row>
    <row r="26" spans="2:6">
      <c r="B26" s="544"/>
      <c r="C26" s="544"/>
      <c r="D26" s="545"/>
      <c r="E26" s="545"/>
      <c r="F26" s="545"/>
    </row>
    <row r="27" spans="2:6">
      <c r="B27" s="544"/>
      <c r="C27" s="544"/>
      <c r="D27" s="545"/>
      <c r="E27" s="545"/>
      <c r="F27" s="545"/>
    </row>
    <row r="28" spans="2:6">
      <c r="B28" s="544"/>
      <c r="C28" s="544"/>
      <c r="D28" s="545"/>
      <c r="E28" s="545"/>
      <c r="F28" s="545"/>
    </row>
    <row r="29" spans="2:6">
      <c r="B29" s="544"/>
      <c r="C29" s="544"/>
      <c r="D29" s="545"/>
      <c r="E29" s="545"/>
      <c r="F29" s="545"/>
    </row>
    <row r="30" spans="2:6">
      <c r="B30" s="544"/>
      <c r="C30" s="544"/>
      <c r="D30" s="545"/>
      <c r="E30" s="545"/>
      <c r="F30" s="545"/>
    </row>
    <row r="31" spans="2:6">
      <c r="B31" s="544"/>
      <c r="C31" s="544"/>
      <c r="D31" s="545"/>
      <c r="E31" s="545"/>
      <c r="F31" s="545"/>
    </row>
    <row r="32" spans="2:6">
      <c r="B32" s="544"/>
      <c r="C32" s="544"/>
      <c r="D32" s="545"/>
      <c r="E32" s="545"/>
      <c r="F32" s="545"/>
    </row>
    <row r="33" spans="2:6">
      <c r="B33" s="544"/>
      <c r="C33" s="544"/>
      <c r="D33" s="545"/>
      <c r="E33" s="545"/>
      <c r="F33" s="545"/>
    </row>
    <row r="34" spans="2:6">
      <c r="B34" s="544"/>
      <c r="C34" s="544"/>
      <c r="D34" s="545"/>
      <c r="E34" s="545"/>
      <c r="F34" s="545"/>
    </row>
  </sheetData>
  <mergeCells count="3">
    <mergeCell ref="E12:E18"/>
    <mergeCell ref="B12:B18"/>
    <mergeCell ref="C12:C18"/>
  </mergeCells>
  <phoneticPr fontId="12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5" tint="0.79998168889431442"/>
  </sheetPr>
  <dimension ref="A1:P46"/>
  <sheetViews>
    <sheetView showGridLines="0" topLeftCell="A13" zoomScale="74" zoomScaleNormal="74" workbookViewId="0">
      <selection activeCell="G52" sqref="G52"/>
    </sheetView>
  </sheetViews>
  <sheetFormatPr defaultColWidth="9" defaultRowHeight="11.5"/>
  <cols>
    <col min="1" max="1" width="36.6328125" style="141" customWidth="1"/>
    <col min="2" max="2" width="16.6328125" style="142" customWidth="1"/>
    <col min="3" max="3" width="12.36328125" style="142" bestFit="1" customWidth="1"/>
    <col min="4" max="4" width="16.08984375" style="142" bestFit="1" customWidth="1"/>
    <col min="5" max="6" width="12.36328125" style="142" bestFit="1" customWidth="1"/>
    <col min="7" max="7" width="14.90625" style="142" bestFit="1" customWidth="1"/>
    <col min="8" max="9" width="12.36328125" style="142" bestFit="1" customWidth="1"/>
    <col min="10" max="10" width="13" style="142" bestFit="1" customWidth="1"/>
    <col min="11" max="11" width="9.08984375" style="142" bestFit="1" customWidth="1"/>
    <col min="12" max="12" width="12.6328125" style="142" bestFit="1" customWidth="1"/>
    <col min="13" max="13" width="8.36328125" style="142" bestFit="1" customWidth="1"/>
    <col min="14" max="14" width="9" style="96"/>
    <col min="15" max="15" width="31" style="97" customWidth="1"/>
    <col min="16" max="16" width="46.90625" style="96" bestFit="1" customWidth="1"/>
    <col min="17" max="16384" width="9" style="96"/>
  </cols>
  <sheetData>
    <row r="1" spans="1:16" s="215" customFormat="1" ht="11" thickBot="1">
      <c r="A1" s="214"/>
      <c r="B1" s="670" t="s">
        <v>653</v>
      </c>
      <c r="C1" s="671"/>
      <c r="D1" s="672"/>
      <c r="E1" s="670" t="s">
        <v>654</v>
      </c>
      <c r="F1" s="671"/>
      <c r="G1" s="672"/>
      <c r="H1" s="670" t="s">
        <v>655</v>
      </c>
      <c r="I1" s="671"/>
      <c r="J1" s="672"/>
      <c r="K1" s="670" t="s">
        <v>656</v>
      </c>
      <c r="L1" s="671"/>
      <c r="M1" s="672"/>
      <c r="O1" s="667" t="s">
        <v>194</v>
      </c>
    </row>
    <row r="2" spans="1:16" s="215" customFormat="1" ht="10">
      <c r="A2" s="216"/>
      <c r="B2" s="199" t="s">
        <v>195</v>
      </c>
      <c r="C2" s="200" t="s">
        <v>201</v>
      </c>
      <c r="D2" s="201" t="s">
        <v>202</v>
      </c>
      <c r="E2" s="199" t="s">
        <v>195</v>
      </c>
      <c r="F2" s="200" t="s">
        <v>201</v>
      </c>
      <c r="G2" s="201" t="s">
        <v>202</v>
      </c>
      <c r="H2" s="199" t="s">
        <v>195</v>
      </c>
      <c r="I2" s="200" t="s">
        <v>201</v>
      </c>
      <c r="J2" s="201" t="s">
        <v>203</v>
      </c>
      <c r="K2" s="199" t="s">
        <v>195</v>
      </c>
      <c r="L2" s="200" t="s">
        <v>204</v>
      </c>
      <c r="M2" s="201" t="s">
        <v>196</v>
      </c>
      <c r="O2" s="668" t="s">
        <v>194</v>
      </c>
    </row>
    <row r="3" spans="1:16" s="215" customFormat="1" ht="10.5" thickBot="1">
      <c r="A3" s="217" t="s">
        <v>194</v>
      </c>
      <c r="B3" s="202" t="s">
        <v>197</v>
      </c>
      <c r="C3" s="203" t="s">
        <v>254</v>
      </c>
      <c r="D3" s="204" t="s">
        <v>254</v>
      </c>
      <c r="E3" s="202" t="s">
        <v>197</v>
      </c>
      <c r="F3" s="203" t="s">
        <v>254</v>
      </c>
      <c r="G3" s="204" t="s">
        <v>254</v>
      </c>
      <c r="H3" s="202" t="s">
        <v>197</v>
      </c>
      <c r="I3" s="203" t="s">
        <v>254</v>
      </c>
      <c r="J3" s="204" t="s">
        <v>254</v>
      </c>
      <c r="K3" s="202" t="s">
        <v>198</v>
      </c>
      <c r="L3" s="203" t="s">
        <v>254</v>
      </c>
      <c r="M3" s="204" t="s">
        <v>254</v>
      </c>
      <c r="O3" s="669" t="s">
        <v>194</v>
      </c>
    </row>
    <row r="4" spans="1:16" s="215" customFormat="1" ht="10.5">
      <c r="A4" s="218" t="s">
        <v>412</v>
      </c>
      <c r="B4" s="205"/>
      <c r="C4" s="219">
        <v>200000000</v>
      </c>
      <c r="D4" s="206"/>
      <c r="E4" s="208"/>
      <c r="F4" s="219">
        <v>5000000</v>
      </c>
      <c r="G4" s="206"/>
      <c r="H4" s="205"/>
      <c r="I4" s="219">
        <v>500000</v>
      </c>
      <c r="J4" s="206"/>
      <c r="K4" s="205"/>
      <c r="L4" s="219"/>
      <c r="M4" s="206"/>
      <c r="O4" s="220" t="s">
        <v>206</v>
      </c>
      <c r="P4" s="215" t="s">
        <v>355</v>
      </c>
    </row>
    <row r="5" spans="1:16" s="215" customFormat="1" ht="10.5">
      <c r="A5" s="218" t="s">
        <v>413</v>
      </c>
      <c r="B5" s="208">
        <v>1000</v>
      </c>
      <c r="C5" s="209">
        <v>400000000</v>
      </c>
      <c r="D5" s="207"/>
      <c r="E5" s="208">
        <v>300</v>
      </c>
      <c r="F5" s="209">
        <v>20000000</v>
      </c>
      <c r="G5" s="207"/>
      <c r="H5" s="208">
        <v>20</v>
      </c>
      <c r="I5" s="209">
        <v>3000000</v>
      </c>
      <c r="J5" s="207"/>
      <c r="K5" s="208"/>
      <c r="L5" s="209"/>
      <c r="M5" s="207"/>
      <c r="O5" s="221" t="s">
        <v>207</v>
      </c>
      <c r="P5" s="215" t="s">
        <v>414</v>
      </c>
    </row>
    <row r="6" spans="1:16" s="215" customFormat="1" ht="10.5">
      <c r="A6" s="222" t="s">
        <v>415</v>
      </c>
      <c r="B6" s="208"/>
      <c r="C6" s="209">
        <v>800000000</v>
      </c>
      <c r="D6" s="207">
        <v>800000000</v>
      </c>
      <c r="E6" s="208"/>
      <c r="F6" s="209">
        <v>60000000</v>
      </c>
      <c r="G6" s="207">
        <v>50000000</v>
      </c>
      <c r="H6" s="208"/>
      <c r="I6" s="209">
        <v>3000000</v>
      </c>
      <c r="J6" s="207">
        <v>3000000</v>
      </c>
      <c r="K6" s="208"/>
      <c r="L6" s="209"/>
      <c r="M6" s="207"/>
      <c r="O6" s="221" t="s">
        <v>208</v>
      </c>
      <c r="P6" s="215" t="s">
        <v>416</v>
      </c>
    </row>
    <row r="7" spans="1:16" s="215" customFormat="1" ht="10.5">
      <c r="A7" s="218" t="s">
        <v>417</v>
      </c>
      <c r="B7" s="208">
        <v>200</v>
      </c>
      <c r="C7" s="209">
        <v>400000000</v>
      </c>
      <c r="D7" s="207"/>
      <c r="E7" s="208">
        <v>20</v>
      </c>
      <c r="F7" s="209">
        <v>50000000</v>
      </c>
      <c r="G7" s="207"/>
      <c r="H7" s="208">
        <v>5</v>
      </c>
      <c r="I7" s="209">
        <v>10000000</v>
      </c>
      <c r="J7" s="207"/>
      <c r="K7" s="208"/>
      <c r="L7" s="209"/>
      <c r="M7" s="207"/>
      <c r="O7" s="221" t="s">
        <v>209</v>
      </c>
      <c r="P7" s="215" t="s">
        <v>418</v>
      </c>
    </row>
    <row r="8" spans="1:16" s="215" customFormat="1" ht="10.5">
      <c r="A8" s="218" t="s">
        <v>419</v>
      </c>
      <c r="B8" s="208">
        <v>300</v>
      </c>
      <c r="C8" s="209">
        <v>200000000</v>
      </c>
      <c r="D8" s="207"/>
      <c r="E8" s="208">
        <v>50</v>
      </c>
      <c r="F8" s="209">
        <v>5000000</v>
      </c>
      <c r="G8" s="207"/>
      <c r="H8" s="208">
        <v>10</v>
      </c>
      <c r="I8" s="209">
        <v>1000000</v>
      </c>
      <c r="J8" s="207"/>
      <c r="K8" s="208"/>
      <c r="L8" s="209"/>
      <c r="M8" s="207"/>
      <c r="O8" s="221" t="s">
        <v>210</v>
      </c>
      <c r="P8" s="215" t="s">
        <v>411</v>
      </c>
    </row>
    <row r="9" spans="1:16" s="215" customFormat="1" ht="10.5">
      <c r="A9" s="218" t="s">
        <v>420</v>
      </c>
      <c r="B9" s="208">
        <v>1000</v>
      </c>
      <c r="C9" s="209">
        <v>300000000</v>
      </c>
      <c r="D9" s="207"/>
      <c r="E9" s="208">
        <v>300</v>
      </c>
      <c r="F9" s="209">
        <v>30000000</v>
      </c>
      <c r="G9" s="207"/>
      <c r="H9" s="208">
        <v>20</v>
      </c>
      <c r="I9" s="209">
        <v>2000000</v>
      </c>
      <c r="J9" s="207"/>
      <c r="K9" s="208"/>
      <c r="L9" s="209"/>
      <c r="M9" s="207"/>
      <c r="O9" s="221" t="s">
        <v>211</v>
      </c>
      <c r="P9" s="215" t="s">
        <v>421</v>
      </c>
    </row>
    <row r="10" spans="1:16" s="215" customFormat="1" ht="10.5">
      <c r="A10" s="218" t="s">
        <v>422</v>
      </c>
      <c r="B10" s="208">
        <v>200</v>
      </c>
      <c r="C10" s="209">
        <v>300000000</v>
      </c>
      <c r="D10" s="207"/>
      <c r="E10" s="208">
        <v>100</v>
      </c>
      <c r="F10" s="209">
        <v>10000000</v>
      </c>
      <c r="G10" s="207"/>
      <c r="H10" s="208">
        <v>20</v>
      </c>
      <c r="I10" s="209">
        <v>1000000</v>
      </c>
      <c r="J10" s="207"/>
      <c r="K10" s="208"/>
      <c r="L10" s="209"/>
      <c r="M10" s="207"/>
      <c r="O10" s="221" t="s">
        <v>212</v>
      </c>
      <c r="P10" s="215" t="s">
        <v>423</v>
      </c>
    </row>
    <row r="11" spans="1:16" s="215" customFormat="1" ht="10.5">
      <c r="A11" s="218" t="s">
        <v>424</v>
      </c>
      <c r="B11" s="208">
        <v>1000</v>
      </c>
      <c r="C11" s="209">
        <v>300000000</v>
      </c>
      <c r="D11" s="207"/>
      <c r="E11" s="208">
        <v>300</v>
      </c>
      <c r="F11" s="209">
        <v>20000000</v>
      </c>
      <c r="G11" s="207"/>
      <c r="H11" s="208">
        <v>20</v>
      </c>
      <c r="I11" s="209">
        <v>1000000</v>
      </c>
      <c r="J11" s="207"/>
      <c r="K11" s="208"/>
      <c r="L11" s="209"/>
      <c r="M11" s="207"/>
      <c r="O11" s="221" t="s">
        <v>213</v>
      </c>
      <c r="P11" s="215" t="s">
        <v>425</v>
      </c>
    </row>
    <row r="12" spans="1:16" s="215" customFormat="1" ht="10.5">
      <c r="A12" s="218" t="s">
        <v>426</v>
      </c>
      <c r="B12" s="208">
        <v>300</v>
      </c>
      <c r="C12" s="209">
        <v>100000000</v>
      </c>
      <c r="D12" s="207"/>
      <c r="E12" s="208">
        <v>100</v>
      </c>
      <c r="F12" s="209">
        <v>20000000</v>
      </c>
      <c r="G12" s="207"/>
      <c r="H12" s="208">
        <v>10</v>
      </c>
      <c r="I12" s="209">
        <v>1000000</v>
      </c>
      <c r="J12" s="207"/>
      <c r="K12" s="208"/>
      <c r="L12" s="209"/>
      <c r="M12" s="207"/>
      <c r="O12" s="221" t="s">
        <v>214</v>
      </c>
      <c r="P12" s="215" t="s">
        <v>427</v>
      </c>
    </row>
    <row r="13" spans="1:16" s="215" customFormat="1" ht="10.5">
      <c r="A13" s="218" t="s">
        <v>428</v>
      </c>
      <c r="B13" s="208">
        <v>300</v>
      </c>
      <c r="C13" s="209">
        <v>100000000</v>
      </c>
      <c r="D13" s="207"/>
      <c r="E13" s="208">
        <v>100</v>
      </c>
      <c r="F13" s="209">
        <v>20000000</v>
      </c>
      <c r="G13" s="207"/>
      <c r="H13" s="208">
        <v>10</v>
      </c>
      <c r="I13" s="209">
        <v>1000000</v>
      </c>
      <c r="J13" s="207"/>
      <c r="K13" s="208"/>
      <c r="L13" s="209"/>
      <c r="M13" s="207"/>
      <c r="O13" s="221" t="s">
        <v>215</v>
      </c>
      <c r="P13" s="215" t="s">
        <v>429</v>
      </c>
    </row>
    <row r="14" spans="1:16" s="215" customFormat="1" ht="10.5">
      <c r="A14" s="218" t="s">
        <v>430</v>
      </c>
      <c r="B14" s="208">
        <v>2000</v>
      </c>
      <c r="C14" s="209">
        <v>1000000000</v>
      </c>
      <c r="D14" s="207"/>
      <c r="E14" s="208">
        <v>100</v>
      </c>
      <c r="F14" s="209">
        <v>10000000</v>
      </c>
      <c r="G14" s="207"/>
      <c r="H14" s="208">
        <v>10</v>
      </c>
      <c r="I14" s="209">
        <v>1000000</v>
      </c>
      <c r="J14" s="207"/>
      <c r="K14" s="208"/>
      <c r="L14" s="209"/>
      <c r="M14" s="207"/>
      <c r="O14" s="221" t="s">
        <v>216</v>
      </c>
      <c r="P14" s="215" t="s">
        <v>431</v>
      </c>
    </row>
    <row r="15" spans="1:16" s="215" customFormat="1" ht="10.5">
      <c r="A15" s="218" t="s">
        <v>432</v>
      </c>
      <c r="B15" s="208">
        <v>300</v>
      </c>
      <c r="C15" s="209">
        <v>100000000</v>
      </c>
      <c r="D15" s="207"/>
      <c r="E15" s="208">
        <v>100</v>
      </c>
      <c r="F15" s="209">
        <v>10000000</v>
      </c>
      <c r="G15" s="207"/>
      <c r="H15" s="208">
        <v>10</v>
      </c>
      <c r="I15" s="209">
        <v>500000</v>
      </c>
      <c r="J15" s="207"/>
      <c r="K15" s="208"/>
      <c r="L15" s="209"/>
      <c r="M15" s="207"/>
      <c r="O15" s="221" t="s">
        <v>217</v>
      </c>
      <c r="P15" s="215" t="s">
        <v>433</v>
      </c>
    </row>
    <row r="16" spans="1:16" s="215" customFormat="1" ht="10.5">
      <c r="A16" s="222" t="s">
        <v>434</v>
      </c>
      <c r="B16" s="208"/>
      <c r="C16" s="209">
        <v>200000000</v>
      </c>
      <c r="D16" s="207">
        <v>100000000</v>
      </c>
      <c r="E16" s="208"/>
      <c r="F16" s="209">
        <v>10000000</v>
      </c>
      <c r="G16" s="207">
        <v>50000000</v>
      </c>
      <c r="H16" s="208"/>
      <c r="I16" s="209">
        <v>1000000</v>
      </c>
      <c r="J16" s="207">
        <v>20000000</v>
      </c>
      <c r="K16" s="208"/>
      <c r="L16" s="209"/>
      <c r="M16" s="207"/>
      <c r="O16" s="221" t="s">
        <v>218</v>
      </c>
      <c r="P16" s="215" t="s">
        <v>435</v>
      </c>
    </row>
    <row r="17" spans="1:16" s="215" customFormat="1" ht="10.5">
      <c r="A17" s="218" t="s">
        <v>436</v>
      </c>
      <c r="B17" s="208">
        <v>1000</v>
      </c>
      <c r="C17" s="209">
        <v>50000000</v>
      </c>
      <c r="D17" s="207"/>
      <c r="E17" s="208">
        <v>300</v>
      </c>
      <c r="F17" s="209">
        <v>10000000</v>
      </c>
      <c r="G17" s="207"/>
      <c r="H17" s="208">
        <v>100</v>
      </c>
      <c r="I17" s="209">
        <v>5000000</v>
      </c>
      <c r="J17" s="207"/>
      <c r="K17" s="208"/>
      <c r="L17" s="209"/>
      <c r="M17" s="207"/>
      <c r="O17" s="221" t="s">
        <v>219</v>
      </c>
      <c r="P17" s="215" t="s">
        <v>437</v>
      </c>
    </row>
    <row r="18" spans="1:16" s="215" customFormat="1" ht="10.5">
      <c r="A18" s="222" t="s">
        <v>438</v>
      </c>
      <c r="B18" s="208">
        <v>300</v>
      </c>
      <c r="C18" s="209"/>
      <c r="D18" s="207">
        <v>1200000000</v>
      </c>
      <c r="E18" s="208">
        <v>100</v>
      </c>
      <c r="F18" s="209"/>
      <c r="G18" s="207">
        <v>80000000</v>
      </c>
      <c r="H18" s="208">
        <v>10</v>
      </c>
      <c r="I18" s="209"/>
      <c r="J18" s="207">
        <v>1000000</v>
      </c>
      <c r="K18" s="208"/>
      <c r="L18" s="209"/>
      <c r="M18" s="207"/>
      <c r="O18" s="221" t="s">
        <v>220</v>
      </c>
      <c r="P18" s="215" t="s">
        <v>439</v>
      </c>
    </row>
    <row r="19" spans="1:16" s="215" customFormat="1" ht="10.5">
      <c r="A19" s="222" t="s">
        <v>440</v>
      </c>
      <c r="B19" s="208"/>
      <c r="C19" s="209"/>
      <c r="D19" s="207">
        <v>4000000000000</v>
      </c>
      <c r="E19" s="208"/>
      <c r="F19" s="209"/>
      <c r="G19" s="207">
        <v>500000000000</v>
      </c>
      <c r="H19" s="208"/>
      <c r="I19" s="209"/>
      <c r="J19" s="207">
        <v>5000000000</v>
      </c>
      <c r="K19" s="208"/>
      <c r="L19" s="209"/>
      <c r="M19" s="207"/>
      <c r="O19" s="221" t="s">
        <v>441</v>
      </c>
      <c r="P19" s="215" t="s">
        <v>442</v>
      </c>
    </row>
    <row r="20" spans="1:16" s="215" customFormat="1" ht="10.5">
      <c r="A20" s="222" t="s">
        <v>443</v>
      </c>
      <c r="B20" s="208"/>
      <c r="C20" s="209"/>
      <c r="D20" s="207">
        <v>100000000000</v>
      </c>
      <c r="E20" s="208"/>
      <c r="F20" s="209"/>
      <c r="G20" s="207">
        <v>20000000000</v>
      </c>
      <c r="H20" s="208"/>
      <c r="I20" s="209"/>
      <c r="J20" s="207">
        <v>5000000000</v>
      </c>
      <c r="K20" s="208"/>
      <c r="L20" s="209"/>
      <c r="M20" s="207"/>
      <c r="O20" s="221" t="s">
        <v>444</v>
      </c>
      <c r="P20" s="215" t="s">
        <v>445</v>
      </c>
    </row>
    <row r="21" spans="1:16" s="215" customFormat="1" ht="10.5">
      <c r="A21" s="222" t="s">
        <v>446</v>
      </c>
      <c r="B21" s="208"/>
      <c r="C21" s="209"/>
      <c r="D21" s="207">
        <v>100000000000</v>
      </c>
      <c r="E21" s="208"/>
      <c r="F21" s="209"/>
      <c r="G21" s="207">
        <v>20000000000</v>
      </c>
      <c r="H21" s="208"/>
      <c r="I21" s="209"/>
      <c r="J21" s="207">
        <v>5000000000</v>
      </c>
      <c r="K21" s="208"/>
      <c r="L21" s="209"/>
      <c r="M21" s="207"/>
      <c r="O21" s="221" t="s">
        <v>447</v>
      </c>
      <c r="P21" s="215" t="s">
        <v>448</v>
      </c>
    </row>
    <row r="22" spans="1:16" s="215" customFormat="1" ht="10.5">
      <c r="A22" s="222" t="s">
        <v>449</v>
      </c>
      <c r="B22" s="208"/>
      <c r="C22" s="209"/>
      <c r="D22" s="207">
        <v>100000000000</v>
      </c>
      <c r="E22" s="208"/>
      <c r="F22" s="209"/>
      <c r="G22" s="207">
        <v>10000000000</v>
      </c>
      <c r="H22" s="208"/>
      <c r="I22" s="209"/>
      <c r="J22" s="207">
        <v>1000000000</v>
      </c>
      <c r="K22" s="208"/>
      <c r="L22" s="209"/>
      <c r="M22" s="207"/>
      <c r="O22" s="221" t="s">
        <v>450</v>
      </c>
      <c r="P22" s="215" t="s">
        <v>451</v>
      </c>
    </row>
    <row r="23" spans="1:16" s="215" customFormat="1" ht="10.5">
      <c r="A23" s="222" t="s">
        <v>452</v>
      </c>
      <c r="B23" s="208"/>
      <c r="C23" s="209"/>
      <c r="D23" s="207">
        <v>500000000000</v>
      </c>
      <c r="E23" s="208"/>
      <c r="F23" s="209"/>
      <c r="G23" s="207">
        <v>40000000000</v>
      </c>
      <c r="H23" s="208"/>
      <c r="I23" s="209"/>
      <c r="J23" s="207">
        <v>2000000000</v>
      </c>
      <c r="K23" s="208"/>
      <c r="L23" s="209"/>
      <c r="M23" s="207"/>
      <c r="O23" s="221" t="s">
        <v>453</v>
      </c>
      <c r="P23" s="215" t="s">
        <v>454</v>
      </c>
    </row>
    <row r="24" spans="1:16" s="215" customFormat="1" ht="10.5">
      <c r="A24" s="222" t="s">
        <v>455</v>
      </c>
      <c r="B24" s="208"/>
      <c r="C24" s="209"/>
      <c r="D24" s="207">
        <v>100000000000</v>
      </c>
      <c r="E24" s="208"/>
      <c r="F24" s="209"/>
      <c r="G24" s="207">
        <v>40000000000</v>
      </c>
      <c r="H24" s="208"/>
      <c r="I24" s="209"/>
      <c r="J24" s="207">
        <v>2000000000</v>
      </c>
      <c r="K24" s="208"/>
      <c r="L24" s="209"/>
      <c r="M24" s="207"/>
      <c r="O24" s="221" t="s">
        <v>456</v>
      </c>
      <c r="P24" s="215" t="s">
        <v>457</v>
      </c>
    </row>
    <row r="25" spans="1:16" s="215" customFormat="1" ht="10.5">
      <c r="A25" s="222" t="s">
        <v>458</v>
      </c>
      <c r="B25" s="208"/>
      <c r="C25" s="209"/>
      <c r="D25" s="207">
        <v>4000000000000</v>
      </c>
      <c r="E25" s="208"/>
      <c r="F25" s="209"/>
      <c r="G25" s="207">
        <v>500000000000</v>
      </c>
      <c r="H25" s="208"/>
      <c r="I25" s="209"/>
      <c r="J25" s="207">
        <v>5000000000</v>
      </c>
      <c r="K25" s="208"/>
      <c r="L25" s="209"/>
      <c r="M25" s="207"/>
      <c r="O25" s="221" t="s">
        <v>459</v>
      </c>
      <c r="P25" s="215" t="s">
        <v>460</v>
      </c>
    </row>
    <row r="26" spans="1:16" s="215" customFormat="1" ht="10.5">
      <c r="A26" s="222" t="s">
        <v>461</v>
      </c>
      <c r="B26" s="208"/>
      <c r="C26" s="209"/>
      <c r="D26" s="207">
        <v>100000000000</v>
      </c>
      <c r="E26" s="208"/>
      <c r="F26" s="209"/>
      <c r="G26" s="207">
        <v>20000000000</v>
      </c>
      <c r="H26" s="208"/>
      <c r="I26" s="209"/>
      <c r="J26" s="207">
        <v>5000000000</v>
      </c>
      <c r="K26" s="208"/>
      <c r="L26" s="209"/>
      <c r="M26" s="207"/>
      <c r="O26" s="221" t="s">
        <v>462</v>
      </c>
      <c r="P26" s="215" t="s">
        <v>463</v>
      </c>
    </row>
    <row r="27" spans="1:16" s="215" customFormat="1" ht="11" thickBot="1">
      <c r="A27" s="218" t="s">
        <v>464</v>
      </c>
      <c r="B27" s="212">
        <v>300</v>
      </c>
      <c r="C27" s="210"/>
      <c r="D27" s="211"/>
      <c r="E27" s="212">
        <v>100</v>
      </c>
      <c r="F27" s="210"/>
      <c r="G27" s="211"/>
      <c r="H27" s="212">
        <v>10</v>
      </c>
      <c r="I27" s="210"/>
      <c r="J27" s="211"/>
      <c r="K27" s="212"/>
      <c r="L27" s="210"/>
      <c r="M27" s="211"/>
      <c r="O27" s="223" t="s">
        <v>221</v>
      </c>
      <c r="P27" s="215" t="s">
        <v>465</v>
      </c>
    </row>
    <row r="28" spans="1:16" s="215" customFormat="1" ht="10">
      <c r="A28" s="213"/>
      <c r="B28" s="666"/>
      <c r="C28" s="666"/>
      <c r="D28" s="666"/>
      <c r="E28" s="666"/>
      <c r="F28" s="666"/>
      <c r="G28" s="666"/>
      <c r="H28" s="666"/>
      <c r="I28" s="666"/>
      <c r="J28" s="666"/>
      <c r="K28" s="666"/>
      <c r="L28" s="666"/>
      <c r="M28" s="666"/>
      <c r="O28" s="213"/>
    </row>
    <row r="35" spans="1:15">
      <c r="A35" s="107" t="s">
        <v>252</v>
      </c>
      <c r="B35" s="143" t="str">
        <f>RAROC!J8</f>
        <v>Leasing and commercial servicing</v>
      </c>
      <c r="C35" s="197">
        <f>MATCH(B35,$A$4:$A$27,0)</f>
        <v>15</v>
      </c>
      <c r="F35" s="142" t="s">
        <v>243</v>
      </c>
      <c r="G35" s="142">
        <v>4</v>
      </c>
      <c r="O35" s="97" t="s">
        <v>252</v>
      </c>
    </row>
    <row r="36" spans="1:15">
      <c r="A36" s="145"/>
      <c r="F36" s="142" t="s">
        <v>174</v>
      </c>
      <c r="G36" s="142">
        <v>3</v>
      </c>
    </row>
    <row r="37" spans="1:15" ht="12" thickBot="1">
      <c r="A37" s="107" t="s">
        <v>197</v>
      </c>
      <c r="B37" s="146">
        <f>RAROC!J9</f>
        <v>95</v>
      </c>
      <c r="C37" s="196" t="str">
        <f ca="1">IF($B37&gt;=OFFSET($A$3,$C$35,1),"Large",IF($B37&gt;=OFFSET($A$3,$C$35,4),"Medium",IF($B37&gt;=OFFSET($A$3,$C$35,7),"Small","Micro")))</f>
        <v>Small</v>
      </c>
      <c r="D37" s="144">
        <f ca="1">VLOOKUP(C37,$F$35:$G$38,2,FALSE)</f>
        <v>2</v>
      </c>
      <c r="F37" s="142" t="s">
        <v>244</v>
      </c>
      <c r="G37" s="142">
        <v>2</v>
      </c>
      <c r="O37" s="99" t="s">
        <v>197</v>
      </c>
    </row>
    <row r="38" spans="1:15">
      <c r="A38" s="107" t="s">
        <v>201</v>
      </c>
      <c r="B38" s="146">
        <f>RAROC!J10</f>
        <v>766251729</v>
      </c>
      <c r="C38" s="142" t="str">
        <f ca="1">IF($B38&gt;=OFFSET($A$3,$C$35,2),"Large",IF($B38&gt;=OFFSET($A$3,$C$35,5),"Medium",IF($B38&gt;=OFFSET($A$3,$C$35,8),"Small","Micro")))</f>
        <v>Large</v>
      </c>
      <c r="D38" s="144">
        <f ca="1">VLOOKUP(C38,$F$35:$G$38,2,FALSE)</f>
        <v>4</v>
      </c>
      <c r="F38" s="142" t="s">
        <v>245</v>
      </c>
      <c r="G38" s="142">
        <v>1</v>
      </c>
      <c r="O38" s="140" t="s">
        <v>201</v>
      </c>
    </row>
    <row r="39" spans="1:15">
      <c r="A39" s="107" t="s">
        <v>202</v>
      </c>
      <c r="B39" s="146">
        <f>RAROC!J11</f>
        <v>11632912389</v>
      </c>
      <c r="C39" s="142" t="str">
        <f ca="1">IF($B39&gt;=OFFSET($A$3,$C$35,3),"Large",IF($B39&gt;=OFFSET($A$3,$C$35,6),"Medium",IF($B39&gt;=OFFSET($A$3,$C$35,9),"Small","Micro")))</f>
        <v>Large</v>
      </c>
      <c r="D39" s="144">
        <f ca="1">VLOOKUP(C39,$F$35:$G$38,2,FALSE)</f>
        <v>4</v>
      </c>
      <c r="O39" s="104" t="s">
        <v>202</v>
      </c>
    </row>
    <row r="40" spans="1:15">
      <c r="F40" s="142">
        <v>4</v>
      </c>
      <c r="G40" s="142" t="s">
        <v>243</v>
      </c>
    </row>
    <row r="41" spans="1:15">
      <c r="F41" s="142">
        <v>3</v>
      </c>
      <c r="G41" s="142" t="s">
        <v>174</v>
      </c>
    </row>
    <row r="42" spans="1:15">
      <c r="F42" s="142">
        <v>2</v>
      </c>
      <c r="G42" s="142" t="s">
        <v>244</v>
      </c>
    </row>
    <row r="43" spans="1:15">
      <c r="A43" s="147" t="s">
        <v>253</v>
      </c>
      <c r="B43" s="198">
        <f ca="1">IF(OR(B35=A6,B35=A16,B35=A18,B35=A19,B35=A20,B35=A21,B35=A22,B35=A23,B35=A24,B35=A25,B35=A26)= TRUE,MIN(D37:D39), MIN(D37:D38))</f>
        <v>2</v>
      </c>
      <c r="F43" s="142">
        <v>1</v>
      </c>
      <c r="G43" s="142" t="s">
        <v>245</v>
      </c>
    </row>
    <row r="46" spans="1:15">
      <c r="A46" s="148" t="s">
        <v>246</v>
      </c>
      <c r="B46" s="149" t="str">
        <f ca="1">VLOOKUP(B43,$F$40:$G$43,2,FALSE)</f>
        <v>Small</v>
      </c>
    </row>
  </sheetData>
  <mergeCells count="6">
    <mergeCell ref="B28:M28"/>
    <mergeCell ref="O1:O3"/>
    <mergeCell ref="B1:D1"/>
    <mergeCell ref="E1:G1"/>
    <mergeCell ref="H1:J1"/>
    <mergeCell ref="K1:M1"/>
  </mergeCells>
  <phoneticPr fontId="37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M20"/>
  <sheetViews>
    <sheetView workbookViewId="0">
      <selection activeCell="C19" sqref="C19"/>
    </sheetView>
  </sheetViews>
  <sheetFormatPr defaultColWidth="9" defaultRowHeight="14"/>
  <cols>
    <col min="1" max="1" width="9" style="162"/>
    <col min="2" max="5" width="18.6328125" style="162" customWidth="1"/>
    <col min="6" max="12" width="9" style="162"/>
    <col min="13" max="13" width="20" style="162" bestFit="1" customWidth="1"/>
    <col min="14" max="16384" width="9" style="162"/>
  </cols>
  <sheetData>
    <row r="1" spans="1:13">
      <c r="A1" s="163" t="s">
        <v>606</v>
      </c>
      <c r="B1" s="160" t="s">
        <v>506</v>
      </c>
      <c r="C1" s="160" t="s">
        <v>507</v>
      </c>
      <c r="D1" s="161"/>
      <c r="E1" s="161" t="s">
        <v>78</v>
      </c>
      <c r="G1" s="163" t="s">
        <v>606</v>
      </c>
    </row>
    <row r="2" spans="1:13">
      <c r="A2" s="188" t="s">
        <v>544</v>
      </c>
      <c r="B2" s="163" t="s">
        <v>508</v>
      </c>
      <c r="C2" s="163" t="s">
        <v>509</v>
      </c>
      <c r="D2" s="163" t="str">
        <f t="shared" ref="D2:D17" si="0">C2</f>
        <v>AAA</v>
      </c>
      <c r="E2" s="173">
        <v>1.6999999999999999E-3</v>
      </c>
      <c r="F2" s="163">
        <v>1</v>
      </c>
      <c r="G2" s="188" t="s">
        <v>544</v>
      </c>
      <c r="H2" s="172"/>
      <c r="L2" s="161" t="s">
        <v>64</v>
      </c>
      <c r="M2" s="160" t="s">
        <v>78</v>
      </c>
    </row>
    <row r="3" spans="1:13">
      <c r="A3" s="189" t="s">
        <v>544</v>
      </c>
      <c r="B3" s="163" t="s">
        <v>510</v>
      </c>
      <c r="C3" s="163" t="s">
        <v>511</v>
      </c>
      <c r="D3" s="163" t="str">
        <f t="shared" si="0"/>
        <v>AA+</v>
      </c>
      <c r="E3" s="173">
        <v>1.6999999999999999E-3</v>
      </c>
      <c r="F3" s="163">
        <v>2</v>
      </c>
      <c r="G3" s="189" t="s">
        <v>544</v>
      </c>
      <c r="H3" s="172"/>
      <c r="L3" s="161" t="s">
        <v>544</v>
      </c>
      <c r="M3" s="190">
        <v>1.6999999999999999E-3</v>
      </c>
    </row>
    <row r="4" spans="1:13">
      <c r="A4" s="189" t="s">
        <v>544</v>
      </c>
      <c r="B4" s="163" t="s">
        <v>512</v>
      </c>
      <c r="C4" s="163" t="s">
        <v>513</v>
      </c>
      <c r="D4" s="163" t="str">
        <f t="shared" si="0"/>
        <v>AA</v>
      </c>
      <c r="E4" s="173">
        <v>1.6999999999999999E-3</v>
      </c>
      <c r="F4" s="163">
        <v>3</v>
      </c>
      <c r="G4" s="189" t="s">
        <v>544</v>
      </c>
      <c r="H4" s="172"/>
      <c r="L4" s="161" t="s">
        <v>545</v>
      </c>
      <c r="M4" s="190">
        <v>3.5999999999999999E-3</v>
      </c>
    </row>
    <row r="5" spans="1:13">
      <c r="A5" s="189" t="s">
        <v>544</v>
      </c>
      <c r="B5" s="163" t="s">
        <v>514</v>
      </c>
      <c r="C5" s="163" t="s">
        <v>515</v>
      </c>
      <c r="D5" s="163" t="str">
        <f t="shared" si="0"/>
        <v>AA-</v>
      </c>
      <c r="E5" s="173">
        <v>1.6999999999999999E-3</v>
      </c>
      <c r="F5" s="163">
        <v>4</v>
      </c>
      <c r="G5" s="189" t="s">
        <v>544</v>
      </c>
      <c r="H5" s="172"/>
      <c r="L5" s="161" t="s">
        <v>546</v>
      </c>
      <c r="M5" s="190">
        <v>6.4000000000000003E-3</v>
      </c>
    </row>
    <row r="6" spans="1:13">
      <c r="A6" s="189" t="s">
        <v>544</v>
      </c>
      <c r="B6" s="163" t="s">
        <v>516</v>
      </c>
      <c r="C6" s="163" t="s">
        <v>517</v>
      </c>
      <c r="D6" s="163" t="str">
        <f t="shared" si="0"/>
        <v>A+</v>
      </c>
      <c r="E6" s="173">
        <v>1.6999999999999999E-3</v>
      </c>
      <c r="F6" s="163">
        <v>5</v>
      </c>
      <c r="G6" s="189" t="s">
        <v>544</v>
      </c>
      <c r="H6" s="172"/>
      <c r="L6" s="161" t="s">
        <v>547</v>
      </c>
      <c r="M6" s="190">
        <v>1.1599999999999999E-2</v>
      </c>
    </row>
    <row r="7" spans="1:13">
      <c r="A7" s="189" t="s">
        <v>544</v>
      </c>
      <c r="B7" s="163" t="s">
        <v>518</v>
      </c>
      <c r="C7" s="163" t="s">
        <v>503</v>
      </c>
      <c r="D7" s="163" t="str">
        <f t="shared" si="0"/>
        <v>A</v>
      </c>
      <c r="E7" s="173">
        <v>1.6999999999999999E-3</v>
      </c>
      <c r="F7" s="163">
        <v>6</v>
      </c>
      <c r="G7" s="189" t="s">
        <v>544</v>
      </c>
      <c r="H7" s="172"/>
      <c r="L7" s="161" t="s">
        <v>548</v>
      </c>
      <c r="M7" s="190">
        <v>1.9099999999999999E-2</v>
      </c>
    </row>
    <row r="8" spans="1:13">
      <c r="A8" s="189" t="s">
        <v>544</v>
      </c>
      <c r="B8" s="163" t="s">
        <v>519</v>
      </c>
      <c r="C8" s="163" t="s">
        <v>520</v>
      </c>
      <c r="D8" s="163" t="str">
        <f t="shared" si="0"/>
        <v>A-</v>
      </c>
      <c r="E8" s="173">
        <v>1.6999999999999999E-3</v>
      </c>
      <c r="F8" s="163">
        <v>7</v>
      </c>
      <c r="G8" s="189" t="s">
        <v>544</v>
      </c>
      <c r="H8" s="172"/>
      <c r="L8" s="161" t="s">
        <v>549</v>
      </c>
      <c r="M8" s="190">
        <v>3.0200000000000001E-2</v>
      </c>
    </row>
    <row r="9" spans="1:13">
      <c r="A9" s="189" t="s">
        <v>544</v>
      </c>
      <c r="B9" s="163" t="s">
        <v>521</v>
      </c>
      <c r="C9" s="163" t="s">
        <v>522</v>
      </c>
      <c r="D9" s="163" t="str">
        <f t="shared" si="0"/>
        <v>BBB+</v>
      </c>
      <c r="E9" s="173">
        <v>1.6999999999999999E-3</v>
      </c>
      <c r="F9" s="163">
        <v>8</v>
      </c>
      <c r="G9" s="189" t="s">
        <v>544</v>
      </c>
      <c r="H9" s="172"/>
      <c r="L9" s="161" t="s">
        <v>550</v>
      </c>
      <c r="M9" s="190">
        <v>4.58E-2</v>
      </c>
    </row>
    <row r="10" spans="1:13">
      <c r="A10" s="189" t="s">
        <v>544</v>
      </c>
      <c r="B10" s="163" t="s">
        <v>523</v>
      </c>
      <c r="C10" s="163" t="s">
        <v>524</v>
      </c>
      <c r="D10" s="163" t="str">
        <f t="shared" si="0"/>
        <v>BBB</v>
      </c>
      <c r="E10" s="173">
        <v>1.6999999999999999E-3</v>
      </c>
      <c r="F10" s="163">
        <v>9</v>
      </c>
      <c r="G10" s="189" t="s">
        <v>544</v>
      </c>
      <c r="H10" s="172"/>
      <c r="L10" s="161" t="s">
        <v>551</v>
      </c>
      <c r="M10" s="190">
        <v>7.6600000000000001E-2</v>
      </c>
    </row>
    <row r="11" spans="1:13">
      <c r="A11" s="161" t="s">
        <v>545</v>
      </c>
      <c r="B11" s="163" t="s">
        <v>525</v>
      </c>
      <c r="C11" s="163" t="s">
        <v>526</v>
      </c>
      <c r="D11" s="163" t="str">
        <f t="shared" si="0"/>
        <v>BBB-</v>
      </c>
      <c r="E11" s="173">
        <v>3.5999999999999999E-3</v>
      </c>
      <c r="F11" s="163">
        <v>10</v>
      </c>
      <c r="G11" s="161" t="s">
        <v>545</v>
      </c>
      <c r="H11" s="172"/>
      <c r="L11" s="161" t="s">
        <v>552</v>
      </c>
      <c r="M11" s="190">
        <v>0.11650000000000001</v>
      </c>
    </row>
    <row r="12" spans="1:13">
      <c r="A12" s="161" t="s">
        <v>546</v>
      </c>
      <c r="B12" s="163" t="s">
        <v>527</v>
      </c>
      <c r="C12" s="163" t="s">
        <v>528</v>
      </c>
      <c r="D12" s="163" t="str">
        <f t="shared" si="0"/>
        <v>BB+</v>
      </c>
      <c r="E12" s="173">
        <v>6.4000000000000003E-3</v>
      </c>
      <c r="F12" s="163">
        <v>11</v>
      </c>
      <c r="G12" s="161" t="s">
        <v>546</v>
      </c>
      <c r="L12" s="161" t="s">
        <v>553</v>
      </c>
      <c r="M12" s="190">
        <v>0.2</v>
      </c>
    </row>
    <row r="13" spans="1:13">
      <c r="A13" s="161" t="s">
        <v>547</v>
      </c>
      <c r="B13" s="163" t="s">
        <v>529</v>
      </c>
      <c r="C13" s="163" t="s">
        <v>530</v>
      </c>
      <c r="D13" s="163" t="str">
        <f t="shared" si="0"/>
        <v>BB</v>
      </c>
      <c r="E13" s="173">
        <v>1.1599999999999999E-2</v>
      </c>
      <c r="F13" s="163">
        <v>12</v>
      </c>
      <c r="G13" s="161" t="s">
        <v>547</v>
      </c>
    </row>
    <row r="14" spans="1:13">
      <c r="A14" s="161" t="s">
        <v>548</v>
      </c>
      <c r="B14" s="163" t="s">
        <v>531</v>
      </c>
      <c r="C14" s="163" t="s">
        <v>532</v>
      </c>
      <c r="D14" s="163" t="str">
        <f t="shared" si="0"/>
        <v>BB-</v>
      </c>
      <c r="E14" s="173">
        <v>1.9099999999999999E-2</v>
      </c>
      <c r="F14" s="163">
        <v>13</v>
      </c>
      <c r="G14" s="161" t="s">
        <v>548</v>
      </c>
    </row>
    <row r="15" spans="1:13">
      <c r="A15" s="161" t="s">
        <v>549</v>
      </c>
      <c r="B15" s="163" t="s">
        <v>533</v>
      </c>
      <c r="C15" s="163" t="s">
        <v>534</v>
      </c>
      <c r="D15" s="163" t="str">
        <f t="shared" si="0"/>
        <v>B+</v>
      </c>
      <c r="E15" s="173">
        <v>3.0200000000000001E-2</v>
      </c>
      <c r="F15" s="163">
        <v>14</v>
      </c>
      <c r="G15" s="161" t="s">
        <v>549</v>
      </c>
    </row>
    <row r="16" spans="1:13">
      <c r="A16" s="161" t="s">
        <v>550</v>
      </c>
      <c r="B16" s="163" t="s">
        <v>502</v>
      </c>
      <c r="C16" s="163" t="s">
        <v>535</v>
      </c>
      <c r="D16" s="163" t="str">
        <f t="shared" si="0"/>
        <v>B</v>
      </c>
      <c r="E16" s="173">
        <v>4.58E-2</v>
      </c>
      <c r="F16" s="163">
        <v>15</v>
      </c>
      <c r="G16" s="161" t="s">
        <v>550</v>
      </c>
    </row>
    <row r="17" spans="1:7">
      <c r="A17" s="161" t="s">
        <v>551</v>
      </c>
      <c r="B17" s="163" t="s">
        <v>536</v>
      </c>
      <c r="C17" s="163" t="s">
        <v>537</v>
      </c>
      <c r="D17" s="163" t="str">
        <f t="shared" si="0"/>
        <v>B-</v>
      </c>
      <c r="E17" s="173">
        <v>7.6600000000000001E-2</v>
      </c>
      <c r="F17" s="163">
        <v>16</v>
      </c>
      <c r="G17" s="161" t="s">
        <v>551</v>
      </c>
    </row>
    <row r="18" spans="1:7">
      <c r="A18" s="161" t="s">
        <v>552</v>
      </c>
      <c r="B18" s="163" t="s">
        <v>607</v>
      </c>
      <c r="C18" s="163" t="s">
        <v>608</v>
      </c>
      <c r="D18" s="163" t="s">
        <v>608</v>
      </c>
      <c r="E18" s="173">
        <v>0.11650000000000001</v>
      </c>
      <c r="F18" s="163">
        <v>17</v>
      </c>
      <c r="G18" s="161" t="s">
        <v>552</v>
      </c>
    </row>
    <row r="19" spans="1:7">
      <c r="A19" s="161"/>
      <c r="B19" s="163" t="s">
        <v>538</v>
      </c>
      <c r="C19" s="163"/>
      <c r="D19" s="163"/>
      <c r="E19" s="173">
        <v>0.2</v>
      </c>
      <c r="F19" s="163">
        <v>14</v>
      </c>
      <c r="G19" s="163" t="s">
        <v>538</v>
      </c>
    </row>
    <row r="20" spans="1:7">
      <c r="A20" s="161"/>
      <c r="B20" s="163" t="s">
        <v>539</v>
      </c>
      <c r="C20" s="163"/>
      <c r="D20" s="163"/>
      <c r="E20" s="173">
        <v>1.6999999999999999E-3</v>
      </c>
      <c r="F20" s="163"/>
      <c r="G20" s="188" t="s">
        <v>544</v>
      </c>
    </row>
  </sheetData>
  <phoneticPr fontId="127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B13"/>
  <sheetViews>
    <sheetView workbookViewId="0">
      <selection activeCell="B42" sqref="B42"/>
    </sheetView>
  </sheetViews>
  <sheetFormatPr defaultColWidth="9" defaultRowHeight="14"/>
  <cols>
    <col min="1" max="1" width="18.6328125" style="8" customWidth="1"/>
    <col min="2" max="2" width="21.36328125" style="8" customWidth="1"/>
    <col min="3" max="16384" width="9" style="8"/>
  </cols>
  <sheetData>
    <row r="1" spans="1:2">
      <c r="A1" s="9" t="s">
        <v>64</v>
      </c>
      <c r="B1" s="164" t="s">
        <v>78</v>
      </c>
    </row>
    <row r="2" spans="1:2">
      <c r="A2" s="9" t="s">
        <v>544</v>
      </c>
      <c r="B2" s="170">
        <v>1.6999999999999999E-3</v>
      </c>
    </row>
    <row r="3" spans="1:2">
      <c r="A3" s="9" t="s">
        <v>545</v>
      </c>
      <c r="B3" s="170">
        <v>3.5999999999999999E-3</v>
      </c>
    </row>
    <row r="4" spans="1:2">
      <c r="A4" s="9" t="s">
        <v>546</v>
      </c>
      <c r="B4" s="170">
        <v>6.4000000000000003E-3</v>
      </c>
    </row>
    <row r="5" spans="1:2">
      <c r="A5" s="9" t="s">
        <v>547</v>
      </c>
      <c r="B5" s="170">
        <v>1.1599999999999999E-2</v>
      </c>
    </row>
    <row r="6" spans="1:2">
      <c r="A6" s="9" t="s">
        <v>548</v>
      </c>
      <c r="B6" s="170">
        <v>1.9099999999999999E-2</v>
      </c>
    </row>
    <row r="7" spans="1:2">
      <c r="A7" s="9" t="s">
        <v>549</v>
      </c>
      <c r="B7" s="170">
        <v>3.0200000000000001E-2</v>
      </c>
    </row>
    <row r="8" spans="1:2">
      <c r="A8" s="9" t="s">
        <v>550</v>
      </c>
      <c r="B8" s="170">
        <v>4.58E-2</v>
      </c>
    </row>
    <row r="9" spans="1:2">
      <c r="A9" s="9" t="s">
        <v>551</v>
      </c>
      <c r="B9" s="170">
        <v>7.6600000000000001E-2</v>
      </c>
    </row>
    <row r="10" spans="1:2">
      <c r="A10" s="9" t="s">
        <v>552</v>
      </c>
      <c r="B10" s="170">
        <v>0.11650000000000001</v>
      </c>
    </row>
    <row r="11" spans="1:2">
      <c r="A11" s="9" t="s">
        <v>553</v>
      </c>
      <c r="B11" s="170">
        <v>0.2</v>
      </c>
    </row>
    <row r="12" spans="1:2">
      <c r="A12" s="191" t="s">
        <v>609</v>
      </c>
      <c r="B12" s="192">
        <v>0.2</v>
      </c>
    </row>
    <row r="13" spans="1:2">
      <c r="A13" s="8" t="s">
        <v>490</v>
      </c>
    </row>
  </sheetData>
  <phoneticPr fontId="3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M36"/>
  <sheetViews>
    <sheetView zoomScale="98" zoomScaleNormal="98" workbookViewId="0">
      <selection activeCell="B4" sqref="B4"/>
    </sheetView>
  </sheetViews>
  <sheetFormatPr defaultColWidth="9" defaultRowHeight="19.5" customHeight="1"/>
  <cols>
    <col min="1" max="1" width="25.36328125" style="480" customWidth="1"/>
    <col min="2" max="2" width="18.81640625" style="480" customWidth="1"/>
    <col min="3" max="4" width="11.90625" style="480" customWidth="1"/>
    <col min="5" max="5" width="9.36328125" style="480" customWidth="1"/>
    <col min="6" max="6" width="17.08984375" style="480" customWidth="1"/>
    <col min="7" max="8" width="12.36328125" style="480" customWidth="1"/>
    <col min="9" max="9" width="13.6328125" style="480" customWidth="1"/>
    <col min="10" max="10" width="14" style="500" customWidth="1"/>
    <col min="11" max="11" width="9.6328125" style="480" customWidth="1"/>
    <col min="12" max="12" width="13.08984375" style="480" customWidth="1"/>
    <col min="13" max="13" width="14.08984375" style="480" customWidth="1"/>
    <col min="14" max="22" width="9" style="480"/>
    <col min="23" max="23" width="11.90625" style="480" customWidth="1"/>
    <col min="24" max="24" width="12.6328125" style="480" customWidth="1"/>
    <col min="25" max="16384" width="9" style="480"/>
  </cols>
  <sheetData>
    <row r="1" spans="1:13" s="532" customFormat="1" ht="36.75" customHeight="1">
      <c r="A1" s="529" t="s">
        <v>72</v>
      </c>
      <c r="B1" s="530" t="s">
        <v>248</v>
      </c>
      <c r="C1" s="530" t="s">
        <v>241</v>
      </c>
      <c r="D1" s="530" t="s">
        <v>242</v>
      </c>
      <c r="E1" s="530" t="s">
        <v>269</v>
      </c>
      <c r="F1" s="530" t="s">
        <v>247</v>
      </c>
      <c r="G1" s="530" t="s">
        <v>657</v>
      </c>
      <c r="H1" s="530" t="s">
        <v>273</v>
      </c>
      <c r="I1" s="530" t="s">
        <v>274</v>
      </c>
      <c r="J1" s="531" t="s">
        <v>270</v>
      </c>
      <c r="L1" s="533" t="s">
        <v>39</v>
      </c>
      <c r="M1" s="533" t="s">
        <v>171</v>
      </c>
    </row>
    <row r="2" spans="1:13" s="459" customFormat="1" ht="12.5">
      <c r="A2" s="455" t="s">
        <v>58</v>
      </c>
      <c r="B2" s="456">
        <f>Cash</f>
        <v>0</v>
      </c>
      <c r="C2" s="516">
        <v>0</v>
      </c>
      <c r="D2" s="517">
        <v>0.1</v>
      </c>
      <c r="E2" s="518"/>
      <c r="F2" s="519">
        <f>IF(RAROC!J20= "Same currency", B2*(1-C2),B2*(1-D2))</f>
        <v>0</v>
      </c>
      <c r="G2" s="457">
        <f>F2</f>
        <v>0</v>
      </c>
      <c r="H2" s="458">
        <f>G2/$B$16</f>
        <v>0</v>
      </c>
      <c r="I2" s="458">
        <f>H2</f>
        <v>0</v>
      </c>
      <c r="J2" s="474" t="str">
        <f>IF(B2=0,"N/A",E2)</f>
        <v>N/A</v>
      </c>
      <c r="L2" s="460">
        <v>0</v>
      </c>
      <c r="M2" s="477" t="s">
        <v>172</v>
      </c>
    </row>
    <row r="3" spans="1:13" s="459" customFormat="1" ht="12.5">
      <c r="A3" s="461" t="s">
        <v>505</v>
      </c>
      <c r="B3" s="462">
        <f>RAROC!K25</f>
        <v>0</v>
      </c>
      <c r="C3" s="463">
        <v>0.53</v>
      </c>
      <c r="D3" s="464"/>
      <c r="E3" s="520"/>
      <c r="F3" s="465">
        <f>G3</f>
        <v>0</v>
      </c>
      <c r="G3" s="466">
        <f>IF(B3=0,0,(1-C3)*B16)</f>
        <v>0</v>
      </c>
      <c r="H3" s="467">
        <f>G3/$B$16</f>
        <v>0</v>
      </c>
      <c r="I3" s="467">
        <f>IF(SUM($H$2:H3)&gt;1,MAX(0,1-SUM($H2:H2)),H3)</f>
        <v>0</v>
      </c>
      <c r="J3" s="475" t="str">
        <f>IF(B3=0,"N/A",E3)</f>
        <v>N/A</v>
      </c>
      <c r="L3" s="460"/>
      <c r="M3" s="477"/>
    </row>
    <row r="4" spans="1:13" ht="12.5">
      <c r="A4" s="126" t="s">
        <v>232</v>
      </c>
      <c r="B4" s="462">
        <f>ResidentialProperty</f>
        <v>0</v>
      </c>
      <c r="C4" s="521">
        <v>0.2</v>
      </c>
      <c r="D4" s="522">
        <v>0.3</v>
      </c>
      <c r="E4" s="523">
        <v>0.1</v>
      </c>
      <c r="F4" s="524">
        <f>IF(RAROC!J29= "Tier1 city", B4*(1-C4),B4*(1-D4))</f>
        <v>0</v>
      </c>
      <c r="G4" s="468">
        <f t="shared" ref="G4:G13" si="0">F4/(1+$B$18)^$B$19</f>
        <v>0</v>
      </c>
      <c r="H4" s="467">
        <f>G4/$B$16</f>
        <v>0</v>
      </c>
      <c r="I4" s="467">
        <f>IF(SUM($H$2:H4)&gt;1,MAX(0,1-SUM($H$2:H3)),H4)</f>
        <v>0</v>
      </c>
      <c r="J4" s="475" t="str">
        <f t="shared" ref="J4:J13" si="1">IF(B4=0,"N/A",E4)</f>
        <v>N/A</v>
      </c>
      <c r="K4" s="478">
        <f>G4/$B$16</f>
        <v>0</v>
      </c>
      <c r="L4" s="479">
        <v>0.1</v>
      </c>
      <c r="M4" s="477" t="s">
        <v>173</v>
      </c>
    </row>
    <row r="5" spans="1:13" ht="12.5">
      <c r="A5" s="126" t="s">
        <v>265</v>
      </c>
      <c r="B5" s="462">
        <f>OfficeBuilding</f>
        <v>0</v>
      </c>
      <c r="C5" s="521">
        <v>0.3</v>
      </c>
      <c r="D5" s="522">
        <v>0.4</v>
      </c>
      <c r="E5" s="523">
        <v>0.2</v>
      </c>
      <c r="F5" s="524">
        <f>IF(RAROC!J30= "Tier1 city", B5*(1-C5),B5*(1-D5))</f>
        <v>0</v>
      </c>
      <c r="G5" s="468">
        <f t="shared" si="0"/>
        <v>0</v>
      </c>
      <c r="H5" s="467">
        <f>G5/$B$16</f>
        <v>0</v>
      </c>
      <c r="I5" s="467">
        <f>IF(SUM($H$2:H5)&gt;1,MAX(0,1-SUM($H$2:H4)),H5)</f>
        <v>0</v>
      </c>
      <c r="J5" s="475" t="str">
        <f t="shared" si="1"/>
        <v>N/A</v>
      </c>
      <c r="K5" s="478">
        <f t="shared" ref="K5:K10" si="2">G5/$B$16</f>
        <v>0</v>
      </c>
      <c r="L5" s="479">
        <v>0.3</v>
      </c>
      <c r="M5" s="477" t="s">
        <v>174</v>
      </c>
    </row>
    <row r="6" spans="1:13" ht="12.5">
      <c r="A6" s="126" t="s">
        <v>264</v>
      </c>
      <c r="B6" s="462">
        <f>CommercialBuilding</f>
        <v>0</v>
      </c>
      <c r="C6" s="521">
        <v>0.3</v>
      </c>
      <c r="D6" s="522">
        <v>0.4</v>
      </c>
      <c r="E6" s="523">
        <v>0.2</v>
      </c>
      <c r="F6" s="524">
        <f>IF(RAROC!J31= "Tier1 city", B6*(1-C6),B6*(1-D6))</f>
        <v>0</v>
      </c>
      <c r="G6" s="468">
        <f t="shared" si="0"/>
        <v>0</v>
      </c>
      <c r="H6" s="467">
        <f t="shared" ref="H6:H13" si="3">G6/$B$16</f>
        <v>0</v>
      </c>
      <c r="I6" s="467">
        <f>IF(SUM($H$2:H6)&gt;1,MAX(0,1-SUM($H$2:H5)),H6)</f>
        <v>0</v>
      </c>
      <c r="J6" s="475" t="str">
        <f t="shared" si="1"/>
        <v>N/A</v>
      </c>
      <c r="K6" s="478">
        <f t="shared" si="2"/>
        <v>0</v>
      </c>
      <c r="L6" s="479">
        <v>0.5</v>
      </c>
      <c r="M6" s="477" t="s">
        <v>175</v>
      </c>
    </row>
    <row r="7" spans="1:13" ht="12.5">
      <c r="A7" s="126" t="s">
        <v>266</v>
      </c>
      <c r="B7" s="462">
        <f>Warehouse</f>
        <v>0</v>
      </c>
      <c r="C7" s="521">
        <v>0.4</v>
      </c>
      <c r="D7" s="522">
        <v>0.5</v>
      </c>
      <c r="E7" s="523">
        <v>0.3</v>
      </c>
      <c r="F7" s="524">
        <f>IF(RAROC!J32= "Tier1 city", B7*(1-C7),B7*(1-D7))</f>
        <v>0</v>
      </c>
      <c r="G7" s="468">
        <f t="shared" si="0"/>
        <v>0</v>
      </c>
      <c r="H7" s="467">
        <f t="shared" si="3"/>
        <v>0</v>
      </c>
      <c r="I7" s="467">
        <f>IF(SUM($H$2:H7)&gt;1,MAX(0,1-SUM($H$2:H6)),H7)</f>
        <v>0</v>
      </c>
      <c r="J7" s="475" t="str">
        <f t="shared" si="1"/>
        <v>N/A</v>
      </c>
      <c r="K7" s="478">
        <f t="shared" si="2"/>
        <v>0</v>
      </c>
      <c r="L7" s="479">
        <v>0.6</v>
      </c>
      <c r="M7" s="477" t="s">
        <v>176</v>
      </c>
    </row>
    <row r="8" spans="1:13" ht="12.5">
      <c r="A8" s="126" t="s">
        <v>267</v>
      </c>
      <c r="B8" s="462">
        <f>Land</f>
        <v>0</v>
      </c>
      <c r="C8" s="521">
        <v>0.4</v>
      </c>
      <c r="D8" s="522">
        <v>0.5</v>
      </c>
      <c r="E8" s="523">
        <v>0.3</v>
      </c>
      <c r="F8" s="524">
        <f>IF(RAROC!J33= "Tier1 city", B8*(1-C8),B8*(1-D8))</f>
        <v>0</v>
      </c>
      <c r="G8" s="468">
        <f t="shared" si="0"/>
        <v>0</v>
      </c>
      <c r="H8" s="467">
        <f t="shared" si="3"/>
        <v>0</v>
      </c>
      <c r="I8" s="467">
        <f>IF(SUM($H$2:H8)&gt;1,MAX(0,1-SUM($H$2:H7)),H8)</f>
        <v>0</v>
      </c>
      <c r="J8" s="475" t="str">
        <f t="shared" si="1"/>
        <v>N/A</v>
      </c>
      <c r="K8" s="478">
        <f t="shared" si="2"/>
        <v>0</v>
      </c>
    </row>
    <row r="9" spans="1:13" ht="12.5">
      <c r="A9" s="127" t="s">
        <v>240</v>
      </c>
      <c r="B9" s="462">
        <f>Inventory</f>
        <v>0</v>
      </c>
      <c r="C9" s="521">
        <v>0.3</v>
      </c>
      <c r="D9" s="522">
        <v>0.5</v>
      </c>
      <c r="E9" s="523">
        <v>0.2</v>
      </c>
      <c r="F9" s="524">
        <f>IF(RAROC!J36= "Rubber wood (Grade A)", B9*(1-C9),B9*(1-D9))</f>
        <v>0</v>
      </c>
      <c r="G9" s="468">
        <f>F9/(1+$B$18)^$B$19</f>
        <v>0</v>
      </c>
      <c r="H9" s="467">
        <f t="shared" si="3"/>
        <v>0</v>
      </c>
      <c r="I9" s="467">
        <f>IF(SUM($H$2:H9)&gt;1,MAX(0,1-SUM($H$2:H8)),H9)</f>
        <v>0</v>
      </c>
      <c r="J9" s="475" t="str">
        <f t="shared" si="1"/>
        <v>N/A</v>
      </c>
      <c r="K9" s="478">
        <f t="shared" si="2"/>
        <v>0</v>
      </c>
      <c r="L9" s="515" t="s">
        <v>170</v>
      </c>
      <c r="M9" s="515" t="str">
        <f>VLOOKUP(B21,L2:M7,2,TRUE)</f>
        <v>High</v>
      </c>
    </row>
    <row r="10" spans="1:13" ht="12.5">
      <c r="A10" s="126" t="s">
        <v>234</v>
      </c>
      <c r="B10" s="462">
        <f>Vehicle</f>
        <v>0</v>
      </c>
      <c r="C10" s="521">
        <v>0.3</v>
      </c>
      <c r="D10" s="522">
        <v>0.5</v>
      </c>
      <c r="E10" s="523">
        <v>0.3</v>
      </c>
      <c r="F10" s="524">
        <f>IF(RAROC!J35= "New", B10*(1-C10),B10*(1-D10))</f>
        <v>0</v>
      </c>
      <c r="G10" s="468">
        <f t="shared" si="0"/>
        <v>0</v>
      </c>
      <c r="H10" s="467">
        <f t="shared" si="3"/>
        <v>0</v>
      </c>
      <c r="I10" s="467">
        <f>IF(SUM($H$2:H10)&gt;1,MAX(0,1-SUM($H$2:H9)),H10)</f>
        <v>0</v>
      </c>
      <c r="J10" s="475" t="str">
        <f t="shared" si="1"/>
        <v>N/A</v>
      </c>
      <c r="K10" s="478">
        <f t="shared" si="2"/>
        <v>0</v>
      </c>
    </row>
    <row r="11" spans="1:13" ht="12.5">
      <c r="A11" s="126" t="s">
        <v>59</v>
      </c>
      <c r="B11" s="462">
        <f>Machine</f>
        <v>0</v>
      </c>
      <c r="C11" s="521">
        <v>0.6</v>
      </c>
      <c r="D11" s="522">
        <v>0.7</v>
      </c>
      <c r="E11" s="523">
        <v>0.5</v>
      </c>
      <c r="F11" s="524">
        <f>IF(RAROC!J34= "New", B11*(1-C11),B11*(1-D11))</f>
        <v>0</v>
      </c>
      <c r="G11" s="468">
        <f t="shared" si="0"/>
        <v>0</v>
      </c>
      <c r="H11" s="467">
        <f t="shared" si="3"/>
        <v>0</v>
      </c>
      <c r="I11" s="467">
        <f>IF(SUM($H$2:H11)&gt;1,MAX(0,1-SUM($H$2:H10)),H11)</f>
        <v>0</v>
      </c>
      <c r="J11" s="475" t="str">
        <f t="shared" si="1"/>
        <v>N/A</v>
      </c>
    </row>
    <row r="12" spans="1:13" ht="12.5">
      <c r="A12" s="461" t="s">
        <v>231</v>
      </c>
      <c r="B12" s="462">
        <f>AccountReceivables</f>
        <v>0</v>
      </c>
      <c r="C12" s="521">
        <v>0.2</v>
      </c>
      <c r="D12" s="522">
        <v>0.7</v>
      </c>
      <c r="E12" s="523">
        <v>0.7</v>
      </c>
      <c r="F12" s="524">
        <f>IF(RAROC!J23= "High Quality", B12*(1-C12),B12*(1-D12))</f>
        <v>0</v>
      </c>
      <c r="G12" s="469">
        <f>F12/(1+$B$18)^$B$19</f>
        <v>0</v>
      </c>
      <c r="H12" s="467">
        <f t="shared" si="3"/>
        <v>0</v>
      </c>
      <c r="I12" s="467">
        <f>IF(SUM($H$2:H12)&gt;1,MAX(0,1-SUM($H$2:H11)),H12)</f>
        <v>0</v>
      </c>
      <c r="J12" s="475" t="str">
        <f t="shared" si="1"/>
        <v>N/A</v>
      </c>
    </row>
    <row r="13" spans="1:13" ht="12.5">
      <c r="A13" s="470" t="s">
        <v>235</v>
      </c>
      <c r="B13" s="471">
        <f>Guarantee</f>
        <v>0</v>
      </c>
      <c r="C13" s="525">
        <v>0.7</v>
      </c>
      <c r="D13" s="526">
        <v>0.7</v>
      </c>
      <c r="E13" s="527">
        <v>0.7</v>
      </c>
      <c r="F13" s="528">
        <f>IF( SUM(B2:B11) = 0, B13*(1-C13),0)</f>
        <v>0</v>
      </c>
      <c r="G13" s="472">
        <f t="shared" si="0"/>
        <v>0</v>
      </c>
      <c r="H13" s="473">
        <f t="shared" si="3"/>
        <v>0</v>
      </c>
      <c r="I13" s="473">
        <f>IF(SUM($H$2:H13)&gt;1,MAX(0,1-SUM($H$2:H12)),H13)</f>
        <v>0</v>
      </c>
      <c r="J13" s="476" t="str">
        <f t="shared" si="1"/>
        <v>N/A</v>
      </c>
    </row>
    <row r="14" spans="1:13" s="488" customFormat="1" ht="19.5" customHeight="1">
      <c r="A14" s="481"/>
      <c r="B14" s="482"/>
      <c r="C14" s="483"/>
      <c r="D14" s="483"/>
      <c r="E14" s="483"/>
      <c r="F14" s="484"/>
      <c r="G14" s="485"/>
      <c r="H14" s="485" t="s">
        <v>171</v>
      </c>
      <c r="I14" s="485"/>
      <c r="J14" s="486"/>
      <c r="K14" s="487"/>
    </row>
    <row r="15" spans="1:13" ht="19.5" customHeight="1">
      <c r="G15" s="489">
        <f>SUM(G2:G13)</f>
        <v>0</v>
      </c>
      <c r="H15" s="490">
        <f>1-G15/B16</f>
        <v>1</v>
      </c>
      <c r="I15" s="490">
        <f>SUMPRODUCT(I2:I13,J2:J13)</f>
        <v>0</v>
      </c>
      <c r="J15" s="491">
        <f>IF(H15&lt;-50%,0,I15)</f>
        <v>0</v>
      </c>
      <c r="K15" s="492"/>
    </row>
    <row r="16" spans="1:13" ht="19.5" customHeight="1">
      <c r="A16" s="493" t="s">
        <v>31</v>
      </c>
      <c r="B16" s="493">
        <f>+CreditRequest</f>
        <v>200</v>
      </c>
      <c r="C16" s="480" t="s">
        <v>62</v>
      </c>
      <c r="J16" s="489" t="str">
        <f>VLOOKUP(MAX(I5:I13),$I$5:$J$13,2,FALSE)</f>
        <v>N/A</v>
      </c>
      <c r="K16" s="494" t="s">
        <v>272</v>
      </c>
    </row>
    <row r="17" spans="1:11" ht="25">
      <c r="A17" s="493" t="s">
        <v>271</v>
      </c>
      <c r="B17" s="493">
        <f>B16-F2</f>
        <v>200</v>
      </c>
      <c r="G17" s="495"/>
      <c r="H17" s="495" t="b">
        <f>H15&lt;-50%</f>
        <v>0</v>
      </c>
      <c r="I17" s="495"/>
      <c r="J17" s="496"/>
      <c r="K17" s="497">
        <f>IF(H15&gt;J15,H15,J15)</f>
        <v>1</v>
      </c>
    </row>
    <row r="18" spans="1:11" ht="19.5" customHeight="1">
      <c r="A18" s="493" t="s">
        <v>249</v>
      </c>
      <c r="B18" s="498">
        <f>1.3*6%</f>
        <v>7.8E-2</v>
      </c>
      <c r="G18" s="499"/>
      <c r="H18" s="499"/>
      <c r="I18" s="499"/>
    </row>
    <row r="19" spans="1:11" ht="19.5" customHeight="1">
      <c r="A19" s="493" t="s">
        <v>250</v>
      </c>
      <c r="B19" s="493">
        <v>4</v>
      </c>
      <c r="G19" s="495"/>
    </row>
    <row r="20" spans="1:11" ht="19.5" customHeight="1">
      <c r="A20" s="501" t="s">
        <v>251</v>
      </c>
      <c r="B20" s="502">
        <f>IF(B16-G15 &gt;0,B16-G15,0)</f>
        <v>200</v>
      </c>
      <c r="C20" s="503"/>
      <c r="D20" s="503"/>
      <c r="E20" s="503"/>
      <c r="F20" s="503"/>
    </row>
    <row r="21" spans="1:11" ht="19.5" customHeight="1">
      <c r="A21" s="504" t="s">
        <v>171</v>
      </c>
      <c r="B21" s="505">
        <f>MAX(B20/B16,K17)</f>
        <v>1</v>
      </c>
    </row>
    <row r="22" spans="1:11" ht="19.5" customHeight="1">
      <c r="A22" s="480" t="s">
        <v>543</v>
      </c>
      <c r="B22" s="506">
        <f>I15</f>
        <v>0</v>
      </c>
    </row>
    <row r="24" spans="1:11" ht="19.5" customHeight="1" thickBot="1"/>
    <row r="25" spans="1:11" ht="19.5" customHeight="1">
      <c r="A25" s="158" t="s">
        <v>72</v>
      </c>
      <c r="B25" s="159" t="s">
        <v>500</v>
      </c>
    </row>
    <row r="26" spans="1:11" ht="19.5" customHeight="1">
      <c r="A26" s="507" t="s">
        <v>58</v>
      </c>
      <c r="B26" s="508" t="s">
        <v>501</v>
      </c>
    </row>
    <row r="27" spans="1:11" ht="19.5" customHeight="1">
      <c r="A27" s="509" t="s">
        <v>232</v>
      </c>
      <c r="B27" s="510">
        <v>0.3</v>
      </c>
    </row>
    <row r="28" spans="1:11" ht="19.5" customHeight="1">
      <c r="A28" s="509" t="s">
        <v>265</v>
      </c>
      <c r="B28" s="510">
        <v>0.4</v>
      </c>
    </row>
    <row r="29" spans="1:11" ht="19.5" customHeight="1">
      <c r="A29" s="509" t="s">
        <v>264</v>
      </c>
      <c r="B29" s="510">
        <v>0.4</v>
      </c>
    </row>
    <row r="30" spans="1:11" ht="19.5" customHeight="1">
      <c r="A30" s="509" t="s">
        <v>266</v>
      </c>
      <c r="B30" s="510">
        <v>0.5</v>
      </c>
    </row>
    <row r="31" spans="1:11" ht="19.5" customHeight="1">
      <c r="A31" s="509" t="s">
        <v>267</v>
      </c>
      <c r="B31" s="510">
        <v>0.5</v>
      </c>
    </row>
    <row r="32" spans="1:11" ht="19.5" customHeight="1">
      <c r="A32" s="511" t="s">
        <v>240</v>
      </c>
      <c r="B32" s="510">
        <v>0.5</v>
      </c>
    </row>
    <row r="33" spans="1:2" ht="19.5" customHeight="1">
      <c r="A33" s="509" t="s">
        <v>234</v>
      </c>
      <c r="B33" s="510">
        <v>0.5</v>
      </c>
    </row>
    <row r="34" spans="1:2" ht="19.5" customHeight="1">
      <c r="A34" s="509" t="s">
        <v>59</v>
      </c>
      <c r="B34" s="510">
        <v>0.7</v>
      </c>
    </row>
    <row r="35" spans="1:2" ht="19.5" customHeight="1">
      <c r="A35" s="512" t="s">
        <v>231</v>
      </c>
      <c r="B35" s="510">
        <v>0.7</v>
      </c>
    </row>
    <row r="36" spans="1:2" ht="19.5" customHeight="1" thickBot="1">
      <c r="A36" s="513" t="s">
        <v>235</v>
      </c>
      <c r="B36" s="514">
        <v>0.7</v>
      </c>
    </row>
  </sheetData>
  <phoneticPr fontId="37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H21"/>
  <sheetViews>
    <sheetView topLeftCell="A2" workbookViewId="0">
      <selection activeCell="B5" sqref="B5"/>
    </sheetView>
  </sheetViews>
  <sheetFormatPr defaultColWidth="9" defaultRowHeight="14"/>
  <cols>
    <col min="1" max="2" width="12.36328125" style="72" customWidth="1"/>
    <col min="3" max="6" width="9" style="72"/>
    <col min="7" max="7" width="11" style="72" customWidth="1"/>
    <col min="8" max="8" width="10.36328125" style="72" customWidth="1"/>
    <col min="9" max="16384" width="9" style="72"/>
  </cols>
  <sheetData>
    <row r="1" spans="1:8">
      <c r="A1" s="14" t="s">
        <v>87</v>
      </c>
      <c r="B1" s="14"/>
    </row>
    <row r="3" spans="1:8">
      <c r="A3" s="73" t="s">
        <v>89</v>
      </c>
      <c r="B3" s="105" t="str">
        <f>RAROC!D48</f>
        <v>CRR2</v>
      </c>
      <c r="D3" s="165"/>
      <c r="E3" s="166"/>
    </row>
    <row r="4" spans="1:8">
      <c r="A4" s="73" t="s">
        <v>228</v>
      </c>
      <c r="B4" s="105">
        <f>+VLOOKUP($B$3,$B$8:$C$18,2,FALSE)</f>
        <v>2</v>
      </c>
      <c r="D4" s="165"/>
      <c r="E4" s="166"/>
    </row>
    <row r="5" spans="1:8">
      <c r="A5" s="73" t="s">
        <v>472</v>
      </c>
      <c r="B5" s="151">
        <f>VLOOKUP(B3,'PD of CRR'!$A$2:$B$13,2,FALSE)</f>
        <v>3.5999999999999999E-3</v>
      </c>
      <c r="D5" s="165"/>
      <c r="E5" s="167"/>
      <c r="G5" s="168"/>
      <c r="H5" s="169"/>
    </row>
    <row r="7" spans="1:8">
      <c r="A7" s="74" t="s">
        <v>87</v>
      </c>
      <c r="B7" s="74" t="s">
        <v>88</v>
      </c>
      <c r="C7" s="74" t="s">
        <v>228</v>
      </c>
      <c r="E7" s="150"/>
      <c r="F7" s="150"/>
      <c r="G7" s="155"/>
    </row>
    <row r="8" spans="1:8">
      <c r="A8" s="75"/>
      <c r="B8" s="74" t="s">
        <v>544</v>
      </c>
      <c r="C8" s="74">
        <v>1</v>
      </c>
      <c r="E8" s="150"/>
      <c r="F8" s="150"/>
      <c r="G8" s="153"/>
      <c r="H8" s="152"/>
    </row>
    <row r="9" spans="1:8">
      <c r="A9" s="75"/>
      <c r="B9" s="74" t="s">
        <v>545</v>
      </c>
      <c r="C9" s="74">
        <v>2</v>
      </c>
    </row>
    <row r="10" spans="1:8">
      <c r="A10" s="75"/>
      <c r="B10" s="74" t="s">
        <v>546</v>
      </c>
      <c r="C10" s="74">
        <v>3</v>
      </c>
    </row>
    <row r="11" spans="1:8">
      <c r="A11" s="75"/>
      <c r="B11" s="74" t="s">
        <v>547</v>
      </c>
      <c r="C11" s="74">
        <v>4</v>
      </c>
    </row>
    <row r="12" spans="1:8">
      <c r="A12" s="75"/>
      <c r="B12" s="74" t="s">
        <v>548</v>
      </c>
      <c r="C12" s="74">
        <v>5</v>
      </c>
    </row>
    <row r="13" spans="1:8">
      <c r="A13" s="75"/>
      <c r="B13" s="74" t="s">
        <v>549</v>
      </c>
      <c r="C13" s="74">
        <v>6</v>
      </c>
    </row>
    <row r="14" spans="1:8">
      <c r="A14" s="75"/>
      <c r="B14" s="74" t="s">
        <v>550</v>
      </c>
      <c r="C14" s="74">
        <v>7</v>
      </c>
    </row>
    <row r="15" spans="1:8">
      <c r="A15" s="75"/>
      <c r="B15" s="74" t="s">
        <v>551</v>
      </c>
      <c r="C15" s="74">
        <v>8</v>
      </c>
    </row>
    <row r="16" spans="1:8">
      <c r="A16" s="75"/>
      <c r="B16" s="74" t="s">
        <v>552</v>
      </c>
      <c r="C16" s="74">
        <v>9</v>
      </c>
    </row>
    <row r="17" spans="1:3">
      <c r="A17" s="75"/>
      <c r="B17" s="74" t="s">
        <v>553</v>
      </c>
      <c r="C17" s="74">
        <v>10</v>
      </c>
    </row>
    <row r="18" spans="1:3">
      <c r="A18" s="171"/>
      <c r="B18" s="74" t="s">
        <v>490</v>
      </c>
      <c r="C18" s="154" t="s">
        <v>260</v>
      </c>
    </row>
    <row r="21" spans="1:3">
      <c r="A21" s="156" t="s">
        <v>491</v>
      </c>
      <c r="B21" s="157">
        <f>B5</f>
        <v>3.5999999999999999E-3</v>
      </c>
    </row>
  </sheetData>
  <phoneticPr fontId="3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51</vt:i4>
      </vt:variant>
    </vt:vector>
  </HeadingPairs>
  <TitlesOfParts>
    <vt:vector size="67" baseType="lpstr">
      <vt:lpstr>Calculate_song</vt:lpstr>
      <vt:lpstr>Calculate</vt:lpstr>
      <vt:lpstr>RAROC</vt:lpstr>
      <vt:lpstr>Track change</vt:lpstr>
      <vt:lpstr>Company Size Categorize</vt:lpstr>
      <vt:lpstr>international rating</vt:lpstr>
      <vt:lpstr>PD of CRR</vt:lpstr>
      <vt:lpstr>LGD</vt:lpstr>
      <vt:lpstr>Grading</vt:lpstr>
      <vt:lpstr>EAD</vt:lpstr>
      <vt:lpstr>Level of authority</vt:lpstr>
      <vt:lpstr>Authority</vt:lpstr>
      <vt:lpstr>Example</vt:lpstr>
      <vt:lpstr>Lesson</vt:lpstr>
      <vt:lpstr>Company Size Criteria</vt:lpstr>
      <vt:lpstr>Sheet2</vt:lpstr>
      <vt:lpstr>AccountReceivables</vt:lpstr>
      <vt:lpstr>Example!AuthorizedSignatory</vt:lpstr>
      <vt:lpstr>AuthorizedSignatory</vt:lpstr>
      <vt:lpstr>Example!Cash</vt:lpstr>
      <vt:lpstr>Cash</vt:lpstr>
      <vt:lpstr>ChangeLength</vt:lpstr>
      <vt:lpstr>Example!COF</vt:lpstr>
      <vt:lpstr>COF</vt:lpstr>
      <vt:lpstr>CommercialBuilding</vt:lpstr>
      <vt:lpstr>Example!CreditRequest</vt:lpstr>
      <vt:lpstr>CreditRequest</vt:lpstr>
      <vt:lpstr>Example!EDFMatrix</vt:lpstr>
      <vt:lpstr>'international rating'!EDFMatrix</vt:lpstr>
      <vt:lpstr>EDFMatrix</vt:lpstr>
      <vt:lpstr>Example!FeeRate</vt:lpstr>
      <vt:lpstr>FirmSize</vt:lpstr>
      <vt:lpstr>Example!Grade</vt:lpstr>
      <vt:lpstr>Grade</vt:lpstr>
      <vt:lpstr>Example!Guarantee</vt:lpstr>
      <vt:lpstr>Guarantee</vt:lpstr>
      <vt:lpstr>InterestRate</vt:lpstr>
      <vt:lpstr>Inventory</vt:lpstr>
      <vt:lpstr>Land</vt:lpstr>
      <vt:lpstr>Example!LEQMatrix</vt:lpstr>
      <vt:lpstr>LEQMatrix</vt:lpstr>
      <vt:lpstr>LevelAuthority</vt:lpstr>
      <vt:lpstr>LGD!LGDMatrix</vt:lpstr>
      <vt:lpstr>Example!Machine</vt:lpstr>
      <vt:lpstr>Machine</vt:lpstr>
      <vt:lpstr>Example!Marketable</vt:lpstr>
      <vt:lpstr>OfficeBuilding</vt:lpstr>
      <vt:lpstr>RAROC!OLE_LINK1</vt:lpstr>
      <vt:lpstr>OPEX</vt:lpstr>
      <vt:lpstr>Example!Plant</vt:lpstr>
      <vt:lpstr>Pricing_Approver</vt:lpstr>
      <vt:lpstr>RAROC!Print_Area</vt:lpstr>
      <vt:lpstr>Example!Product</vt:lpstr>
      <vt:lpstr>Product</vt:lpstr>
      <vt:lpstr>Calculate_song!RAROC</vt:lpstr>
      <vt:lpstr>Example!RAROC</vt:lpstr>
      <vt:lpstr>RAROC</vt:lpstr>
      <vt:lpstr>RawScore</vt:lpstr>
      <vt:lpstr>Example!RealEstate</vt:lpstr>
      <vt:lpstr>ResidentialProperty</vt:lpstr>
      <vt:lpstr>Example!RightObligation</vt:lpstr>
      <vt:lpstr>LGD!RightObligationMax</vt:lpstr>
      <vt:lpstr>RubberWood</vt:lpstr>
      <vt:lpstr>Example!Unmarketable</vt:lpstr>
      <vt:lpstr>Utilized</vt:lpstr>
      <vt:lpstr>Vehicle</vt:lpstr>
      <vt:lpstr>Warehouse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pemika.l</dc:creator>
  <cp:lastModifiedBy>Lalita Limtongsittikoon</cp:lastModifiedBy>
  <cp:lastPrinted>2017-01-23T07:21:54Z</cp:lastPrinted>
  <dcterms:created xsi:type="dcterms:W3CDTF">2010-09-17T07:19:33Z</dcterms:created>
  <dcterms:modified xsi:type="dcterms:W3CDTF">2021-06-18T03:17:23Z</dcterms:modified>
</cp:coreProperties>
</file>