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0.2\Tablazatkezeles\"/>
    </mc:Choice>
  </mc:AlternateContent>
  <xr:revisionPtr revIDLastSave="0" documentId="13_ncr:1_{A6C729F0-CB62-4C8B-AB4F-369394B2834C}" xr6:coauthVersionLast="47" xr6:coauthVersionMax="47" xr10:uidLastSave="{00000000-0000-0000-0000-000000000000}"/>
  <bookViews>
    <workbookView xWindow="-120" yWindow="-120" windowWidth="29040" windowHeight="15720" xr2:uid="{5BBE4B98-0C51-40F5-93A5-144D19382B6B}"/>
  </bookViews>
  <sheets>
    <sheet name="Francia egyetemek QS rangsora" sheetId="5" r:id="rId1"/>
    <sheet name="Megoldások" sheetId="6" r:id="rId2"/>
  </sheets>
  <definedNames>
    <definedName name="ExternalData_3" localSheetId="0" hidden="1">'Francia egyetemek QS rangsora'!$A$1:$M$50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5" l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2" i="5"/>
  <c r="R2" i="5" s="1" a="1"/>
  <c r="R2" i="5" s="1"/>
  <c r="A8" i="6"/>
  <c r="T19" i="6"/>
  <c r="S19" i="6"/>
  <c r="S18" i="6"/>
  <c r="T18" i="6"/>
  <c r="T7" i="6"/>
  <c r="T6" i="6"/>
  <c r="T5" i="6"/>
  <c r="S7" i="6"/>
  <c r="S6" i="6"/>
  <c r="S5" i="6"/>
  <c r="N14" i="6"/>
  <c r="N13" i="6"/>
  <c r="N12" i="6"/>
  <c r="N11" i="6"/>
  <c r="N10" i="6"/>
  <c r="N9" i="6"/>
  <c r="O14" i="6"/>
  <c r="O13" i="6"/>
  <c r="O12" i="6"/>
  <c r="O11" i="6"/>
  <c r="O10" i="6"/>
  <c r="O9" i="6"/>
  <c r="A5" i="6" a="1"/>
  <c r="A5" i="6" s="1"/>
  <c r="C1" i="6"/>
  <c r="J3" i="5" a="1"/>
  <c r="J3" i="5" s="1"/>
  <c r="N3" i="5" s="1" a="1"/>
  <c r="N3" i="5" s="1"/>
  <c r="J4" i="5" a="1"/>
  <c r="J4" i="5" s="1"/>
  <c r="N4" i="5" s="1" a="1"/>
  <c r="N4" i="5" s="1"/>
  <c r="J5" i="5" a="1"/>
  <c r="J5" i="5" s="1"/>
  <c r="N5" i="5" s="1" a="1"/>
  <c r="N5" i="5" s="1"/>
  <c r="J6" i="5" a="1"/>
  <c r="J6" i="5" s="1"/>
  <c r="N6" i="5" s="1" a="1"/>
  <c r="N6" i="5" s="1"/>
  <c r="J7" i="5" a="1"/>
  <c r="J7" i="5" s="1"/>
  <c r="N7" i="5" s="1" a="1"/>
  <c r="N7" i="5" s="1"/>
  <c r="J8" i="5" a="1"/>
  <c r="J8" i="5" s="1"/>
  <c r="N8" i="5" s="1" a="1"/>
  <c r="N8" i="5" s="1"/>
  <c r="J9" i="5" a="1"/>
  <c r="J9" i="5" s="1"/>
  <c r="N9" i="5" s="1" a="1"/>
  <c r="N9" i="5" s="1"/>
  <c r="J10" i="5" a="1"/>
  <c r="J10" i="5" s="1"/>
  <c r="N10" i="5" s="1" a="1"/>
  <c r="N10" i="5" s="1"/>
  <c r="J11" i="5" a="1"/>
  <c r="J11" i="5" s="1"/>
  <c r="N11" i="5" s="1" a="1"/>
  <c r="N11" i="5" s="1"/>
  <c r="J12" i="5" a="1"/>
  <c r="J12" i="5" s="1"/>
  <c r="N12" i="5" s="1" a="1"/>
  <c r="N12" i="5" s="1"/>
  <c r="J13" i="5" a="1"/>
  <c r="J13" i="5" s="1"/>
  <c r="N13" i="5" s="1" a="1"/>
  <c r="N13" i="5" s="1"/>
  <c r="J14" i="5" a="1"/>
  <c r="J14" i="5" s="1"/>
  <c r="N14" i="5" s="1" a="1"/>
  <c r="N14" i="5" s="1"/>
  <c r="J15" i="5" a="1"/>
  <c r="J15" i="5" s="1"/>
  <c r="N15" i="5" s="1" a="1"/>
  <c r="N15" i="5" s="1"/>
  <c r="J16" i="5" a="1"/>
  <c r="J16" i="5" s="1"/>
  <c r="N16" i="5" s="1" a="1"/>
  <c r="N16" i="5" s="1"/>
  <c r="J17" i="5" a="1"/>
  <c r="J17" i="5" s="1"/>
  <c r="N17" i="5" s="1" a="1"/>
  <c r="N17" i="5" s="1"/>
  <c r="J18" i="5" a="1"/>
  <c r="J18" i="5" s="1"/>
  <c r="N18" i="5" s="1" a="1"/>
  <c r="N18" i="5" s="1"/>
  <c r="J19" i="5" a="1"/>
  <c r="J19" i="5" s="1"/>
  <c r="N19" i="5" s="1" a="1"/>
  <c r="N19" i="5" s="1"/>
  <c r="J20" i="5" a="1"/>
  <c r="J20" i="5" s="1"/>
  <c r="N20" i="5" s="1" a="1"/>
  <c r="N20" i="5" s="1"/>
  <c r="J21" i="5" a="1"/>
  <c r="J21" i="5" s="1"/>
  <c r="N21" i="5" s="1" a="1"/>
  <c r="N21" i="5" s="1"/>
  <c r="J22" i="5" a="1"/>
  <c r="J22" i="5" s="1"/>
  <c r="N22" i="5" s="1" a="1"/>
  <c r="N22" i="5" s="1"/>
  <c r="J23" i="5" a="1"/>
  <c r="J23" i="5" s="1"/>
  <c r="N23" i="5" s="1" a="1"/>
  <c r="N23" i="5" s="1"/>
  <c r="J24" i="5" a="1"/>
  <c r="J24" i="5" s="1"/>
  <c r="N24" i="5" s="1" a="1"/>
  <c r="N24" i="5" s="1"/>
  <c r="J25" i="5" a="1"/>
  <c r="J25" i="5" s="1"/>
  <c r="N25" i="5" s="1" a="1"/>
  <c r="N25" i="5" s="1"/>
  <c r="J26" i="5" a="1"/>
  <c r="J26" i="5" s="1"/>
  <c r="N26" i="5" s="1" a="1"/>
  <c r="N26" i="5" s="1"/>
  <c r="J27" i="5" a="1"/>
  <c r="J27" i="5" s="1"/>
  <c r="N27" i="5" s="1" a="1"/>
  <c r="N27" i="5" s="1"/>
  <c r="J28" i="5" a="1"/>
  <c r="J28" i="5" s="1"/>
  <c r="N28" i="5" s="1" a="1"/>
  <c r="N28" i="5" s="1"/>
  <c r="J29" i="5" a="1"/>
  <c r="J29" i="5" s="1"/>
  <c r="N29" i="5" s="1" a="1"/>
  <c r="N29" i="5" s="1"/>
  <c r="J30" i="5" a="1"/>
  <c r="J30" i="5" s="1"/>
  <c r="N30" i="5" s="1" a="1"/>
  <c r="N30" i="5" s="1"/>
  <c r="J31" i="5" a="1"/>
  <c r="J31" i="5" s="1"/>
  <c r="N31" i="5" s="1" a="1"/>
  <c r="N31" i="5" s="1"/>
  <c r="J32" i="5" a="1"/>
  <c r="J32" i="5" s="1"/>
  <c r="N32" i="5" s="1" a="1"/>
  <c r="N32" i="5" s="1"/>
  <c r="J33" i="5" a="1"/>
  <c r="J33" i="5" s="1"/>
  <c r="N33" i="5" s="1" a="1"/>
  <c r="N33" i="5" s="1"/>
  <c r="J34" i="5" a="1"/>
  <c r="J34" i="5" s="1"/>
  <c r="N34" i="5" s="1" a="1"/>
  <c r="N34" i="5" s="1"/>
  <c r="J35" i="5" a="1"/>
  <c r="J35" i="5" s="1"/>
  <c r="N35" i="5" s="1" a="1"/>
  <c r="N35" i="5" s="1"/>
  <c r="J36" i="5" a="1"/>
  <c r="J36" i="5" s="1"/>
  <c r="N36" i="5" s="1" a="1"/>
  <c r="N36" i="5" s="1"/>
  <c r="J37" i="5" a="1"/>
  <c r="J37" i="5" s="1"/>
  <c r="N37" i="5" s="1" a="1"/>
  <c r="N37" i="5" s="1"/>
  <c r="J38" i="5" a="1"/>
  <c r="J38" i="5" s="1"/>
  <c r="N38" i="5" s="1" a="1"/>
  <c r="N38" i="5" s="1"/>
  <c r="J39" i="5" a="1"/>
  <c r="J39" i="5" s="1"/>
  <c r="N39" i="5" s="1" a="1"/>
  <c r="N39" i="5" s="1"/>
  <c r="J40" i="5" a="1"/>
  <c r="J40" i="5" s="1"/>
  <c r="N40" i="5" s="1" a="1"/>
  <c r="N40" i="5" s="1"/>
  <c r="J41" i="5" a="1"/>
  <c r="J41" i="5" s="1"/>
  <c r="N41" i="5" s="1" a="1"/>
  <c r="N41" i="5" s="1"/>
  <c r="J42" i="5" a="1"/>
  <c r="J42" i="5" s="1"/>
  <c r="N42" i="5" s="1" a="1"/>
  <c r="N42" i="5" s="1"/>
  <c r="J43" i="5" a="1"/>
  <c r="J43" i="5" s="1"/>
  <c r="N43" i="5" s="1" a="1"/>
  <c r="N43" i="5" s="1"/>
  <c r="J44" i="5" a="1"/>
  <c r="J44" i="5" s="1"/>
  <c r="N44" i="5" s="1" a="1"/>
  <c r="N44" i="5" s="1"/>
  <c r="J45" i="5" a="1"/>
  <c r="J45" i="5" s="1"/>
  <c r="N45" i="5" s="1" a="1"/>
  <c r="N45" i="5" s="1"/>
  <c r="J46" i="5" a="1"/>
  <c r="J46" i="5" s="1"/>
  <c r="N46" i="5" s="1" a="1"/>
  <c r="N46" i="5" s="1"/>
  <c r="J47" i="5" a="1"/>
  <c r="J47" i="5" s="1"/>
  <c r="N47" i="5" s="1" a="1"/>
  <c r="N47" i="5" s="1"/>
  <c r="J48" i="5" a="1"/>
  <c r="J48" i="5" s="1"/>
  <c r="N48" i="5" s="1" a="1"/>
  <c r="N48" i="5" s="1"/>
  <c r="J49" i="5" a="1"/>
  <c r="J49" i="5" s="1"/>
  <c r="N49" i="5" s="1" a="1"/>
  <c r="N49" i="5" s="1"/>
  <c r="J50" i="5" a="1"/>
  <c r="J50" i="5" s="1"/>
  <c r="N50" i="5" s="1" a="1"/>
  <c r="N50" i="5" s="1"/>
  <c r="J2" i="5" a="1"/>
  <c r="J2" i="5" s="1"/>
  <c r="N2" i="5" s="1" a="1"/>
  <c r="N2" i="5" s="1"/>
  <c r="N2" i="6" l="1"/>
  <c r="A3" i="6" a="1"/>
  <c r="A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EE2F9-40FD-4F6C-AA97-3120E38ACEC8}" keepAlive="1" name="Lekérdezés - FraEgyetem" description="A munkafüzetben levő „FraEgyetem” lekérdezés kapcsolata" type="5" refreshedVersion="8" background="1" saveData="1">
    <dbPr connection="Provider=Microsoft.Mashup.OleDb.1;Data Source=$Workbook$;Location=FraEgyetem;Extended Properties=&quot;&quot;" command="SELECT * FROM [FraEgyete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<sst xmlns="http://schemas.openxmlformats.org/spreadsheetml/2006/main" count="424" uniqueCount="82">
  <si>
    <t>Egyetem neve</t>
  </si>
  <si>
    <t>Méret</t>
  </si>
  <si>
    <t>Kutatás</t>
  </si>
  <si>
    <t>Életkor</t>
  </si>
  <si>
    <t>Státusz</t>
  </si>
  <si>
    <t>2013</t>
  </si>
  <si>
    <t>2014</t>
  </si>
  <si>
    <t>2015</t>
  </si>
  <si>
    <t>2016</t>
  </si>
  <si>
    <t>2018</t>
  </si>
  <si>
    <t>2019</t>
  </si>
  <si>
    <t>2020</t>
  </si>
  <si>
    <t>CentraleSupélec</t>
  </si>
  <si>
    <t>S</t>
  </si>
  <si>
    <t>VH</t>
  </si>
  <si>
    <t>A</t>
  </si>
  <si>
    <t>-</t>
  </si>
  <si>
    <t>Ecole des Ponts ParisTech</t>
  </si>
  <si>
    <t>HI</t>
  </si>
  <si>
    <t>Ecole Normale Supérieure de Lyon</t>
  </si>
  <si>
    <t>Ecole Normale Supérieure, Paris (ENS Paris)</t>
  </si>
  <si>
    <t>B</t>
  </si>
  <si>
    <t>Ecole Polytechnique</t>
  </si>
  <si>
    <t>ENS Paris-Saclay</t>
  </si>
  <si>
    <t>ESCP Europe</t>
  </si>
  <si>
    <t>MD</t>
  </si>
  <si>
    <t>ESSEC Business School, Paris</t>
  </si>
  <si>
    <t>M</t>
  </si>
  <si>
    <t>Grenoble INP, Grenoble Institute of Technology</t>
  </si>
  <si>
    <t>HEC Paris</t>
  </si>
  <si>
    <t>INSEAD (France)</t>
  </si>
  <si>
    <t>Institut National des Sciences Appliquées de Lyon (INSA)</t>
  </si>
  <si>
    <t/>
  </si>
  <si>
    <t>Sciences Po Paris</t>
  </si>
  <si>
    <t>Sorbonne University</t>
  </si>
  <si>
    <t>XL</t>
  </si>
  <si>
    <t>TELECOM ParisTech</t>
  </si>
  <si>
    <t>Université Aix-Marseille</t>
  </si>
  <si>
    <t>Université Claude Bernard Lyon 1</t>
  </si>
  <si>
    <t>Université de Bordeaux</t>
  </si>
  <si>
    <t>Université de Caen Basse-Normandie</t>
  </si>
  <si>
    <t>L</t>
  </si>
  <si>
    <t>Université de Cergy-Pontoise</t>
  </si>
  <si>
    <t>Université de Lille</t>
  </si>
  <si>
    <t>Université de Lorraine</t>
  </si>
  <si>
    <t>Université de Montpellier</t>
  </si>
  <si>
    <t>Université de Nantes</t>
  </si>
  <si>
    <t>Université de Poitiers</t>
  </si>
  <si>
    <t>Université de Rennes 1</t>
  </si>
  <si>
    <t>Université de Strasbourg</t>
  </si>
  <si>
    <t>Université de Technologie, Compiègne (UTC)</t>
  </si>
  <si>
    <t>Université Grenoble-Alpes (UGA)</t>
  </si>
  <si>
    <t>Université Jean Moulin Lyon 3</t>
  </si>
  <si>
    <t>LO</t>
  </si>
  <si>
    <t>Université Lumière Lyon 2</t>
  </si>
  <si>
    <t>Université Nice Sophia-Antipolis</t>
  </si>
  <si>
    <t>Université Panthéon-Assas (Paris 2)</t>
  </si>
  <si>
    <t>Université Paris 1 Panthéon-Sorbonne</t>
  </si>
  <si>
    <t>Université Paris Dauphine</t>
  </si>
  <si>
    <t>Université Paris Descartes</t>
  </si>
  <si>
    <t>Université Paris Diderot - Paris 7</t>
  </si>
  <si>
    <t>Université Paris Ouest Nanterre La Défense</t>
  </si>
  <si>
    <t>Université Paris-Sorbonne (Paris IV)</t>
  </si>
  <si>
    <t>Université Paris-Sud 11</t>
  </si>
  <si>
    <t>Université Paul Sabatier Toulouse III</t>
  </si>
  <si>
    <t>Université Paul-Valéry Montpellier 3</t>
  </si>
  <si>
    <t>Université Pierre et Marie Curie (UPMC)</t>
  </si>
  <si>
    <t>Université PSL (Paris Sciences &amp; Lettres)</t>
  </si>
  <si>
    <t>Université Sorbonne Nouvelle Paris 3</t>
  </si>
  <si>
    <t>Université Toulouse 1, Capitole</t>
  </si>
  <si>
    <t>University of Côte d'Azur</t>
  </si>
  <si>
    <t>University of Paris</t>
  </si>
  <si>
    <t>University Toulouse – Jean Jaurès</t>
  </si>
  <si>
    <t>2017</t>
  </si>
  <si>
    <t>Legjobb év</t>
  </si>
  <si>
    <t>különbség</t>
  </si>
  <si>
    <t>&lt;&gt;-</t>
  </si>
  <si>
    <t>&lt;&gt;LO</t>
  </si>
  <si>
    <t>Város</t>
  </si>
  <si>
    <t>&gt;=4</t>
  </si>
  <si>
    <t>Mindegyik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</si>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</sst>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ál" xfId="0" builtinId="0"/>
  </cellStyles>
  <dxfs count="21"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>
        <vertical style="thick">
          <color theme="0"/>
        </vertical>
        <horizontal style="thick">
          <color theme="0"/>
        </horizontal>
      </border>
    </dxf>
    <dxf>
      <fill>
        <patternFill>
          <bgColor rgb="FFD9D9D9"/>
        </patternFill>
      </fill>
    </dxf>
    <dxf>
      <fill>
        <patternFill>
          <bgColor rgb="FFA6A6A6"/>
        </patternFill>
      </fill>
    </dxf>
    <dxf>
      <font>
        <b/>
        <i val="0"/>
        <color theme="0"/>
      </font>
      <fill>
        <patternFill>
          <bgColor rgb="FF44546A"/>
        </patternFill>
      </fill>
    </dxf>
  </dxfs>
  <tableStyles count="1" defaultTableStyle="TableStyleMedium2" defaultPivotStyle="PivotStyleLight16">
    <tableStyle name="Táblázatstílus 1" pivot="0" count="4" xr9:uid="{C72F7536-99D4-4020-9A52-D9EC6C4BA47A}">
      <tableStyleElement type="wholeTable" dxfId="17"/>
      <tableStyleElement type="headerRow" dxfId="20"/>
      <tableStyleElement type="firstRowStripe" dxfId="19"/>
      <tableStyleElement type="secondRowStripe" dxfId="18"/>
    </tableStyle>
  </tableStyles>
  <colors>
    <mruColors>
      <color rgb="FFD9D9D9"/>
      <color rgb="FFA6A6A6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129F2A8-4604-4CAA-A93E-9A28B1D16186}" autoFormatId="16" applyNumberFormats="0" applyBorderFormats="0" applyFontFormats="0" applyPatternFormats="0" applyAlignmentFormats="0" applyWidthHeightFormats="0">
  <queryTableRefresh nextId="17" unboundColumnsRight="1">
    <queryTableFields count="14">
      <queryTableField id="1" name="Egyetem neve" tableColumnId="1"/>
      <queryTableField id="2" name="Méret" tableColumnId="2"/>
      <queryTableField id="3" name="Kutatás" tableColumnId="3"/>
      <queryTableField id="4" name="Életkor" tableColumnId="4"/>
      <queryTableField id="5" name="Státusz" tableColumnId="5"/>
      <queryTableField id="6" name="2013" tableColumnId="6"/>
      <queryTableField id="7" name="2014" tableColumnId="7"/>
      <queryTableField id="8" name="2015" tableColumnId="8"/>
      <queryTableField id="9" name="2016" tableColumnId="9"/>
      <queryTableField id="10" name="2017" tableColumnId="10"/>
      <queryTableField id="11" name="2018" tableColumnId="11"/>
      <queryTableField id="12" name="2019" tableColumnId="12"/>
      <queryTableField id="13" name="202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031C76-0D41-4B6E-9D7D-F979494E33E3}" name="FraEgyetem_2" displayName="FraEgyetem_2" ref="A1:N50" tableType="queryTable" totalsRowShown="0" headerRowDxfId="16">
  <autoFilter ref="A1:N50" xr:uid="{B7031C76-0D41-4B6E-9D7D-F979494E33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A6D0F4C-7B34-4600-BFA1-04E2598FE88B}" uniqueName="1" name="Egyetem neve" queryTableFieldId="1" dataDxfId="15"/>
    <tableColumn id="2" xr3:uid="{2B25F166-4D0B-444B-9390-E96EC26148DF}" uniqueName="2" name="Méret" queryTableFieldId="2" dataDxfId="14"/>
    <tableColumn id="3" xr3:uid="{3AD2B0C3-8E62-473B-AAAB-EE4A8DFDBBB1}" uniqueName="3" name="Kutatás" queryTableFieldId="3" dataDxfId="13"/>
    <tableColumn id="4" xr3:uid="{BB2BF5D6-A6B7-47D5-958C-57A30119021D}" uniqueName="4" name="Életkor" queryTableFieldId="4" dataDxfId="12"/>
    <tableColumn id="5" xr3:uid="{A054E1C1-9B6E-41B6-BCA3-7EA0A9051B54}" uniqueName="5" name="Státusz" queryTableFieldId="5" dataDxfId="11"/>
    <tableColumn id="6" xr3:uid="{F61C31D5-79EB-46D1-8419-55310CB18FB2}" uniqueName="6" name="2013" queryTableFieldId="6" dataDxfId="10"/>
    <tableColumn id="7" xr3:uid="{0855C35B-2136-4D35-8935-F07CD3948977}" uniqueName="7" name="2014" queryTableFieldId="7" dataDxfId="9"/>
    <tableColumn id="8" xr3:uid="{EBDC09C4-DA33-4988-9E59-956EA74FC06F}" uniqueName="8" name="2015" queryTableFieldId="8" dataDxfId="8"/>
    <tableColumn id="9" xr3:uid="{674FDF09-2A62-432E-A1FF-E88E5DAD47C8}" uniqueName="9" name="2016" queryTableFieldId="9" dataDxfId="7"/>
    <tableColumn id="10" xr3:uid="{5ADF1C75-0CF5-4334-990B-B4B83A3E3FF8}" uniqueName="10" name="2017" queryTableFieldId="10" dataDxfId="6"/>
    <tableColumn id="11" xr3:uid="{1AD35E7C-8078-4FE0-A6D0-6BD72E830351}" uniqueName="11" name="2018" queryTableFieldId="11" dataDxfId="5"/>
    <tableColumn id="12" xr3:uid="{3A8D34C5-5BA6-40F9-8503-8D7BFE918341}" uniqueName="12" name="2019" queryTableFieldId="12" dataDxfId="4"/>
    <tableColumn id="13" xr3:uid="{B518CC8A-AE1F-4A94-8850-B5A379222FA7}" uniqueName="13" name="2020" queryTableFieldId="13" dataDxfId="3"/>
    <tableColumn id="14" xr3:uid="{DA5AF955-7256-48D3-93DB-4EAD5B44DE81}" uniqueName="14" name="Legjobb év" queryTableFieldId="14" dataDxfId="2">
      <calculatedColumnFormula array="1">IF(COUNT(FraEgyetem_2[[#This Row],[2013]:[2020]])&gt;0, _xlfn.XLOOKUP(MAX(FraEgyetem_2[[#This Row],[2013]:[2020]]),FraEgyetem_2[[#This Row],[2013]:[2020]],FraEgyetem_2[[#Headers],[2013]:[2020]]), "Nincs ilyen")</calculatedColumnFormula>
    </tableColumn>
  </tableColumns>
  <tableStyleInfo name="Táblázatstílus 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8D7-39C9-4F66-BB29-3E1BF1C0D562}">
  <dimension ref="A1:R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5" x14ac:dyDescent="0.25"/>
  <cols>
    <col min="1" max="1" width="51.7109375" bestFit="1" customWidth="1"/>
    <col min="2" max="2" width="8.5703125" bestFit="1" customWidth="1"/>
    <col min="3" max="3" width="10" bestFit="1" customWidth="1"/>
    <col min="4" max="4" width="9.7109375" bestFit="1" customWidth="1"/>
    <col min="5" max="5" width="9.85546875" bestFit="1" customWidth="1"/>
    <col min="6" max="9" width="7.28515625" bestFit="1" customWidth="1"/>
    <col min="10" max="10" width="8" bestFit="1" customWidth="1"/>
    <col min="11" max="13" width="7.28515625" bestFit="1" customWidth="1"/>
    <col min="14" max="14" width="11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9</v>
      </c>
      <c r="L1" s="2" t="s">
        <v>10</v>
      </c>
      <c r="M1" s="2" t="s">
        <v>11</v>
      </c>
      <c r="N1" s="2" t="s">
        <v>74</v>
      </c>
    </row>
    <row r="2" spans="1:18" x14ac:dyDescent="0.25">
      <c r="A2" s="1" t="s">
        <v>12</v>
      </c>
      <c r="B2" s="3" t="s">
        <v>13</v>
      </c>
      <c r="C2" s="3" t="s">
        <v>14</v>
      </c>
      <c r="D2" s="2">
        <v>5</v>
      </c>
      <c r="E2" s="3" t="s">
        <v>15</v>
      </c>
      <c r="F2" s="2" t="s">
        <v>16</v>
      </c>
      <c r="G2" s="2" t="s">
        <v>16</v>
      </c>
      <c r="H2" s="2">
        <v>60.1</v>
      </c>
      <c r="I2" s="2">
        <v>52.1</v>
      </c>
      <c r="J2" s="2" t="str" cm="1">
        <f t="array" ref="J2">IFERROR(GROWTH(FraEgyetem_2[[#This Row],[2013]:[2016]],{2013,2014,2015,2016},2017), "-")</f>
        <v>-</v>
      </c>
      <c r="K2" s="2">
        <v>50</v>
      </c>
      <c r="L2" s="2">
        <v>51.5</v>
      </c>
      <c r="M2" s="2">
        <v>51.4</v>
      </c>
      <c r="N2" s="2" t="str" cm="1">
        <f t="array" ref="N2">IF(COUNT(FraEgyetem_2[[#This Row],[2013]:[2020]])&gt;0, _xlfn.XLOOKUP(MAX(FraEgyetem_2[[#This Row],[2013]:[2020]]),FraEgyetem_2[[#This Row],[2013]:[2020]],FraEgyetem_2[[#Headers],[2013]:[2020]]), "Nincs ilyen")</f>
        <v>2015</v>
      </c>
      <c r="Q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  <c r="R2" cm="1">
        <f t="array" ref="R2">SUM(--Q2:Q50)</f>
        <v>8</v>
      </c>
    </row>
    <row r="3" spans="1:18" x14ac:dyDescent="0.25">
      <c r="A3" s="1" t="s">
        <v>17</v>
      </c>
      <c r="B3" s="3" t="s">
        <v>13</v>
      </c>
      <c r="C3" s="3" t="s">
        <v>18</v>
      </c>
      <c r="D3" s="2">
        <v>5</v>
      </c>
      <c r="E3" s="3" t="s">
        <v>15</v>
      </c>
      <c r="F3" s="2">
        <v>40.200000000000003</v>
      </c>
      <c r="G3" s="2">
        <v>42.2</v>
      </c>
      <c r="H3" s="2">
        <v>41.1</v>
      </c>
      <c r="I3" s="2">
        <v>39.1</v>
      </c>
      <c r="J3" s="2" cm="1">
        <f t="array" ref="J3">IFERROR(GROWTH(FraEgyetem_2[[#This Row],[2013]:[2016]],{2013,2014,2015,2016},2017), "-")</f>
        <v>39.535263873562819</v>
      </c>
      <c r="K3" s="2">
        <v>39.799999999999997</v>
      </c>
      <c r="L3" s="2">
        <v>37</v>
      </c>
      <c r="M3" s="2">
        <v>37.799999999999997</v>
      </c>
      <c r="N3" s="2" t="str" cm="1">
        <f t="array" ref="N3">IF(COUNT(FraEgyetem_2[[#This Row],[2013]:[2020]])&gt;0, _xlfn.XLOOKUP(MAX(FraEgyetem_2[[#This Row],[2013]:[2020]]),FraEgyetem_2[[#This Row],[2013]:[2020]],FraEgyetem_2[[#Headers],[2013]:[2020]]), "Nincs ilyen")</f>
        <v>2014</v>
      </c>
      <c r="Q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4" spans="1:18" x14ac:dyDescent="0.25">
      <c r="A4" s="1" t="s">
        <v>19</v>
      </c>
      <c r="B4" s="3" t="s">
        <v>13</v>
      </c>
      <c r="C4" s="3" t="s">
        <v>14</v>
      </c>
      <c r="D4" s="2">
        <v>5</v>
      </c>
      <c r="E4" s="3" t="s">
        <v>15</v>
      </c>
      <c r="F4" s="2">
        <v>57.7</v>
      </c>
      <c r="G4" s="2">
        <v>56.3</v>
      </c>
      <c r="H4" s="2">
        <v>55.1</v>
      </c>
      <c r="I4" s="2">
        <v>49.6</v>
      </c>
      <c r="J4" s="2" cm="1">
        <f t="array" ref="J4">IFERROR(GROWTH(FraEgyetem_2[[#This Row],[2013]:[2016]],{2013,2014,2015,2016},2017), "-")</f>
        <v>48.469614916880857</v>
      </c>
      <c r="K4" s="2">
        <v>52.8</v>
      </c>
      <c r="L4" s="2">
        <v>49.2</v>
      </c>
      <c r="M4" s="2">
        <v>48.3</v>
      </c>
      <c r="N4" s="2" t="str" cm="1">
        <f t="array" ref="N4">IF(COUNT(FraEgyetem_2[[#This Row],[2013]:[2020]])&gt;0, _xlfn.XLOOKUP(MAX(FraEgyetem_2[[#This Row],[2013]:[2020]]),FraEgyetem_2[[#This Row],[2013]:[2020]],FraEgyetem_2[[#Headers],[2013]:[2020]]), "Nincs ilyen")</f>
        <v>2013</v>
      </c>
      <c r="Q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5" spans="1:18" x14ac:dyDescent="0.25">
      <c r="A5" s="1" t="s">
        <v>20</v>
      </c>
      <c r="B5" s="3" t="s">
        <v>13</v>
      </c>
      <c r="C5" s="3" t="s">
        <v>14</v>
      </c>
      <c r="D5" s="2">
        <v>5</v>
      </c>
      <c r="E5" s="3" t="s">
        <v>21</v>
      </c>
      <c r="F5" s="2">
        <v>87.8</v>
      </c>
      <c r="G5" s="2">
        <v>90.2</v>
      </c>
      <c r="H5" s="2">
        <v>89.2</v>
      </c>
      <c r="I5" s="2">
        <v>82.9</v>
      </c>
      <c r="J5" s="2" cm="1">
        <f t="array" ref="J5">IFERROR(GROWTH(FraEgyetem_2[[#This Row],[2013]:[2016]],{2013,2014,2015,2016},2017), "-")</f>
        <v>83.558320036848869</v>
      </c>
      <c r="K5" s="2">
        <v>79.900000000000006</v>
      </c>
      <c r="L5" s="2" t="s">
        <v>16</v>
      </c>
      <c r="M5" s="2" t="s">
        <v>16</v>
      </c>
      <c r="N5" s="2" t="str" cm="1">
        <f t="array" ref="N5">IF(COUNT(FraEgyetem_2[[#This Row],[2013]:[2020]])&gt;0, _xlfn.XLOOKUP(MAX(FraEgyetem_2[[#This Row],[2013]:[2020]]),FraEgyetem_2[[#This Row],[2013]:[2020]],FraEgyetem_2[[#Headers],[2013]:[2020]]), "Nincs ilyen")</f>
        <v>2014</v>
      </c>
      <c r="Q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6" spans="1:18" x14ac:dyDescent="0.25">
      <c r="A6" s="1" t="s">
        <v>22</v>
      </c>
      <c r="B6" s="3" t="s">
        <v>13</v>
      </c>
      <c r="C6" s="3" t="s">
        <v>14</v>
      </c>
      <c r="D6" s="2">
        <v>5</v>
      </c>
      <c r="E6" s="3" t="s">
        <v>15</v>
      </c>
      <c r="F6" s="2">
        <v>81.099999999999994</v>
      </c>
      <c r="G6" s="2">
        <v>85</v>
      </c>
      <c r="H6" s="2">
        <v>83.8</v>
      </c>
      <c r="I6" s="2">
        <v>75.7</v>
      </c>
      <c r="J6" s="2" cm="1">
        <f t="array" ref="J6">IFERROR(GROWTH(FraEgyetem_2[[#This Row],[2013]:[2016]],{2013,2014,2015,2016},2017), "-")</f>
        <v>76.949794031430571</v>
      </c>
      <c r="K6" s="2">
        <v>74</v>
      </c>
      <c r="L6" s="2">
        <v>67.900000000000006</v>
      </c>
      <c r="M6" s="2">
        <v>70.5</v>
      </c>
      <c r="N6" s="2" t="str" cm="1">
        <f t="array" ref="N6">IF(COUNT(FraEgyetem_2[[#This Row],[2013]:[2020]])&gt;0, _xlfn.XLOOKUP(MAX(FraEgyetem_2[[#This Row],[2013]:[2020]]),FraEgyetem_2[[#This Row],[2013]:[2020]],FraEgyetem_2[[#Headers],[2013]:[2020]]), "Nincs ilyen")</f>
        <v>2014</v>
      </c>
      <c r="Q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7" spans="1:18" x14ac:dyDescent="0.25">
      <c r="A7" s="1" t="s">
        <v>23</v>
      </c>
      <c r="B7" s="3" t="s">
        <v>13</v>
      </c>
      <c r="C7" s="3" t="s">
        <v>14</v>
      </c>
      <c r="D7" s="2">
        <v>5</v>
      </c>
      <c r="E7" s="3" t="s">
        <v>15</v>
      </c>
      <c r="F7" s="2">
        <v>38</v>
      </c>
      <c r="G7" s="2">
        <v>39.200000000000003</v>
      </c>
      <c r="H7" s="2">
        <v>42.8</v>
      </c>
      <c r="I7" s="2">
        <v>39.200000000000003</v>
      </c>
      <c r="J7" s="2" cm="1">
        <f t="array" ref="J7">IFERROR(GROWTH(FraEgyetem_2[[#This Row],[2013]:[2016]],{2013,2014,2015,2016},2017), "-")</f>
        <v>41.60218617737349</v>
      </c>
      <c r="K7" s="2">
        <v>35.4</v>
      </c>
      <c r="L7" s="2">
        <v>34.299999999999997</v>
      </c>
      <c r="M7" s="2">
        <v>33.5</v>
      </c>
      <c r="N7" s="2" t="str" cm="1">
        <f t="array" ref="N7">IF(COUNT(FraEgyetem_2[[#This Row],[2013]:[2020]])&gt;0, _xlfn.XLOOKUP(MAX(FraEgyetem_2[[#This Row],[2013]:[2020]]),FraEgyetem_2[[#This Row],[2013]:[2020]],FraEgyetem_2[[#Headers],[2013]:[2020]]), "Nincs ilyen")</f>
        <v>2015</v>
      </c>
      <c r="Q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8" spans="1:18" x14ac:dyDescent="0.25">
      <c r="A8" s="1" t="s">
        <v>24</v>
      </c>
      <c r="B8" s="3" t="s">
        <v>13</v>
      </c>
      <c r="C8" s="3" t="s">
        <v>25</v>
      </c>
      <c r="D8" s="2">
        <v>5</v>
      </c>
      <c r="E8" s="3" t="s">
        <v>21</v>
      </c>
      <c r="F8" s="2" t="s">
        <v>16</v>
      </c>
      <c r="G8" s="2" t="s">
        <v>16</v>
      </c>
      <c r="H8" s="2" t="s">
        <v>16</v>
      </c>
      <c r="I8" s="2" t="s">
        <v>16</v>
      </c>
      <c r="J8" s="2" t="str" cm="1">
        <f t="array" ref="J8">IFERROR(GROWTH(FraEgyetem_2[[#This Row],[2013]:[2016]],{2013,2014,2015,2016},2017), "-")</f>
        <v>-</v>
      </c>
      <c r="K8" s="2" t="s">
        <v>16</v>
      </c>
      <c r="L8" s="2" t="s">
        <v>16</v>
      </c>
      <c r="M8" s="2" t="s">
        <v>16</v>
      </c>
      <c r="N8" s="2" t="str" cm="1">
        <f t="array" ref="N8">IF(COUNT(FraEgyetem_2[[#This Row],[2013]:[2020]])&gt;0, _xlfn.XLOOKUP(MAX(FraEgyetem_2[[#This Row],[2013]:[2020]]),FraEgyetem_2[[#This Row],[2013]:[2020]],FraEgyetem_2[[#Headers],[2013]:[2020]]), "Nincs ilyen")</f>
        <v>Nincs ilyen</v>
      </c>
      <c r="Q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9" spans="1:18" x14ac:dyDescent="0.25">
      <c r="A9" s="1" t="s">
        <v>26</v>
      </c>
      <c r="B9" s="3" t="s">
        <v>27</v>
      </c>
      <c r="C9" s="3" t="s">
        <v>14</v>
      </c>
      <c r="D9" s="2">
        <v>5</v>
      </c>
      <c r="E9" s="3" t="s">
        <v>21</v>
      </c>
      <c r="F9" s="2" t="s">
        <v>16</v>
      </c>
      <c r="G9" s="2" t="s">
        <v>16</v>
      </c>
      <c r="H9" s="2" t="s">
        <v>16</v>
      </c>
      <c r="I9" s="2" t="s">
        <v>16</v>
      </c>
      <c r="J9" s="2" t="str" cm="1">
        <f t="array" ref="J9">IFERROR(GROWTH(FraEgyetem_2[[#This Row],[2013]:[2016]],{2013,2014,2015,2016},2017), "-")</f>
        <v>-</v>
      </c>
      <c r="K9" s="2" t="s">
        <v>16</v>
      </c>
      <c r="L9" s="2" t="s">
        <v>16</v>
      </c>
      <c r="M9" s="2" t="s">
        <v>16</v>
      </c>
      <c r="N9" s="2" t="str" cm="1">
        <f t="array" ref="N9">IF(COUNT(FraEgyetem_2[[#This Row],[2013]:[2020]])&gt;0, _xlfn.XLOOKUP(MAX(FraEgyetem_2[[#This Row],[2013]:[2020]]),FraEgyetem_2[[#This Row],[2013]:[2020]],FraEgyetem_2[[#Headers],[2013]:[2020]]), "Nincs ilyen")</f>
        <v>Nincs ilyen</v>
      </c>
      <c r="Q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0" spans="1:18" x14ac:dyDescent="0.25">
      <c r="A10" s="1" t="s">
        <v>28</v>
      </c>
      <c r="B10" s="3" t="s">
        <v>27</v>
      </c>
      <c r="C10" s="3" t="s">
        <v>18</v>
      </c>
      <c r="D10" s="2">
        <v>5</v>
      </c>
      <c r="E10" s="3" t="s">
        <v>15</v>
      </c>
      <c r="F10" s="2" t="s">
        <v>16</v>
      </c>
      <c r="G10" s="2" t="s">
        <v>16</v>
      </c>
      <c r="H10" s="2" t="s">
        <v>16</v>
      </c>
      <c r="I10" s="2" t="s">
        <v>16</v>
      </c>
      <c r="J10" s="2" t="str" cm="1">
        <f t="array" ref="J10">IFERROR(GROWTH(FraEgyetem_2[[#This Row],[2013]:[2016]],{2013,2014,2015,2016},2017), "-")</f>
        <v>-</v>
      </c>
      <c r="K10" s="2" t="s">
        <v>16</v>
      </c>
      <c r="L10" s="2" t="s">
        <v>16</v>
      </c>
      <c r="M10" s="2" t="s">
        <v>16</v>
      </c>
      <c r="N10" s="2" t="str" cm="1">
        <f t="array" ref="N10">IF(COUNT(FraEgyetem_2[[#This Row],[2013]:[2020]])&gt;0, _xlfn.XLOOKUP(MAX(FraEgyetem_2[[#This Row],[2013]:[2020]]),FraEgyetem_2[[#This Row],[2013]:[2020]],FraEgyetem_2[[#Headers],[2013]:[2020]]), "Nincs ilyen")</f>
        <v>Nincs ilyen</v>
      </c>
      <c r="Q1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1" spans="1:18" x14ac:dyDescent="0.25">
      <c r="A11" s="1" t="s">
        <v>29</v>
      </c>
      <c r="B11" s="3" t="s">
        <v>13</v>
      </c>
      <c r="C11" s="3" t="s">
        <v>14</v>
      </c>
      <c r="D11" s="2">
        <v>5</v>
      </c>
      <c r="E11" s="3" t="s">
        <v>21</v>
      </c>
      <c r="F11" s="2" t="s">
        <v>16</v>
      </c>
      <c r="G11" s="2" t="s">
        <v>16</v>
      </c>
      <c r="H11" s="2" t="s">
        <v>16</v>
      </c>
      <c r="I11" s="2" t="s">
        <v>16</v>
      </c>
      <c r="J11" s="2" t="str" cm="1">
        <f t="array" ref="J11">IFERROR(GROWTH(FraEgyetem_2[[#This Row],[2013]:[2016]],{2013,2014,2015,2016},2017), "-")</f>
        <v>-</v>
      </c>
      <c r="K11" s="2" t="s">
        <v>16</v>
      </c>
      <c r="L11" s="2" t="s">
        <v>16</v>
      </c>
      <c r="M11" s="2" t="s">
        <v>16</v>
      </c>
      <c r="N11" s="2" t="str" cm="1">
        <f t="array" ref="N11">IF(COUNT(FraEgyetem_2[[#This Row],[2013]:[2020]])&gt;0, _xlfn.XLOOKUP(MAX(FraEgyetem_2[[#This Row],[2013]:[2020]]),FraEgyetem_2[[#This Row],[2013]:[2020]],FraEgyetem_2[[#Headers],[2013]:[2020]]), "Nincs ilyen")</f>
        <v>Nincs ilyen</v>
      </c>
      <c r="Q1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2" spans="1:18" x14ac:dyDescent="0.25">
      <c r="A12" s="1" t="s">
        <v>30</v>
      </c>
      <c r="B12" s="3" t="s">
        <v>13</v>
      </c>
      <c r="C12" s="3" t="s">
        <v>14</v>
      </c>
      <c r="D12" s="2">
        <v>4</v>
      </c>
      <c r="E12" s="3" t="s">
        <v>21</v>
      </c>
      <c r="F12" s="2" t="s">
        <v>16</v>
      </c>
      <c r="G12" s="2" t="s">
        <v>16</v>
      </c>
      <c r="H12" s="2" t="s">
        <v>16</v>
      </c>
      <c r="I12" s="2" t="s">
        <v>16</v>
      </c>
      <c r="J12" s="2" t="str" cm="1">
        <f t="array" ref="J12">IFERROR(GROWTH(FraEgyetem_2[[#This Row],[2013]:[2016]],{2013,2014,2015,2016},2017), "-")</f>
        <v>-</v>
      </c>
      <c r="K12" s="2" t="s">
        <v>16</v>
      </c>
      <c r="L12" s="2" t="s">
        <v>16</v>
      </c>
      <c r="M12" s="2" t="s">
        <v>16</v>
      </c>
      <c r="N12" s="2" t="str" cm="1">
        <f t="array" ref="N12">IF(COUNT(FraEgyetem_2[[#This Row],[2013]:[2020]])&gt;0, _xlfn.XLOOKUP(MAX(FraEgyetem_2[[#This Row],[2013]:[2020]]),FraEgyetem_2[[#This Row],[2013]:[2020]],FraEgyetem_2[[#Headers],[2013]:[2020]]), "Nincs ilyen")</f>
        <v>Nincs ilyen</v>
      </c>
      <c r="Q1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3" spans="1:18" x14ac:dyDescent="0.25">
      <c r="A13" s="1" t="s">
        <v>31</v>
      </c>
      <c r="B13" s="3" t="s">
        <v>27</v>
      </c>
      <c r="C13" s="3" t="s">
        <v>14</v>
      </c>
      <c r="D13" s="2">
        <v>4</v>
      </c>
      <c r="E13" s="3" t="s">
        <v>32</v>
      </c>
      <c r="F13" s="2" t="s">
        <v>16</v>
      </c>
      <c r="G13" s="2">
        <v>34.299999999999997</v>
      </c>
      <c r="H13" s="2">
        <v>35.9</v>
      </c>
      <c r="I13" s="2">
        <v>28.5</v>
      </c>
      <c r="J13" s="2" t="str" cm="1">
        <f t="array" ref="J13">IFERROR(GROWTH(FraEgyetem_2[[#This Row],[2013]:[2016]],{2013,2014,2015,2016},2017), "-")</f>
        <v>-</v>
      </c>
      <c r="K13" s="2">
        <v>27.7</v>
      </c>
      <c r="L13" s="2">
        <v>24.6</v>
      </c>
      <c r="M13" s="2">
        <v>23.8</v>
      </c>
      <c r="N13" s="2" t="str" cm="1">
        <f t="array" ref="N13">IF(COUNT(FraEgyetem_2[[#This Row],[2013]:[2020]])&gt;0, _xlfn.XLOOKUP(MAX(FraEgyetem_2[[#This Row],[2013]:[2020]]),FraEgyetem_2[[#This Row],[2013]:[2020]],FraEgyetem_2[[#Headers],[2013]:[2020]]), "Nincs ilyen")</f>
        <v>2015</v>
      </c>
      <c r="Q1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14" spans="1:18" x14ac:dyDescent="0.25">
      <c r="A14" s="1" t="s">
        <v>33</v>
      </c>
      <c r="B14" s="3" t="s">
        <v>27</v>
      </c>
      <c r="C14" s="3" t="s">
        <v>18</v>
      </c>
      <c r="D14" s="2">
        <v>5</v>
      </c>
      <c r="E14" s="3" t="s">
        <v>15</v>
      </c>
      <c r="F14" s="2">
        <v>50.2</v>
      </c>
      <c r="G14" s="2">
        <v>50.7</v>
      </c>
      <c r="H14" s="2">
        <v>50.2</v>
      </c>
      <c r="I14" s="2">
        <v>44.5</v>
      </c>
      <c r="J14" s="2" cm="1">
        <f t="array" ref="J14">IFERROR(GROWTH(FraEgyetem_2[[#This Row],[2013]:[2016]],{2013,2014,2015,2016},2017), "-")</f>
        <v>44.499999999999673</v>
      </c>
      <c r="K14" s="2">
        <v>45.2</v>
      </c>
      <c r="L14" s="2">
        <v>41</v>
      </c>
      <c r="M14" s="2">
        <v>38.9</v>
      </c>
      <c r="N14" s="2" t="str" cm="1">
        <f t="array" ref="N14">IF(COUNT(FraEgyetem_2[[#This Row],[2013]:[2020]])&gt;0, _xlfn.XLOOKUP(MAX(FraEgyetem_2[[#This Row],[2013]:[2020]]),FraEgyetem_2[[#This Row],[2013]:[2020]],FraEgyetem_2[[#Headers],[2013]:[2020]]), "Nincs ilyen")</f>
        <v>2014</v>
      </c>
      <c r="Q1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15" spans="1:18" x14ac:dyDescent="0.25">
      <c r="A15" s="1" t="s">
        <v>34</v>
      </c>
      <c r="B15" s="3" t="s">
        <v>35</v>
      </c>
      <c r="C15" s="3" t="s">
        <v>14</v>
      </c>
      <c r="D15" s="2">
        <v>1</v>
      </c>
      <c r="E15" s="3" t="s">
        <v>15</v>
      </c>
      <c r="F15" s="2" t="s">
        <v>16</v>
      </c>
      <c r="G15" s="2" t="s">
        <v>16</v>
      </c>
      <c r="H15" s="2" t="s">
        <v>16</v>
      </c>
      <c r="I15" s="2" t="s">
        <v>16</v>
      </c>
      <c r="J15" s="2" t="str" cm="1">
        <f t="array" ref="J15">IFERROR(GROWTH(FraEgyetem_2[[#This Row],[2013]:[2016]],{2013,2014,2015,2016},2017), "-")</f>
        <v>-</v>
      </c>
      <c r="K15" s="2" t="s">
        <v>16</v>
      </c>
      <c r="L15" s="2">
        <v>64.8</v>
      </c>
      <c r="M15" s="2">
        <v>64.900000000000006</v>
      </c>
      <c r="N15" s="2" t="str" cm="1">
        <f t="array" ref="N15">IF(COUNT(FraEgyetem_2[[#This Row],[2013]:[2020]])&gt;0, _xlfn.XLOOKUP(MAX(FraEgyetem_2[[#This Row],[2013]:[2020]]),FraEgyetem_2[[#This Row],[2013]:[2020]],FraEgyetem_2[[#Headers],[2013]:[2020]]), "Nincs ilyen")</f>
        <v>2020</v>
      </c>
      <c r="Q1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6" spans="1:18" x14ac:dyDescent="0.25">
      <c r="A16" s="1" t="s">
        <v>36</v>
      </c>
      <c r="B16" s="3" t="s">
        <v>13</v>
      </c>
      <c r="C16" s="3" t="s">
        <v>18</v>
      </c>
      <c r="D16" s="2">
        <v>1</v>
      </c>
      <c r="E16" s="3" t="s">
        <v>32</v>
      </c>
      <c r="F16" s="2" t="s">
        <v>16</v>
      </c>
      <c r="G16" s="2" t="s">
        <v>16</v>
      </c>
      <c r="H16" s="2" t="s">
        <v>16</v>
      </c>
      <c r="I16" s="2" t="s">
        <v>16</v>
      </c>
      <c r="J16" s="2" t="str" cm="1">
        <f t="array" ref="J16">IFERROR(GROWTH(FraEgyetem_2[[#This Row],[2013]:[2016]],{2013,2014,2015,2016},2017), "-")</f>
        <v>-</v>
      </c>
      <c r="K16" s="2" t="s">
        <v>16</v>
      </c>
      <c r="L16" s="2" t="s">
        <v>16</v>
      </c>
      <c r="M16" s="2">
        <v>40.700000000000003</v>
      </c>
      <c r="N16" s="2" t="str" cm="1">
        <f t="array" ref="N16">IF(COUNT(FraEgyetem_2[[#This Row],[2013]:[2020]])&gt;0, _xlfn.XLOOKUP(MAX(FraEgyetem_2[[#This Row],[2013]:[2020]]),FraEgyetem_2[[#This Row],[2013]:[2020]],FraEgyetem_2[[#Headers],[2013]:[2020]]), "Nincs ilyen")</f>
        <v>2020</v>
      </c>
      <c r="Q1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7" spans="1:18" x14ac:dyDescent="0.25">
      <c r="A17" s="1" t="s">
        <v>37</v>
      </c>
      <c r="B17" s="3" t="s">
        <v>35</v>
      </c>
      <c r="C17" s="3" t="s">
        <v>14</v>
      </c>
      <c r="D17" s="2">
        <v>5</v>
      </c>
      <c r="E17" s="3" t="s">
        <v>15</v>
      </c>
      <c r="F17" s="2">
        <v>36</v>
      </c>
      <c r="G17" s="2">
        <v>39.1</v>
      </c>
      <c r="H17" s="2">
        <v>37.5</v>
      </c>
      <c r="I17" s="2">
        <v>28.9</v>
      </c>
      <c r="J17" s="2" cm="1">
        <f t="array" ref="J17">IFERROR(GROWTH(FraEgyetem_2[[#This Row],[2013]:[2016]],{2013,2014,2015,2016},2017), "-")</f>
        <v>29.495938986014163</v>
      </c>
      <c r="K17" s="2">
        <v>29.7</v>
      </c>
      <c r="L17" s="2">
        <v>25.6</v>
      </c>
      <c r="M17" s="2">
        <v>24.3</v>
      </c>
      <c r="N17" s="2" t="str" cm="1">
        <f t="array" ref="N17">IF(COUNT(FraEgyetem_2[[#This Row],[2013]:[2020]])&gt;0, _xlfn.XLOOKUP(MAX(FraEgyetem_2[[#This Row],[2013]:[2020]]),FraEgyetem_2[[#This Row],[2013]:[2020]],FraEgyetem_2[[#Headers],[2013]:[2020]]), "Nincs ilyen")</f>
        <v>2014</v>
      </c>
      <c r="Q1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  <c r="R17" t="e">
        <f>SEARCH(" Marseille", FraEgyetem_2[[#This Row],[Egyetem neve]])</f>
        <v>#VALUE!</v>
      </c>
    </row>
    <row r="18" spans="1:18" x14ac:dyDescent="0.25">
      <c r="A18" s="1" t="s">
        <v>38</v>
      </c>
      <c r="B18" s="3" t="s">
        <v>35</v>
      </c>
      <c r="C18" s="3" t="s">
        <v>18</v>
      </c>
      <c r="D18" s="2">
        <v>5</v>
      </c>
      <c r="E18" s="3" t="s">
        <v>15</v>
      </c>
      <c r="F18" s="2">
        <v>32.4</v>
      </c>
      <c r="G18" s="2">
        <v>34.6</v>
      </c>
      <c r="H18" s="2">
        <v>30.2</v>
      </c>
      <c r="I18" s="2" t="s">
        <v>16</v>
      </c>
      <c r="J18" s="2" t="str" cm="1">
        <f t="array" ref="J18">IFERROR(GROWTH(FraEgyetem_2[[#This Row],[2013]:[2016]],{2013,2014,2015,2016},2017), "-")</f>
        <v>-</v>
      </c>
      <c r="K18" s="2" t="s">
        <v>16</v>
      </c>
      <c r="L18" s="2">
        <v>19.2</v>
      </c>
      <c r="M18" s="2">
        <v>17.5</v>
      </c>
      <c r="N18" s="2" t="str" cm="1">
        <f t="array" ref="N18">IF(COUNT(FraEgyetem_2[[#This Row],[2013]:[2020]])&gt;0, _xlfn.XLOOKUP(MAX(FraEgyetem_2[[#This Row],[2013]:[2020]]),FraEgyetem_2[[#This Row],[2013]:[2020]],FraEgyetem_2[[#Headers],[2013]:[2020]]), "Nincs ilyen")</f>
        <v>2014</v>
      </c>
      <c r="Q1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9" spans="1:18" x14ac:dyDescent="0.25">
      <c r="A19" s="1" t="s">
        <v>39</v>
      </c>
      <c r="B19" s="3" t="s">
        <v>35</v>
      </c>
      <c r="C19" s="3" t="s">
        <v>14</v>
      </c>
      <c r="D19" s="2">
        <v>5</v>
      </c>
      <c r="E19" s="3" t="s">
        <v>15</v>
      </c>
      <c r="F19" s="2">
        <v>39.4</v>
      </c>
      <c r="G19" s="2">
        <v>37.299999999999997</v>
      </c>
      <c r="H19" s="2">
        <v>32</v>
      </c>
      <c r="I19" s="2" t="s">
        <v>16</v>
      </c>
      <c r="J19" s="2" t="str" cm="1">
        <f t="array" ref="J19">IFERROR(GROWTH(FraEgyetem_2[[#This Row],[2013]:[2016]],{2013,2014,2015,2016},2017), "-")</f>
        <v>-</v>
      </c>
      <c r="K19" s="2" t="s">
        <v>16</v>
      </c>
      <c r="L19" s="2">
        <v>24</v>
      </c>
      <c r="M19" s="2">
        <v>25.5</v>
      </c>
      <c r="N19" s="2" t="str" cm="1">
        <f t="array" ref="N19">IF(COUNT(FraEgyetem_2[[#This Row],[2013]:[2020]])&gt;0, _xlfn.XLOOKUP(MAX(FraEgyetem_2[[#This Row],[2013]:[2020]]),FraEgyetem_2[[#This Row],[2013]:[2020]],FraEgyetem_2[[#Headers],[2013]:[2020]]), "Nincs ilyen")</f>
        <v>2013</v>
      </c>
      <c r="Q1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0" spans="1:18" x14ac:dyDescent="0.25">
      <c r="A20" s="1" t="s">
        <v>40</v>
      </c>
      <c r="B20" s="3" t="s">
        <v>41</v>
      </c>
      <c r="C20" s="3" t="s">
        <v>18</v>
      </c>
      <c r="D20" s="2">
        <v>5</v>
      </c>
      <c r="E20" s="3" t="s">
        <v>15</v>
      </c>
      <c r="F20" s="2" t="s">
        <v>16</v>
      </c>
      <c r="G20" s="2" t="s">
        <v>16</v>
      </c>
      <c r="H20" s="2" t="s">
        <v>16</v>
      </c>
      <c r="I20" s="2" t="s">
        <v>16</v>
      </c>
      <c r="J20" s="2" t="str" cm="1">
        <f t="array" ref="J20">IFERROR(GROWTH(FraEgyetem_2[[#This Row],[2013]:[2016]],{2013,2014,2015,2016},2017), "-")</f>
        <v>-</v>
      </c>
      <c r="K20" s="2" t="s">
        <v>16</v>
      </c>
      <c r="L20" s="2">
        <v>10.7</v>
      </c>
      <c r="M20" s="2" t="s">
        <v>16</v>
      </c>
      <c r="N20" s="2" t="str" cm="1">
        <f t="array" ref="N20">IF(COUNT(FraEgyetem_2[[#This Row],[2013]:[2020]])&gt;0, _xlfn.XLOOKUP(MAX(FraEgyetem_2[[#This Row],[2013]:[2020]]),FraEgyetem_2[[#This Row],[2013]:[2020]],FraEgyetem_2[[#Headers],[2013]:[2020]]), "Nincs ilyen")</f>
        <v>2019</v>
      </c>
      <c r="Q2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1" spans="1:18" x14ac:dyDescent="0.25">
      <c r="A21" s="1" t="s">
        <v>42</v>
      </c>
      <c r="B21" s="3" t="s">
        <v>41</v>
      </c>
      <c r="C21" s="3" t="s">
        <v>25</v>
      </c>
      <c r="D21" s="2">
        <v>2</v>
      </c>
      <c r="E21" s="3" t="s">
        <v>15</v>
      </c>
      <c r="F21" s="2" t="s">
        <v>16</v>
      </c>
      <c r="G21" s="2" t="s">
        <v>16</v>
      </c>
      <c r="H21" s="2" t="s">
        <v>16</v>
      </c>
      <c r="I21" s="2" t="s">
        <v>16</v>
      </c>
      <c r="J21" s="2" t="str" cm="1">
        <f t="array" ref="J21">IFERROR(GROWTH(FraEgyetem_2[[#This Row],[2013]:[2016]],{2013,2014,2015,2016},2017), "-")</f>
        <v>-</v>
      </c>
      <c r="K21" s="2" t="s">
        <v>16</v>
      </c>
      <c r="L21" s="2">
        <v>10.7</v>
      </c>
      <c r="M21" s="2" t="s">
        <v>16</v>
      </c>
      <c r="N21" s="2" t="str" cm="1">
        <f t="array" ref="N21">IF(COUNT(FraEgyetem_2[[#This Row],[2013]:[2020]])&gt;0, _xlfn.XLOOKUP(MAX(FraEgyetem_2[[#This Row],[2013]:[2020]]),FraEgyetem_2[[#This Row],[2013]:[2020]],FraEgyetem_2[[#Headers],[2013]:[2020]]), "Nincs ilyen")</f>
        <v>2019</v>
      </c>
      <c r="Q2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2" spans="1:18" x14ac:dyDescent="0.25">
      <c r="A22" s="1" t="s">
        <v>43</v>
      </c>
      <c r="B22" s="3" t="s">
        <v>35</v>
      </c>
      <c r="C22" s="3" t="s">
        <v>14</v>
      </c>
      <c r="D22" s="2">
        <v>1</v>
      </c>
      <c r="E22" s="3" t="s">
        <v>15</v>
      </c>
      <c r="F22" s="2">
        <v>32.6</v>
      </c>
      <c r="G22" s="2">
        <v>30</v>
      </c>
      <c r="H22" s="2">
        <v>30.5</v>
      </c>
      <c r="I22" s="2" t="s">
        <v>16</v>
      </c>
      <c r="J22" s="2" t="str" cm="1">
        <f t="array" ref="J22">IFERROR(GROWTH(FraEgyetem_2[[#This Row],[2013]:[2016]],{2013,2014,2015,2016},2017), "-")</f>
        <v>-</v>
      </c>
      <c r="K22" s="2" t="s">
        <v>16</v>
      </c>
      <c r="L22" s="2">
        <v>17.899999999999999</v>
      </c>
      <c r="M22" s="2">
        <v>15.9</v>
      </c>
      <c r="N22" s="2" t="str" cm="1">
        <f t="array" ref="N22">IF(COUNT(FraEgyetem_2[[#This Row],[2013]:[2020]])&gt;0, _xlfn.XLOOKUP(MAX(FraEgyetem_2[[#This Row],[2013]:[2020]]),FraEgyetem_2[[#This Row],[2013]:[2020]],FraEgyetem_2[[#Headers],[2013]:[2020]]), "Nincs ilyen")</f>
        <v>2013</v>
      </c>
      <c r="Q2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3" spans="1:18" x14ac:dyDescent="0.25">
      <c r="A23" s="1" t="s">
        <v>44</v>
      </c>
      <c r="B23" s="3" t="s">
        <v>35</v>
      </c>
      <c r="C23" s="3" t="s">
        <v>25</v>
      </c>
      <c r="D23" s="2">
        <v>5</v>
      </c>
      <c r="E23" s="3" t="s">
        <v>15</v>
      </c>
      <c r="F23" s="2" t="s">
        <v>16</v>
      </c>
      <c r="G23" s="2" t="s">
        <v>16</v>
      </c>
      <c r="H23" s="2" t="s">
        <v>16</v>
      </c>
      <c r="I23" s="2" t="s">
        <v>16</v>
      </c>
      <c r="J23" s="2" t="str" cm="1">
        <f t="array" ref="J23">IFERROR(GROWTH(FraEgyetem_2[[#This Row],[2013]:[2016]],{2013,2014,2015,2016},2017), "-")</f>
        <v>-</v>
      </c>
      <c r="K23" s="2" t="s">
        <v>16</v>
      </c>
      <c r="L23" s="2">
        <v>10.7</v>
      </c>
      <c r="M23" s="2">
        <v>14.6</v>
      </c>
      <c r="N23" s="2" t="str" cm="1">
        <f t="array" ref="N23">IF(COUNT(FraEgyetem_2[[#This Row],[2013]:[2020]])&gt;0, _xlfn.XLOOKUP(MAX(FraEgyetem_2[[#This Row],[2013]:[2020]]),FraEgyetem_2[[#This Row],[2013]:[2020]],FraEgyetem_2[[#Headers],[2013]:[2020]]), "Nincs ilyen")</f>
        <v>2020</v>
      </c>
      <c r="Q2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4" spans="1:18" x14ac:dyDescent="0.25">
      <c r="A24" s="1" t="s">
        <v>45</v>
      </c>
      <c r="B24" s="3" t="s">
        <v>35</v>
      </c>
      <c r="C24" s="3" t="s">
        <v>14</v>
      </c>
      <c r="D24" s="2">
        <v>5</v>
      </c>
      <c r="E24" s="3" t="s">
        <v>15</v>
      </c>
      <c r="F24" s="2">
        <v>33.9</v>
      </c>
      <c r="G24" s="2">
        <v>33.299999999999997</v>
      </c>
      <c r="H24" s="2">
        <v>36.4</v>
      </c>
      <c r="I24" s="2">
        <v>34.799999999999997</v>
      </c>
      <c r="J24" s="2" cm="1">
        <f t="array" ref="J24">IFERROR(GROWTH(FraEgyetem_2[[#This Row],[2013]:[2016]],{2013,2014,2015,2016},2017), "-")</f>
        <v>36.06036237357123</v>
      </c>
      <c r="K24" s="2">
        <v>32</v>
      </c>
      <c r="L24" s="2">
        <v>27</v>
      </c>
      <c r="M24" s="2">
        <v>24.2</v>
      </c>
      <c r="N24" s="2" t="str" cm="1">
        <f t="array" ref="N24">IF(COUNT(FraEgyetem_2[[#This Row],[2013]:[2020]])&gt;0, _xlfn.XLOOKUP(MAX(FraEgyetem_2[[#This Row],[2013]:[2020]]),FraEgyetem_2[[#This Row],[2013]:[2020]],FraEgyetem_2[[#Headers],[2013]:[2020]]), "Nincs ilyen")</f>
        <v>2015</v>
      </c>
      <c r="Q2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5" spans="1:18" x14ac:dyDescent="0.25">
      <c r="A25" s="1" t="s">
        <v>46</v>
      </c>
      <c r="B25" s="3" t="s">
        <v>35</v>
      </c>
      <c r="C25" s="3" t="s">
        <v>18</v>
      </c>
      <c r="D25" s="2">
        <v>5</v>
      </c>
      <c r="E25" s="3" t="s">
        <v>15</v>
      </c>
      <c r="F25" s="2" t="s">
        <v>16</v>
      </c>
      <c r="G25" s="2" t="s">
        <v>16</v>
      </c>
      <c r="H25" s="2" t="s">
        <v>16</v>
      </c>
      <c r="I25" s="2" t="s">
        <v>16</v>
      </c>
      <c r="J25" s="2" t="str" cm="1">
        <f t="array" ref="J25">IFERROR(GROWTH(FraEgyetem_2[[#This Row],[2013]:[2016]],{2013,2014,2015,2016},2017), "-")</f>
        <v>-</v>
      </c>
      <c r="K25" s="2" t="s">
        <v>16</v>
      </c>
      <c r="L25" s="2">
        <v>10.7</v>
      </c>
      <c r="M25" s="2">
        <v>11.5</v>
      </c>
      <c r="N25" s="2" t="str" cm="1">
        <f t="array" ref="N25">IF(COUNT(FraEgyetem_2[[#This Row],[2013]:[2020]])&gt;0, _xlfn.XLOOKUP(MAX(FraEgyetem_2[[#This Row],[2013]:[2020]]),FraEgyetem_2[[#This Row],[2013]:[2020]],FraEgyetem_2[[#Headers],[2013]:[2020]]), "Nincs ilyen")</f>
        <v>2020</v>
      </c>
      <c r="Q2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6" spans="1:18" x14ac:dyDescent="0.25">
      <c r="A26" s="1" t="s">
        <v>47</v>
      </c>
      <c r="B26" s="3" t="s">
        <v>41</v>
      </c>
      <c r="C26" s="3" t="s">
        <v>18</v>
      </c>
      <c r="D26" s="2">
        <v>5</v>
      </c>
      <c r="E26" s="3" t="s">
        <v>15</v>
      </c>
      <c r="F26" s="2" t="s">
        <v>16</v>
      </c>
      <c r="G26" s="2" t="s">
        <v>16</v>
      </c>
      <c r="H26" s="2" t="s">
        <v>16</v>
      </c>
      <c r="I26" s="2" t="s">
        <v>16</v>
      </c>
      <c r="J26" s="2" t="str" cm="1">
        <f t="array" ref="J26">IFERROR(GROWTH(FraEgyetem_2[[#This Row],[2013]:[2016]],{2013,2014,2015,2016},2017), "-")</f>
        <v>-</v>
      </c>
      <c r="K26" s="2" t="s">
        <v>16</v>
      </c>
      <c r="L26" s="2">
        <v>10.7</v>
      </c>
      <c r="M26" s="2">
        <v>11.5</v>
      </c>
      <c r="N26" s="2" t="str" cm="1">
        <f t="array" ref="N26">IF(COUNT(FraEgyetem_2[[#This Row],[2013]:[2020]])&gt;0, _xlfn.XLOOKUP(MAX(FraEgyetem_2[[#This Row],[2013]:[2020]]),FraEgyetem_2[[#This Row],[2013]:[2020]],FraEgyetem_2[[#Headers],[2013]:[2020]]), "Nincs ilyen")</f>
        <v>2020</v>
      </c>
      <c r="Q2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7" spans="1:18" x14ac:dyDescent="0.25">
      <c r="A27" s="1" t="s">
        <v>48</v>
      </c>
      <c r="B27" s="3" t="s">
        <v>41</v>
      </c>
      <c r="C27" s="3" t="s">
        <v>14</v>
      </c>
      <c r="D27" s="2">
        <v>5</v>
      </c>
      <c r="E27" s="3" t="s">
        <v>15</v>
      </c>
      <c r="F27" s="2" t="s">
        <v>16</v>
      </c>
      <c r="G27" s="2" t="s">
        <v>16</v>
      </c>
      <c r="H27" s="2" t="s">
        <v>16</v>
      </c>
      <c r="I27" s="2" t="s">
        <v>16</v>
      </c>
      <c r="J27" s="2" t="str" cm="1">
        <f t="array" ref="J27">IFERROR(GROWTH(FraEgyetem_2[[#This Row],[2013]:[2016]],{2013,2014,2015,2016},2017), "-")</f>
        <v>-</v>
      </c>
      <c r="K27" s="2" t="s">
        <v>16</v>
      </c>
      <c r="L27" s="2">
        <v>16.2</v>
      </c>
      <c r="M27" s="2">
        <v>11.5</v>
      </c>
      <c r="N27" s="2" t="str" cm="1">
        <f t="array" ref="N27">IF(COUNT(FraEgyetem_2[[#This Row],[2013]:[2020]])&gt;0, _xlfn.XLOOKUP(MAX(FraEgyetem_2[[#This Row],[2013]:[2020]]),FraEgyetem_2[[#This Row],[2013]:[2020]],FraEgyetem_2[[#Headers],[2013]:[2020]]), "Nincs ilyen")</f>
        <v>2019</v>
      </c>
      <c r="Q2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8" spans="1:18" x14ac:dyDescent="0.25">
      <c r="A28" s="1" t="s">
        <v>49</v>
      </c>
      <c r="B28" s="3" t="s">
        <v>35</v>
      </c>
      <c r="C28" s="3" t="s">
        <v>18</v>
      </c>
      <c r="D28" s="2">
        <v>5</v>
      </c>
      <c r="E28" s="3" t="s">
        <v>15</v>
      </c>
      <c r="F28" s="2">
        <v>48.5</v>
      </c>
      <c r="G28" s="2">
        <v>50.4</v>
      </c>
      <c r="H28" s="2">
        <v>48.1</v>
      </c>
      <c r="I28" s="2">
        <v>39.6</v>
      </c>
      <c r="J28" s="2" cm="1">
        <f t="array" ref="J28">IFERROR(GROWTH(FraEgyetem_2[[#This Row],[2013]:[2016]],{2013,2014,2015,2016},2017), "-")</f>
        <v>39.436362936374998</v>
      </c>
      <c r="K28" s="2">
        <v>37.5</v>
      </c>
      <c r="L28" s="2">
        <v>31.3</v>
      </c>
      <c r="M28" s="2">
        <v>28.9</v>
      </c>
      <c r="N28" s="2" t="str" cm="1">
        <f t="array" ref="N28">IF(COUNT(FraEgyetem_2[[#This Row],[2013]:[2020]])&gt;0, _xlfn.XLOOKUP(MAX(FraEgyetem_2[[#This Row],[2013]:[2020]]),FraEgyetem_2[[#This Row],[2013]:[2020]],FraEgyetem_2[[#Headers],[2013]:[2020]]), "Nincs ilyen")</f>
        <v>2014</v>
      </c>
      <c r="Q2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9" spans="1:18" x14ac:dyDescent="0.25">
      <c r="A29" s="1" t="s">
        <v>50</v>
      </c>
      <c r="B29" s="3" t="s">
        <v>13</v>
      </c>
      <c r="C29" s="3" t="s">
        <v>14</v>
      </c>
      <c r="D29" s="2">
        <v>3</v>
      </c>
      <c r="E29" s="3" t="s">
        <v>15</v>
      </c>
      <c r="F29" s="2" t="s">
        <v>16</v>
      </c>
      <c r="G29" s="2" t="s">
        <v>16</v>
      </c>
      <c r="H29" s="2" t="s">
        <v>16</v>
      </c>
      <c r="I29" s="2" t="s">
        <v>16</v>
      </c>
      <c r="J29" s="2" t="str" cm="1">
        <f t="array" ref="J29">IFERROR(GROWTH(FraEgyetem_2[[#This Row],[2013]:[2016]],{2013,2014,2015,2016},2017), "-")</f>
        <v>-</v>
      </c>
      <c r="K29" s="2" t="s">
        <v>16</v>
      </c>
      <c r="L29" s="2" t="s">
        <v>16</v>
      </c>
      <c r="M29" s="2" t="s">
        <v>16</v>
      </c>
      <c r="N29" s="2" t="str" cm="1">
        <f t="array" ref="N29">IF(COUNT(FraEgyetem_2[[#This Row],[2013]:[2020]])&gt;0, _xlfn.XLOOKUP(MAX(FraEgyetem_2[[#This Row],[2013]:[2020]]),FraEgyetem_2[[#This Row],[2013]:[2020]],FraEgyetem_2[[#Headers],[2013]:[2020]]), "Nincs ilyen")</f>
        <v>Nincs ilyen</v>
      </c>
      <c r="Q2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0" spans="1:18" x14ac:dyDescent="0.25">
      <c r="A30" s="1" t="s">
        <v>51</v>
      </c>
      <c r="B30" s="3" t="s">
        <v>35</v>
      </c>
      <c r="C30" s="3" t="s">
        <v>14</v>
      </c>
      <c r="D30" s="2">
        <v>5</v>
      </c>
      <c r="E30" s="3" t="s">
        <v>15</v>
      </c>
      <c r="F30" s="2">
        <v>49.6</v>
      </c>
      <c r="G30" s="2">
        <v>51.8</v>
      </c>
      <c r="H30" s="2">
        <v>48.9</v>
      </c>
      <c r="I30" s="2">
        <v>46.1</v>
      </c>
      <c r="J30" s="2" cm="1">
        <f t="array" ref="J30">IFERROR(GROWTH(FraEgyetem_2[[#This Row],[2013]:[2016]],{2013,2014,2015,2016},2017), "-")</f>
        <v>45.773541669128761</v>
      </c>
      <c r="K30" s="2">
        <v>42.9</v>
      </c>
      <c r="L30" s="2">
        <v>35</v>
      </c>
      <c r="M30" s="2">
        <v>31</v>
      </c>
      <c r="N30" s="2" t="str" cm="1">
        <f t="array" ref="N30">IF(COUNT(FraEgyetem_2[[#This Row],[2013]:[2020]])&gt;0, _xlfn.XLOOKUP(MAX(FraEgyetem_2[[#This Row],[2013]:[2020]]),FraEgyetem_2[[#This Row],[2013]:[2020]],FraEgyetem_2[[#Headers],[2013]:[2020]]), "Nincs ilyen")</f>
        <v>2014</v>
      </c>
      <c r="Q3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1" spans="1:18" x14ac:dyDescent="0.25">
      <c r="A31" s="1" t="s">
        <v>52</v>
      </c>
      <c r="B31" s="3" t="s">
        <v>41</v>
      </c>
      <c r="C31" s="3" t="s">
        <v>53</v>
      </c>
      <c r="D31" s="2">
        <v>5</v>
      </c>
      <c r="E31" s="3" t="s">
        <v>15</v>
      </c>
      <c r="F31" s="2" t="s">
        <v>16</v>
      </c>
      <c r="G31" s="2" t="s">
        <v>16</v>
      </c>
      <c r="H31" s="2" t="s">
        <v>16</v>
      </c>
      <c r="I31" s="2" t="s">
        <v>16</v>
      </c>
      <c r="J31" s="2" t="str" cm="1">
        <f t="array" ref="J31">IFERROR(GROWTH(FraEgyetem_2[[#This Row],[2013]:[2016]],{2013,2014,2015,2016},2017), "-")</f>
        <v>-</v>
      </c>
      <c r="K31" s="2" t="s">
        <v>16</v>
      </c>
      <c r="L31" s="2">
        <v>10.7</v>
      </c>
      <c r="M31" s="2" t="s">
        <v>16</v>
      </c>
      <c r="N31" s="2" t="str" cm="1">
        <f t="array" ref="N31">IF(COUNT(FraEgyetem_2[[#This Row],[2013]:[2020]])&gt;0, _xlfn.XLOOKUP(MAX(FraEgyetem_2[[#This Row],[2013]:[2020]]),FraEgyetem_2[[#This Row],[2013]:[2020]],FraEgyetem_2[[#Headers],[2013]:[2020]]), "Nincs ilyen")</f>
        <v>2019</v>
      </c>
      <c r="Q3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2" spans="1:18" x14ac:dyDescent="0.25">
      <c r="A32" s="1" t="s">
        <v>54</v>
      </c>
      <c r="B32" s="3" t="s">
        <v>41</v>
      </c>
      <c r="C32" s="3" t="s">
        <v>18</v>
      </c>
      <c r="D32" s="2">
        <v>5</v>
      </c>
      <c r="E32" s="3" t="s">
        <v>15</v>
      </c>
      <c r="F32" s="2" t="s">
        <v>16</v>
      </c>
      <c r="G32" s="2" t="s">
        <v>16</v>
      </c>
      <c r="H32" s="2" t="s">
        <v>16</v>
      </c>
      <c r="I32" s="2" t="s">
        <v>16</v>
      </c>
      <c r="J32" s="2" t="str" cm="1">
        <f t="array" ref="J32">IFERROR(GROWTH(FraEgyetem_2[[#This Row],[2013]:[2016]],{2013,2014,2015,2016},2017), "-")</f>
        <v>-</v>
      </c>
      <c r="K32" s="2" t="s">
        <v>16</v>
      </c>
      <c r="L32" s="2">
        <v>10.7</v>
      </c>
      <c r="M32" s="2">
        <v>11.5</v>
      </c>
      <c r="N32" s="2" t="str" cm="1">
        <f t="array" ref="N32">IF(COUNT(FraEgyetem_2[[#This Row],[2013]:[2020]])&gt;0, _xlfn.XLOOKUP(MAX(FraEgyetem_2[[#This Row],[2013]:[2020]]),FraEgyetem_2[[#This Row],[2013]:[2020]],FraEgyetem_2[[#Headers],[2013]:[2020]]), "Nincs ilyen")</f>
        <v>2020</v>
      </c>
      <c r="Q3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3" spans="1:17" x14ac:dyDescent="0.25">
      <c r="A33" s="1" t="s">
        <v>55</v>
      </c>
      <c r="B33" s="3" t="s">
        <v>41</v>
      </c>
      <c r="C33" s="3" t="s">
        <v>18</v>
      </c>
      <c r="D33" s="2">
        <v>3</v>
      </c>
      <c r="E33" s="3" t="s">
        <v>15</v>
      </c>
      <c r="F33" s="2">
        <v>28.5</v>
      </c>
      <c r="G33" s="2" t="s">
        <v>16</v>
      </c>
      <c r="H33" s="2" t="s">
        <v>16</v>
      </c>
      <c r="I33" s="2" t="s">
        <v>16</v>
      </c>
      <c r="J33" s="2" t="str" cm="1">
        <f t="array" ref="J33">IFERROR(GROWTH(FraEgyetem_2[[#This Row],[2013]:[2016]],{2013,2014,2015,2016},2017), "-")</f>
        <v>-</v>
      </c>
      <c r="K33" s="2" t="s">
        <v>16</v>
      </c>
      <c r="L33" s="2">
        <v>17.899999999999999</v>
      </c>
      <c r="M33" s="2" t="s">
        <v>16</v>
      </c>
      <c r="N33" s="2" t="str" cm="1">
        <f t="array" ref="N33">IF(COUNT(FraEgyetem_2[[#This Row],[2013]:[2020]])&gt;0, _xlfn.XLOOKUP(MAX(FraEgyetem_2[[#This Row],[2013]:[2020]]),FraEgyetem_2[[#This Row],[2013]:[2020]],FraEgyetem_2[[#Headers],[2013]:[2020]]), "Nincs ilyen")</f>
        <v>2013</v>
      </c>
      <c r="Q3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4" spans="1:17" x14ac:dyDescent="0.25">
      <c r="A34" s="1" t="s">
        <v>56</v>
      </c>
      <c r="B34" s="3" t="s">
        <v>41</v>
      </c>
      <c r="C34" s="3" t="s">
        <v>53</v>
      </c>
      <c r="D34" s="2">
        <v>5</v>
      </c>
      <c r="E34" s="3" t="s">
        <v>15</v>
      </c>
      <c r="F34" s="2">
        <v>30.3</v>
      </c>
      <c r="G34" s="2" t="s">
        <v>16</v>
      </c>
      <c r="H34" s="2" t="s">
        <v>16</v>
      </c>
      <c r="I34" s="2" t="s">
        <v>16</v>
      </c>
      <c r="J34" s="2" t="str" cm="1">
        <f t="array" ref="J34">IFERROR(GROWTH(FraEgyetem_2[[#This Row],[2013]:[2016]],{2013,2014,2015,2016},2017), "-")</f>
        <v>-</v>
      </c>
      <c r="K34" s="2" t="s">
        <v>16</v>
      </c>
      <c r="L34" s="2">
        <v>22.3</v>
      </c>
      <c r="M34" s="2">
        <v>22.1</v>
      </c>
      <c r="N34" s="2" t="str" cm="1">
        <f t="array" ref="N34">IF(COUNT(FraEgyetem_2[[#This Row],[2013]:[2020]])&gt;0, _xlfn.XLOOKUP(MAX(FraEgyetem_2[[#This Row],[2013]:[2020]]),FraEgyetem_2[[#This Row],[2013]:[2020]],FraEgyetem_2[[#Headers],[2013]:[2020]]), "Nincs ilyen")</f>
        <v>2013</v>
      </c>
      <c r="Q3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5" spans="1:17" x14ac:dyDescent="0.25">
      <c r="A35" s="1" t="s">
        <v>57</v>
      </c>
      <c r="B35" s="3" t="s">
        <v>35</v>
      </c>
      <c r="C35" s="3" t="s">
        <v>18</v>
      </c>
      <c r="D35" s="2">
        <v>5</v>
      </c>
      <c r="E35" s="3" t="s">
        <v>15</v>
      </c>
      <c r="F35" s="2">
        <v>49.1</v>
      </c>
      <c r="G35" s="2">
        <v>50</v>
      </c>
      <c r="H35" s="2">
        <v>48.2</v>
      </c>
      <c r="I35" s="2">
        <v>43.3</v>
      </c>
      <c r="J35" s="2" cm="1">
        <f t="array" ref="J35">IFERROR(GROWTH(FraEgyetem_2[[#This Row],[2013]:[2016]],{2013,2014,2015,2016},2017), "-")</f>
        <v>42.901321434839176</v>
      </c>
      <c r="K35" s="2">
        <v>40</v>
      </c>
      <c r="L35" s="2">
        <v>34.5</v>
      </c>
      <c r="M35" s="2">
        <v>34.200000000000003</v>
      </c>
      <c r="N35" s="2" t="str" cm="1">
        <f t="array" ref="N35">IF(COUNT(FraEgyetem_2[[#This Row],[2013]:[2020]])&gt;0, _xlfn.XLOOKUP(MAX(FraEgyetem_2[[#This Row],[2013]:[2020]]),FraEgyetem_2[[#This Row],[2013]:[2020]],FraEgyetem_2[[#Headers],[2013]:[2020]]), "Nincs ilyen")</f>
        <v>2014</v>
      </c>
      <c r="Q3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36" spans="1:17" x14ac:dyDescent="0.25">
      <c r="A36" s="1" t="s">
        <v>58</v>
      </c>
      <c r="B36" s="3" t="s">
        <v>27</v>
      </c>
      <c r="C36" s="3" t="s">
        <v>25</v>
      </c>
      <c r="D36" s="2">
        <v>3</v>
      </c>
      <c r="E36" s="3" t="s">
        <v>15</v>
      </c>
      <c r="F36" s="2">
        <v>35.9</v>
      </c>
      <c r="G36" s="2">
        <v>36.9</v>
      </c>
      <c r="H36" s="2">
        <v>36.9</v>
      </c>
      <c r="I36" s="2">
        <v>32.799999999999997</v>
      </c>
      <c r="J36" s="2" cm="1">
        <f t="array" ref="J36">IFERROR(GROWTH(FraEgyetem_2[[#This Row],[2013]:[2016]],{2013,2014,2015,2016},2017), "-")</f>
        <v>33.253686833527041</v>
      </c>
      <c r="K36" s="2">
        <v>33.4</v>
      </c>
      <c r="L36" s="2" t="s">
        <v>16</v>
      </c>
      <c r="M36" s="2" t="s">
        <v>16</v>
      </c>
      <c r="N36" s="2" t="str" cm="1">
        <f t="array" ref="N36">IF(COUNT(FraEgyetem_2[[#This Row],[2013]:[2020]])&gt;0, _xlfn.XLOOKUP(MAX(FraEgyetem_2[[#This Row],[2013]:[2020]]),FraEgyetem_2[[#This Row],[2013]:[2020]],FraEgyetem_2[[#Headers],[2013]:[2020]]), "Nincs ilyen")</f>
        <v>2014</v>
      </c>
      <c r="Q3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7" spans="1:17" x14ac:dyDescent="0.25">
      <c r="A37" s="1" t="s">
        <v>59</v>
      </c>
      <c r="B37" s="3" t="s">
        <v>41</v>
      </c>
      <c r="C37" s="3" t="s">
        <v>14</v>
      </c>
      <c r="D37" s="2">
        <v>5</v>
      </c>
      <c r="E37" s="3" t="s">
        <v>15</v>
      </c>
      <c r="F37" s="2">
        <v>42.2</v>
      </c>
      <c r="G37" s="2">
        <v>44</v>
      </c>
      <c r="H37" s="2">
        <v>35.9</v>
      </c>
      <c r="I37" s="2">
        <v>31.4</v>
      </c>
      <c r="J37" s="2" cm="1">
        <f t="array" ref="J37">IFERROR(GROWTH(FraEgyetem_2[[#This Row],[2013]:[2016]],{2013,2014,2015,2016},2017), "-")</f>
        <v>28.961473019018086</v>
      </c>
      <c r="K37" s="2">
        <v>27.9</v>
      </c>
      <c r="L37" s="2">
        <v>21</v>
      </c>
      <c r="M37" s="2" t="s">
        <v>16</v>
      </c>
      <c r="N37" s="2" t="str" cm="1">
        <f t="array" ref="N37">IF(COUNT(FraEgyetem_2[[#This Row],[2013]:[2020]])&gt;0, _xlfn.XLOOKUP(MAX(FraEgyetem_2[[#This Row],[2013]:[2020]]),FraEgyetem_2[[#This Row],[2013]:[2020]],FraEgyetem_2[[#Headers],[2013]:[2020]]), "Nincs ilyen")</f>
        <v>2014</v>
      </c>
      <c r="Q3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8" spans="1:17" x14ac:dyDescent="0.25">
      <c r="A38" s="1" t="s">
        <v>60</v>
      </c>
      <c r="B38" s="3" t="s">
        <v>41</v>
      </c>
      <c r="C38" s="3" t="s">
        <v>14</v>
      </c>
      <c r="D38" s="2">
        <v>5</v>
      </c>
      <c r="E38" s="3" t="s">
        <v>15</v>
      </c>
      <c r="F38" s="2">
        <v>51.8</v>
      </c>
      <c r="G38" s="2">
        <v>53</v>
      </c>
      <c r="H38" s="2">
        <v>46</v>
      </c>
      <c r="I38" s="2">
        <v>39.4</v>
      </c>
      <c r="J38" s="2" cm="1">
        <f t="array" ref="J38">IFERROR(GROWTH(FraEgyetem_2[[#This Row],[2013]:[2016]],{2013,2014,2015,2016},2017), "-")</f>
        <v>37.128743977458228</v>
      </c>
      <c r="K38" s="2">
        <v>37.299999999999997</v>
      </c>
      <c r="L38" s="2">
        <v>34.700000000000003</v>
      </c>
      <c r="M38" s="2" t="s">
        <v>16</v>
      </c>
      <c r="N38" s="2" t="str" cm="1">
        <f t="array" ref="N38">IF(COUNT(FraEgyetem_2[[#This Row],[2013]:[2020]])&gt;0, _xlfn.XLOOKUP(MAX(FraEgyetem_2[[#This Row],[2013]:[2020]]),FraEgyetem_2[[#This Row],[2013]:[2020]],FraEgyetem_2[[#Headers],[2013]:[2020]]), "Nincs ilyen")</f>
        <v>2014</v>
      </c>
      <c r="Q3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9" spans="1:17" x14ac:dyDescent="0.25">
      <c r="A39" s="1" t="s">
        <v>61</v>
      </c>
      <c r="B39" s="3" t="s">
        <v>41</v>
      </c>
      <c r="C39" s="3" t="s">
        <v>18</v>
      </c>
      <c r="D39" s="2">
        <v>5</v>
      </c>
      <c r="E39" s="3" t="s">
        <v>15</v>
      </c>
      <c r="F39" s="2" t="s">
        <v>16</v>
      </c>
      <c r="G39" s="2" t="s">
        <v>16</v>
      </c>
      <c r="H39" s="2" t="s">
        <v>16</v>
      </c>
      <c r="I39" s="2" t="s">
        <v>16</v>
      </c>
      <c r="J39" s="2" t="str" cm="1">
        <f t="array" ref="J39">IFERROR(GROWTH(FraEgyetem_2[[#This Row],[2013]:[2016]],{2013,2014,2015,2016},2017), "-")</f>
        <v>-</v>
      </c>
      <c r="K39" s="2" t="s">
        <v>16</v>
      </c>
      <c r="L39" s="2">
        <v>10.7</v>
      </c>
      <c r="M39" s="2" t="s">
        <v>16</v>
      </c>
      <c r="N39" s="2" t="str" cm="1">
        <f t="array" ref="N39">IF(COUNT(FraEgyetem_2[[#This Row],[2013]:[2020]])&gt;0, _xlfn.XLOOKUP(MAX(FraEgyetem_2[[#This Row],[2013]:[2020]]),FraEgyetem_2[[#This Row],[2013]:[2020]],FraEgyetem_2[[#Headers],[2013]:[2020]]), "Nincs ilyen")</f>
        <v>2019</v>
      </c>
      <c r="Q3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0" spans="1:17" x14ac:dyDescent="0.25">
      <c r="A40" s="1" t="s">
        <v>62</v>
      </c>
      <c r="B40" s="3" t="s">
        <v>41</v>
      </c>
      <c r="C40" s="3" t="s">
        <v>14</v>
      </c>
      <c r="D40" s="2">
        <v>5</v>
      </c>
      <c r="E40" s="3" t="s">
        <v>15</v>
      </c>
      <c r="F40" s="2">
        <v>49.9</v>
      </c>
      <c r="G40" s="2">
        <v>50.3</v>
      </c>
      <c r="H40" s="2">
        <v>50.3</v>
      </c>
      <c r="I40" s="2">
        <v>44.4</v>
      </c>
      <c r="J40" s="2" cm="1">
        <f t="array" ref="J40">IFERROR(GROWTH(FraEgyetem_2[[#This Row],[2013]:[2016]],{2013,2014,2015,2016},2017), "-")</f>
        <v>44.577600708987795</v>
      </c>
      <c r="K40" s="2">
        <v>37.9</v>
      </c>
      <c r="L40" s="2" t="s">
        <v>16</v>
      </c>
      <c r="M40" s="2" t="s">
        <v>16</v>
      </c>
      <c r="N40" s="2" t="str" cm="1">
        <f t="array" ref="N40">IF(COUNT(FraEgyetem_2[[#This Row],[2013]:[2020]])&gt;0, _xlfn.XLOOKUP(MAX(FraEgyetem_2[[#This Row],[2013]:[2020]]),FraEgyetem_2[[#This Row],[2013]:[2020]],FraEgyetem_2[[#Headers],[2013]:[2020]]), "Nincs ilyen")</f>
        <v>2014</v>
      </c>
      <c r="Q4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1" spans="1:17" x14ac:dyDescent="0.25">
      <c r="A41" s="1" t="s">
        <v>63</v>
      </c>
      <c r="B41" s="3" t="s">
        <v>41</v>
      </c>
      <c r="C41" s="3" t="s">
        <v>14</v>
      </c>
      <c r="D41" s="2">
        <v>5</v>
      </c>
      <c r="E41" s="3" t="s">
        <v>15</v>
      </c>
      <c r="F41" s="2">
        <v>53.7</v>
      </c>
      <c r="G41" s="2">
        <v>53.3</v>
      </c>
      <c r="H41" s="2">
        <v>48.1</v>
      </c>
      <c r="I41" s="2">
        <v>42</v>
      </c>
      <c r="J41" s="2" cm="1">
        <f t="array" ref="J41">IFERROR(GROWTH(FraEgyetem_2[[#This Row],[2013]:[2016]],{2013,2014,2015,2016},2017), "-")</f>
        <v>39.749776008644311</v>
      </c>
      <c r="K41" s="2">
        <v>42.3</v>
      </c>
      <c r="L41" s="2">
        <v>38.9</v>
      </c>
      <c r="M41" s="2">
        <v>36.799999999999997</v>
      </c>
      <c r="N41" s="2" t="str" cm="1">
        <f t="array" ref="N41">IF(COUNT(FraEgyetem_2[[#This Row],[2013]:[2020]])&gt;0, _xlfn.XLOOKUP(MAX(FraEgyetem_2[[#This Row],[2013]:[2020]]),FraEgyetem_2[[#This Row],[2013]:[2020]],FraEgyetem_2[[#Headers],[2013]:[2020]]), "Nincs ilyen")</f>
        <v>2013</v>
      </c>
      <c r="Q4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42" spans="1:17" x14ac:dyDescent="0.25">
      <c r="A42" s="1" t="s">
        <v>64</v>
      </c>
      <c r="B42" s="3" t="s">
        <v>35</v>
      </c>
      <c r="C42" s="3" t="s">
        <v>18</v>
      </c>
      <c r="D42" s="2">
        <v>5</v>
      </c>
      <c r="E42" s="3" t="s">
        <v>15</v>
      </c>
      <c r="F42" s="2">
        <v>33.5</v>
      </c>
      <c r="G42" s="2">
        <v>31.9</v>
      </c>
      <c r="H42" s="2">
        <v>35.1</v>
      </c>
      <c r="I42" s="2">
        <v>26.8</v>
      </c>
      <c r="J42" s="2" cm="1">
        <f t="array" ref="J42">IFERROR(GROWTH(FraEgyetem_2[[#This Row],[2013]:[2016]],{2013,2014,2015,2016},2017), "-")</f>
        <v>27.432535427845295</v>
      </c>
      <c r="K42" s="2" t="s">
        <v>16</v>
      </c>
      <c r="L42" s="2">
        <v>22.7</v>
      </c>
      <c r="M42" s="2">
        <v>22.1</v>
      </c>
      <c r="N42" s="2" t="str" cm="1">
        <f t="array" ref="N42">IF(COUNT(FraEgyetem_2[[#This Row],[2013]:[2020]])&gt;0, _xlfn.XLOOKUP(MAX(FraEgyetem_2[[#This Row],[2013]:[2020]]),FraEgyetem_2[[#This Row],[2013]:[2020]],FraEgyetem_2[[#Headers],[2013]:[2020]]), "Nincs ilyen")</f>
        <v>2015</v>
      </c>
      <c r="Q4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3" spans="1:17" x14ac:dyDescent="0.25">
      <c r="A43" s="1" t="s">
        <v>65</v>
      </c>
      <c r="B43" s="3" t="s">
        <v>41</v>
      </c>
      <c r="C43" s="3" t="s">
        <v>25</v>
      </c>
      <c r="D43" s="2">
        <v>5</v>
      </c>
      <c r="E43" s="3" t="s">
        <v>15</v>
      </c>
      <c r="F43" s="2" t="s">
        <v>16</v>
      </c>
      <c r="G43" s="2" t="s">
        <v>16</v>
      </c>
      <c r="H43" s="2" t="s">
        <v>16</v>
      </c>
      <c r="I43" s="2" t="s">
        <v>16</v>
      </c>
      <c r="J43" s="2" t="str" cm="1">
        <f t="array" ref="J43">IFERROR(GROWTH(FraEgyetem_2[[#This Row],[2013]:[2016]],{2013,2014,2015,2016},2017), "-")</f>
        <v>-</v>
      </c>
      <c r="K43" s="2" t="s">
        <v>16</v>
      </c>
      <c r="L43" s="2">
        <v>10.7</v>
      </c>
      <c r="M43" s="2">
        <v>11.5</v>
      </c>
      <c r="N43" s="2" t="str" cm="1">
        <f t="array" ref="N43">IF(COUNT(FraEgyetem_2[[#This Row],[2013]:[2020]])&gt;0, _xlfn.XLOOKUP(MAX(FraEgyetem_2[[#This Row],[2013]:[2020]]),FraEgyetem_2[[#This Row],[2013]:[2020]],FraEgyetem_2[[#Headers],[2013]:[2020]]), "Nincs ilyen")</f>
        <v>2020</v>
      </c>
      <c r="Q4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4" spans="1:17" x14ac:dyDescent="0.25">
      <c r="A44" s="1" t="s">
        <v>66</v>
      </c>
      <c r="B44" s="3" t="s">
        <v>41</v>
      </c>
      <c r="C44" s="3" t="s">
        <v>14</v>
      </c>
      <c r="D44" s="2">
        <v>5</v>
      </c>
      <c r="E44" s="3" t="s">
        <v>15</v>
      </c>
      <c r="F44" s="2">
        <v>65.900000000000006</v>
      </c>
      <c r="G44" s="2">
        <v>66.2</v>
      </c>
      <c r="H44" s="2">
        <v>63.2</v>
      </c>
      <c r="I44" s="2">
        <v>55.6</v>
      </c>
      <c r="J44" s="2" cm="1">
        <f t="array" ref="J44">IFERROR(GROWTH(FraEgyetem_2[[#This Row],[2013]:[2016]],{2013,2014,2015,2016},2017), "-")</f>
        <v>54.449089696160662</v>
      </c>
      <c r="K44" s="2">
        <v>57.5</v>
      </c>
      <c r="L44" s="2" t="s">
        <v>16</v>
      </c>
      <c r="M44" s="2" t="s">
        <v>16</v>
      </c>
      <c r="N44" s="2" t="str" cm="1">
        <f t="array" ref="N44">IF(COUNT(FraEgyetem_2[[#This Row],[2013]:[2020]])&gt;0, _xlfn.XLOOKUP(MAX(FraEgyetem_2[[#This Row],[2013]:[2020]]),FraEgyetem_2[[#This Row],[2013]:[2020]],FraEgyetem_2[[#Headers],[2013]:[2020]]), "Nincs ilyen")</f>
        <v>2014</v>
      </c>
      <c r="Q4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5" spans="1:17" x14ac:dyDescent="0.25">
      <c r="A45" s="1" t="s">
        <v>67</v>
      </c>
      <c r="B45" s="3" t="s">
        <v>41</v>
      </c>
      <c r="C45" s="3" t="s">
        <v>14</v>
      </c>
      <c r="D45" s="2">
        <v>1</v>
      </c>
      <c r="E45" s="3" t="s">
        <v>15</v>
      </c>
      <c r="F45" s="2" t="s">
        <v>16</v>
      </c>
      <c r="G45" s="2" t="s">
        <v>16</v>
      </c>
      <c r="H45" s="2" t="s">
        <v>16</v>
      </c>
      <c r="I45" s="2" t="s">
        <v>16</v>
      </c>
      <c r="J45" s="2" t="str" cm="1">
        <f t="array" ref="J45">IFERROR(GROWTH(FraEgyetem_2[[#This Row],[2013]:[2016]],{2013,2014,2015,2016},2017), "-")</f>
        <v>-</v>
      </c>
      <c r="K45" s="2" t="s">
        <v>16</v>
      </c>
      <c r="L45" s="2">
        <v>75.099999999999994</v>
      </c>
      <c r="M45" s="2">
        <v>73.400000000000006</v>
      </c>
      <c r="N45" s="2" t="str" cm="1">
        <f t="array" ref="N45">IF(COUNT(FraEgyetem_2[[#This Row],[2013]:[2020]])&gt;0, _xlfn.XLOOKUP(MAX(FraEgyetem_2[[#This Row],[2013]:[2020]]),FraEgyetem_2[[#This Row],[2013]:[2020]],FraEgyetem_2[[#Headers],[2013]:[2020]]), "Nincs ilyen")</f>
        <v>2019</v>
      </c>
      <c r="Q4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6" spans="1:17" x14ac:dyDescent="0.25">
      <c r="A46" s="1" t="s">
        <v>68</v>
      </c>
      <c r="B46" s="3" t="s">
        <v>41</v>
      </c>
      <c r="C46" s="3" t="s">
        <v>14</v>
      </c>
      <c r="D46" s="2"/>
      <c r="E46" s="3" t="s">
        <v>32</v>
      </c>
      <c r="F46" s="2" t="s">
        <v>16</v>
      </c>
      <c r="G46" s="2" t="s">
        <v>16</v>
      </c>
      <c r="H46" s="2" t="s">
        <v>16</v>
      </c>
      <c r="I46" s="2" t="s">
        <v>16</v>
      </c>
      <c r="J46" s="2" t="str" cm="1">
        <f t="array" ref="J46">IFERROR(GROWTH(FraEgyetem_2[[#This Row],[2013]:[2016]],{2013,2014,2015,2016},2017), "-")</f>
        <v>-</v>
      </c>
      <c r="K46" s="2" t="s">
        <v>16</v>
      </c>
      <c r="L46" s="2" t="s">
        <v>16</v>
      </c>
      <c r="M46" s="2" t="s">
        <v>16</v>
      </c>
      <c r="N46" s="2" t="str" cm="1">
        <f t="array" ref="N46">IF(COUNT(FraEgyetem_2[[#This Row],[2013]:[2020]])&gt;0, _xlfn.XLOOKUP(MAX(FraEgyetem_2[[#This Row],[2013]:[2020]]),FraEgyetem_2[[#This Row],[2013]:[2020]],FraEgyetem_2[[#Headers],[2013]:[2020]]), "Nincs ilyen")</f>
        <v>Nincs ilyen</v>
      </c>
      <c r="Q4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7" spans="1:17" x14ac:dyDescent="0.25">
      <c r="A47" s="1" t="s">
        <v>69</v>
      </c>
      <c r="B47" s="3" t="s">
        <v>41</v>
      </c>
      <c r="C47" s="3" t="s">
        <v>25</v>
      </c>
      <c r="D47" s="2">
        <v>5</v>
      </c>
      <c r="E47" s="3" t="s">
        <v>15</v>
      </c>
      <c r="F47" s="2" t="s">
        <v>16</v>
      </c>
      <c r="G47" s="2" t="s">
        <v>16</v>
      </c>
      <c r="H47" s="2" t="s">
        <v>16</v>
      </c>
      <c r="I47" s="2" t="s">
        <v>16</v>
      </c>
      <c r="J47" s="2" t="str" cm="1">
        <f t="array" ref="J47">IFERROR(GROWTH(FraEgyetem_2[[#This Row],[2013]:[2016]],{2013,2014,2015,2016},2017), "-")</f>
        <v>-</v>
      </c>
      <c r="K47" s="2" t="s">
        <v>16</v>
      </c>
      <c r="L47" s="2">
        <v>10.7</v>
      </c>
      <c r="M47" s="2">
        <v>11.5</v>
      </c>
      <c r="N47" s="2" t="str" cm="1">
        <f t="array" ref="N47">IF(COUNT(FraEgyetem_2[[#This Row],[2013]:[2020]])&gt;0, _xlfn.XLOOKUP(MAX(FraEgyetem_2[[#This Row],[2013]:[2020]]),FraEgyetem_2[[#This Row],[2013]:[2020]],FraEgyetem_2[[#Headers],[2013]:[2020]]), "Nincs ilyen")</f>
        <v>2020</v>
      </c>
      <c r="Q4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8" spans="1:17" x14ac:dyDescent="0.25">
      <c r="A48" s="1" t="s">
        <v>70</v>
      </c>
      <c r="B48" s="3" t="s">
        <v>35</v>
      </c>
      <c r="C48" s="3" t="s">
        <v>32</v>
      </c>
      <c r="D48" s="2">
        <v>1</v>
      </c>
      <c r="E48" s="3" t="s">
        <v>32</v>
      </c>
      <c r="F48" s="2" t="s">
        <v>16</v>
      </c>
      <c r="G48" s="2" t="s">
        <v>16</v>
      </c>
      <c r="H48" s="2" t="s">
        <v>16</v>
      </c>
      <c r="I48" s="2" t="s">
        <v>16</v>
      </c>
      <c r="J48" s="2" t="str" cm="1">
        <f t="array" ref="J48">IFERROR(GROWTH(FraEgyetem_2[[#This Row],[2013]:[2016]],{2013,2014,2015,2016},2017), "-")</f>
        <v>-</v>
      </c>
      <c r="K48" s="2" t="s">
        <v>16</v>
      </c>
      <c r="L48" s="2" t="s">
        <v>16</v>
      </c>
      <c r="M48" s="2">
        <v>20.399999999999999</v>
      </c>
      <c r="N48" s="2" t="str" cm="1">
        <f t="array" ref="N48">IF(COUNT(FraEgyetem_2[[#This Row],[2013]:[2020]])&gt;0, _xlfn.XLOOKUP(MAX(FraEgyetem_2[[#This Row],[2013]:[2020]]),FraEgyetem_2[[#This Row],[2013]:[2020]],FraEgyetem_2[[#Headers],[2013]:[2020]]), "Nincs ilyen")</f>
        <v>2020</v>
      </c>
      <c r="Q4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9" spans="1:17" x14ac:dyDescent="0.25">
      <c r="A49" s="1" t="s">
        <v>71</v>
      </c>
      <c r="B49" s="3" t="s">
        <v>35</v>
      </c>
      <c r="C49" s="3" t="s">
        <v>32</v>
      </c>
      <c r="D49" s="2">
        <v>1</v>
      </c>
      <c r="E49" s="3" t="s">
        <v>32</v>
      </c>
      <c r="F49" s="2" t="s">
        <v>16</v>
      </c>
      <c r="G49" s="2" t="s">
        <v>16</v>
      </c>
      <c r="H49" s="2" t="s">
        <v>16</v>
      </c>
      <c r="I49" s="2" t="s">
        <v>16</v>
      </c>
      <c r="J49" s="2" t="str" cm="1">
        <f t="array" ref="J49">IFERROR(GROWTH(FraEgyetem_2[[#This Row],[2013]:[2016]],{2013,2014,2015,2016},2017), "-")</f>
        <v>-</v>
      </c>
      <c r="K49" s="2" t="s">
        <v>16</v>
      </c>
      <c r="L49" s="2" t="s">
        <v>16</v>
      </c>
      <c r="M49" s="2">
        <v>37.5</v>
      </c>
      <c r="N49" s="2" t="str" cm="1">
        <f t="array" ref="N49">IF(COUNT(FraEgyetem_2[[#This Row],[2013]:[2020]])&gt;0, _xlfn.XLOOKUP(MAX(FraEgyetem_2[[#This Row],[2013]:[2020]]),FraEgyetem_2[[#This Row],[2013]:[2020]],FraEgyetem_2[[#Headers],[2013]:[2020]]), "Nincs ilyen")</f>
        <v>2020</v>
      </c>
      <c r="Q4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50" spans="1:17" x14ac:dyDescent="0.25">
      <c r="A50" s="1" t="s">
        <v>72</v>
      </c>
      <c r="B50" s="3" t="s">
        <v>41</v>
      </c>
      <c r="C50" s="3" t="s">
        <v>18</v>
      </c>
      <c r="D50" s="2">
        <v>5</v>
      </c>
      <c r="E50" s="3" t="s">
        <v>15</v>
      </c>
      <c r="F50" s="2" t="s">
        <v>16</v>
      </c>
      <c r="G50" s="2" t="s">
        <v>16</v>
      </c>
      <c r="H50" s="2" t="s">
        <v>16</v>
      </c>
      <c r="I50" s="2" t="s">
        <v>16</v>
      </c>
      <c r="J50" s="2" t="str" cm="1">
        <f t="array" ref="J50">IFERROR(GROWTH(FraEgyetem_2[[#This Row],[2013]:[2016]],{2013,2014,2015,2016},2017), "-")</f>
        <v>-</v>
      </c>
      <c r="K50" s="2" t="s">
        <v>16</v>
      </c>
      <c r="L50" s="2">
        <v>10.7</v>
      </c>
      <c r="M50" s="2">
        <v>11.5</v>
      </c>
      <c r="N50" s="2" t="str" cm="1">
        <f t="array" ref="N50">IF(COUNT(FraEgyetem_2[[#This Row],[2013]:[2020]])&gt;0, _xlfn.XLOOKUP(MAX(FraEgyetem_2[[#This Row],[2013]:[2020]]),FraEgyetem_2[[#This Row],[2013]:[2020]],FraEgyetem_2[[#Headers],[2013]:[2020]]), "Nincs ilyen")</f>
        <v>2020</v>
      </c>
      <c r="Q5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</sheetData>
  <phoneticPr fontId="1" type="noConversion"/>
  <conditionalFormatting sqref="G2:M50">
    <cfRule type="expression" dxfId="1" priority="1">
      <formula>AND(F2&lt;&gt;"-", G2&lt;&gt;"-", F2&gt;G2)</formula>
    </cfRule>
    <cfRule type="expression" dxfId="0" priority="2">
      <formula>AND(F2&lt;&gt;"-", G2&lt;&gt;"-", F2&lt;G2)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C47-078A-4ED3-97DD-B791F60077BF}">
  <dimension ref="A1:T19"/>
  <sheetViews>
    <sheetView workbookViewId="0">
      <selection activeCell="N13" sqref="N13"/>
    </sheetView>
  </sheetViews>
  <sheetFormatPr defaultRowHeight="15" x14ac:dyDescent="0.25"/>
  <cols>
    <col min="1" max="1" width="42.42578125" customWidth="1"/>
    <col min="2" max="2" width="27.85546875" customWidth="1"/>
    <col min="3" max="3" width="20.5703125" bestFit="1" customWidth="1"/>
  </cols>
  <sheetData>
    <row r="1" spans="1:20" x14ac:dyDescent="0.25">
      <c r="A1" t="s">
        <v>0</v>
      </c>
      <c r="B1" t="s">
        <v>17</v>
      </c>
      <c r="C1" t="str">
        <f>IFERROR(_xlfn.LET(
  _xlpm.kiv_psz,
  _xlfn.XLOOKUP(B1,FraEgyetem_2[Egyetem neve],FraEgyetem_2[2019]),
  _xlpm.jobb_d,
  COUNTIF(FraEgyetem_2[2019], "&gt;"&amp;_xlpm.kiv_psz),
  _xlpm.jobb_átl,
  AVERAGEIF(FraEgyetem_2[2019], "&gt;"&amp;_xlpm.kiv_psz, FraEgyetem_2[2019]),
  IF(_xlpm.kiv_psz="-", "Nincs adat!", _xlpm.jobb_d &amp; "db" &amp; " " &amp; _xlpm.jobb_átl)
), "Nincs adat!")</f>
        <v>7db 55,4857142857143</v>
      </c>
      <c r="N1" t="s">
        <v>75</v>
      </c>
    </row>
    <row r="2" spans="1:20" x14ac:dyDescent="0.25">
      <c r="N2">
        <f>MAX(FraEgyetem_2[[#This Row],[2013]:[2020]])-MIN(FraEgyetem_2[[#This Row],[2013]:[2020]])</f>
        <v>10.100000000000001</v>
      </c>
    </row>
    <row r="3" spans="1:20" x14ac:dyDescent="0.25">
      <c r="A3" t="str" cm="1">
        <f t="array" ref="A3">_xlfn.LET(
  _xlpm.kulonbsegek,
  _xlfn.BYROW(
    FraEgyetem_2[[2013]:[2020]],
    _xlfn.LAMBDA(_xlpm.row, MAX(_xlpm.row)-MIN(_xlpm.row))
  ),
  IF(
    AND(_xlpm.kulonbsegek=0),
    "Nincs ilyen egyetem",
    _xlfn.XLOOKUP(MAX(_xlpm.kulonbsegek), _xlpm.kulonbsegek, FraEgyetem_2[Egyetem neve])
  )
)</f>
        <v>Université Paris Descartes</v>
      </c>
    </row>
    <row r="4" spans="1:20" x14ac:dyDescent="0.25">
      <c r="N4">
        <v>2018</v>
      </c>
      <c r="O4">
        <v>2019</v>
      </c>
      <c r="P4">
        <v>2020</v>
      </c>
      <c r="Q4" t="s">
        <v>2</v>
      </c>
      <c r="R4" t="s">
        <v>3</v>
      </c>
      <c r="S4" t="s">
        <v>78</v>
      </c>
      <c r="T4" t="s">
        <v>81</v>
      </c>
    </row>
    <row r="5" spans="1:20" x14ac:dyDescent="0.25">
      <c r="A5" t="str" cm="1">
        <f t="array" ref="A5">_xlfn.LET(
  _xlpm.max_value,
  _xlfn.MAXIFS(FraEgyetem_2[2019], FraEgyetem_2[Méret], "S"),
  IF(COUNTIF(FraEgyetem_2[2019], _xlpm.max_value)&gt;1, "Több ilyen", _xlfn.XLOOKUP("S"&amp;_xlpm.max_value, FraEgyetem_2[Méret]&amp;FraEgyetem_2[2019], FraEgyetem_2[Egyetem neve]))
)</f>
        <v>Ecole Polytechnique</v>
      </c>
      <c r="N5" t="s">
        <v>76</v>
      </c>
      <c r="O5" t="s">
        <v>76</v>
      </c>
      <c r="P5" t="s">
        <v>76</v>
      </c>
      <c r="Q5" t="s">
        <v>77</v>
      </c>
      <c r="R5" t="s">
        <v>79</v>
      </c>
      <c r="S5" t="b">
        <f>NOT(ISERR(SEARCH("Paris", 'Francia egyetemek QS rangsora'!A2)))</f>
        <v>0</v>
      </c>
      <c r="T5" t="b">
        <f>COUNTIF('Francia egyetemek QS rangsora'!K2:M2,"-")=0</f>
        <v>1</v>
      </c>
    </row>
    <row r="6" spans="1:20" x14ac:dyDescent="0.25">
      <c r="N6" t="s">
        <v>76</v>
      </c>
      <c r="O6" t="s">
        <v>76</v>
      </c>
      <c r="P6" t="s">
        <v>76</v>
      </c>
      <c r="Q6" t="s">
        <v>77</v>
      </c>
      <c r="R6" t="s">
        <v>79</v>
      </c>
      <c r="S6" t="b">
        <f>NOT(ISERR(SEARCH("Lyon", 'Francia egyetemek QS rangsora'!A2)))</f>
        <v>0</v>
      </c>
      <c r="T6" t="b">
        <f>COUNTIF('Francia egyetemek QS rangsora'!K2:M2,"-")=0</f>
        <v>1</v>
      </c>
    </row>
    <row r="7" spans="1:20" x14ac:dyDescent="0.25">
      <c r="N7" t="s">
        <v>76</v>
      </c>
      <c r="O7" t="s">
        <v>76</v>
      </c>
      <c r="P7" t="s">
        <v>76</v>
      </c>
      <c r="Q7" t="s">
        <v>77</v>
      </c>
      <c r="R7" t="s">
        <v>79</v>
      </c>
      <c r="S7" t="b">
        <f>NOT(ISERR(SEARCH("Marseille", 'Francia egyetemek QS rangsora'!A2)))</f>
        <v>0</v>
      </c>
      <c r="T7" t="b">
        <f>COUNTIF('Francia egyetemek QS rangsora'!K2:M2,"-")=0</f>
        <v>1</v>
      </c>
    </row>
    <row r="8" spans="1:20" x14ac:dyDescent="0.25">
      <c r="A8">
        <f>DCOUNTA(FraEgyetem_2[#All], "Egyetem neve", Megoldások!N8:Q14)</f>
        <v>7</v>
      </c>
      <c r="N8" t="s">
        <v>78</v>
      </c>
      <c r="O8" t="s">
        <v>80</v>
      </c>
      <c r="P8" t="s">
        <v>3</v>
      </c>
      <c r="Q8" t="s">
        <v>2</v>
      </c>
    </row>
    <row r="9" spans="1:20" x14ac:dyDescent="0.25">
      <c r="N9" t="b">
        <f>NOT(ISERR(SEARCH("Paris",'Francia egyetemek QS rangsora'!A2)))</f>
        <v>0</v>
      </c>
      <c r="O9" t="b">
        <f>COUNTIF('Francia egyetemek QS rangsora'!K2:M2,"-")=0</f>
        <v>1</v>
      </c>
      <c r="P9">
        <v>4</v>
      </c>
      <c r="Q9" t="s">
        <v>77</v>
      </c>
    </row>
    <row r="10" spans="1:20" x14ac:dyDescent="0.25">
      <c r="N10" t="b">
        <f>NOT(ISERR(SEARCH("Paris",'Francia egyetemek QS rangsora'!A2)))</f>
        <v>0</v>
      </c>
      <c r="O10" t="b">
        <f>COUNTIF('Francia egyetemek QS rangsora'!K2:M2,"-")=0</f>
        <v>1</v>
      </c>
      <c r="P10">
        <v>5</v>
      </c>
      <c r="Q10" t="s">
        <v>77</v>
      </c>
    </row>
    <row r="11" spans="1:20" x14ac:dyDescent="0.25">
      <c r="N11" t="b">
        <f>NOT(ISERR(SEARCH("Lyon",'Francia egyetemek QS rangsora'!A2)))</f>
        <v>0</v>
      </c>
      <c r="O11" t="b">
        <f>COUNTIF('Francia egyetemek QS rangsora'!K2:M2,"-")=0</f>
        <v>1</v>
      </c>
      <c r="P11">
        <v>4</v>
      </c>
      <c r="Q11" t="s">
        <v>77</v>
      </c>
    </row>
    <row r="12" spans="1:20" x14ac:dyDescent="0.25">
      <c r="N12" t="b">
        <f>NOT(ISERR(SEARCH("Lyon",'Francia egyetemek QS rangsora'!A2)))</f>
        <v>0</v>
      </c>
      <c r="O12" t="b">
        <f>COUNTIF('Francia egyetemek QS rangsora'!K2:M2,"-")=0</f>
        <v>1</v>
      </c>
      <c r="P12">
        <v>5</v>
      </c>
      <c r="Q12" t="s">
        <v>77</v>
      </c>
    </row>
    <row r="13" spans="1:20" x14ac:dyDescent="0.25">
      <c r="N13" t="b">
        <f>NOT(ISERR(SEARCH("Marseilles",'Francia egyetemek QS rangsora'!A2)))</f>
        <v>0</v>
      </c>
      <c r="O13" t="b">
        <f>COUNTIF('Francia egyetemek QS rangsora'!K2:M2,"-")=0</f>
        <v>1</v>
      </c>
      <c r="P13">
        <v>4</v>
      </c>
      <c r="Q13" t="s">
        <v>77</v>
      </c>
    </row>
    <row r="14" spans="1:20" x14ac:dyDescent="0.25">
      <c r="N14" t="b">
        <f>NOT(ISERR(SEARCH("Marseilles",'Francia egyetemek QS rangsora'!A2)))</f>
        <v>0</v>
      </c>
      <c r="O14" t="b">
        <f>COUNTIF('Francia egyetemek QS rangsora'!K2:M2,"-")=0</f>
        <v>1</v>
      </c>
      <c r="P14">
        <v>5</v>
      </c>
      <c r="Q14" t="s">
        <v>77</v>
      </c>
    </row>
    <row r="17" spans="14:20" x14ac:dyDescent="0.25">
      <c r="N17">
        <v>2018</v>
      </c>
      <c r="O17">
        <v>2019</v>
      </c>
      <c r="P17">
        <v>2020</v>
      </c>
      <c r="Q17" t="s">
        <v>2</v>
      </c>
      <c r="R17" t="s">
        <v>3</v>
      </c>
      <c r="S17" t="s">
        <v>78</v>
      </c>
      <c r="T17" t="s">
        <v>81</v>
      </c>
    </row>
    <row r="18" spans="14:20" x14ac:dyDescent="0.25">
      <c r="N18" t="s">
        <v>76</v>
      </c>
      <c r="O18" t="s">
        <v>76</v>
      </c>
      <c r="P18" t="s">
        <v>76</v>
      </c>
      <c r="Q18" t="s">
        <v>77</v>
      </c>
      <c r="R18">
        <v>4</v>
      </c>
      <c r="S18" t="b">
        <f>OR(
  NOT(ISERR(SEARCH("Paris", 'Francia egyetemek QS rangsora'!A2))),
  NOT(ISERR(SEARCH("Lyon", 'Francia egyetemek QS rangsora'!A2))),
  NOT(ISERR(SEARCH("Marseille", 'Francia egyetemek QS rangsora'!A2)))
)</f>
        <v>0</v>
      </c>
      <c r="T18" t="b">
        <f>COUNTIF('Francia egyetemek QS rangsora'!K2:M2,"-")=0</f>
        <v>1</v>
      </c>
    </row>
    <row r="19" spans="14:20" x14ac:dyDescent="0.25">
      <c r="N19" t="s">
        <v>76</v>
      </c>
      <c r="O19" t="s">
        <v>76</v>
      </c>
      <c r="P19" t="s">
        <v>76</v>
      </c>
      <c r="Q19" t="s">
        <v>77</v>
      </c>
      <c r="R19">
        <v>5</v>
      </c>
      <c r="S19" t="b">
        <f>OR(
  NOT(ISERR(SEARCH("Paris", 'Francia egyetemek QS rangsora'!A2))),
  NOT(ISERR(SEARCH("Lyon", 'Francia egyetemek QS rangsora'!A2))),
  NOT(ISERR(SEARCH("Marseille", 'Francia egyetemek QS rangsora'!A2)))
)</f>
        <v>0</v>
      </c>
      <c r="T19" t="b">
        <f>COUNTIF('Francia egyetemek QS rangsora'!K2:M2,"-")=0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782C3-7F9A-41CC-A5AB-50E72FBF8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Francia egyetemek QS rangsora</vt:lpstr>
      <vt:lpstr>Megoldások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2025-01-14T18:58:33Z</dcterms:created>
  <dcterms:modified xsi:type="dcterms:W3CDTF">2025-01-14T23:22:08Z</dcterms:modified>
</cp:coreProperties>
</file>