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1.2\Tablazatkezeles\"/>
    </mc:Choice>
  </mc:AlternateContent>
  <xr:revisionPtr revIDLastSave="0" documentId="13_ncr:1_{DF7ABDE3-31B3-4435-A30E-7454F8B47A65}" xr6:coauthVersionLast="47" xr6:coauthVersionMax="47" xr10:uidLastSave="{00000000-0000-0000-0000-000000000000}"/>
  <bookViews>
    <workbookView xWindow="-120" yWindow="-120" windowWidth="29040" windowHeight="15720" activeTab="1" xr2:uid="{AA3858A9-0CC5-42EF-AFC1-430BDB0C85A8}"/>
  </bookViews>
  <sheets>
    <sheet name="Éremtábla" sheetId="2" r:id="rId1"/>
    <sheet name="Olimpia statisztika" sheetId="3" r:id="rId2"/>
  </sheets>
  <definedNames>
    <definedName name="ExternalData_1" localSheetId="1" hidden="1">'Olimpia statisztika'!$A$1:$J$24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3" l="1" a="1"/>
  <c r="M7" i="3" s="1"/>
  <c r="L9" i="3" a="1"/>
  <c r="L9" i="3" s="1"/>
  <c r="M6" i="3"/>
  <c r="N6" i="3"/>
  <c r="L6" i="3"/>
  <c r="L2" i="3"/>
  <c r="K5" i="2"/>
  <c r="L5" i="2"/>
  <c r="J5" i="2"/>
  <c r="K1" i="2"/>
  <c r="X3" i="2"/>
  <c r="W3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2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2" i="2"/>
  <c r="C151" i="2"/>
  <c r="D151" i="2"/>
  <c r="E151" i="2"/>
  <c r="F151" i="2"/>
  <c r="B15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F015C-868C-46F1-8321-EDC235FE68ED}" keepAlive="1" name="Lekérdezés - olimpia_stat" description="A munkafüzetben levő „olimpia_stat” lekérdezés kapcsolata" type="5" refreshedVersion="8" background="1" saveData="1">
    <dbPr connection="Provider=Microsoft.Mashup.OleDb.1;Data Source=$Workbook$;Location=olimpia_stat;Extended Properties=&quot;&quot;" command="SELECT * FROM [olimpia_sta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<sst xmlns="http://schemas.openxmlformats.org/spreadsheetml/2006/main" count="233" uniqueCount="208">
  <si>
    <t>Nemzet (NOB-kód)</t>
  </si>
  <si>
    <t>Részvétel száma</t>
  </si>
  <si>
    <t>Arany</t>
  </si>
  <si>
    <t>Ezüst</t>
  </si>
  <si>
    <t>Bronz</t>
  </si>
  <si>
    <t> Afganisztán (AFG)</t>
  </si>
  <si>
    <t> Algéria (ALG)</t>
  </si>
  <si>
    <t> Amerikai Virgin-szigetek (ISV)</t>
  </si>
  <si>
    <t> Argentína (ARG)</t>
  </si>
  <si>
    <t> Ausztrálázsia (ANZ)</t>
  </si>
  <si>
    <t> Ausztrália (AUS)</t>
  </si>
  <si>
    <t> Ausztria (AUT)</t>
  </si>
  <si>
    <t> Azerbajdzsán (AZE)</t>
  </si>
  <si>
    <t> Bahama-szigetek (BAH)</t>
  </si>
  <si>
    <t> Bahrein (BRN)</t>
  </si>
  <si>
    <t> Barbados (BAR)</t>
  </si>
  <si>
    <t> Belgium (BEL)</t>
  </si>
  <si>
    <t> Bermuda (BER)</t>
  </si>
  <si>
    <t> Cseh Királyság (BOH)</t>
  </si>
  <si>
    <t> Botswana (BOT)</t>
  </si>
  <si>
    <t> Brazília (BRA)</t>
  </si>
  <si>
    <t> Brit Nyugat-India (BWI)</t>
  </si>
  <si>
    <t> Bulgária (BUL)</t>
  </si>
  <si>
    <t> Burundi (BDI)</t>
  </si>
  <si>
    <t> Chile (CHI)</t>
  </si>
  <si>
    <t> Ciprus (CYP)</t>
  </si>
  <si>
    <t> Costa Rica (CRC)</t>
  </si>
  <si>
    <t> Csehország (CZE)</t>
  </si>
  <si>
    <t> Csehszlovákia (TCH)</t>
  </si>
  <si>
    <t> Dánia (DEN)</t>
  </si>
  <si>
    <t> Dél-afrikai Köztársaság (RSA)</t>
  </si>
  <si>
    <t> Dél-Korea (KOR)</t>
  </si>
  <si>
    <t> Dominikai Köztársaság (DOM)</t>
  </si>
  <si>
    <t> Dzsibuti (DJI)</t>
  </si>
  <si>
    <t> Ecuador (ECU)</t>
  </si>
  <si>
    <t> Egyesített Csapat (EUN)</t>
  </si>
  <si>
    <t> Egyesült Államok (USA)</t>
  </si>
  <si>
    <t> Egyesült Arab Emírségek (UAE)</t>
  </si>
  <si>
    <t> Egyesült Német Csapat (EUA)</t>
  </si>
  <si>
    <t> Egyiptom (EGY)</t>
  </si>
  <si>
    <t> Elefántcsontpart (CIV)</t>
  </si>
  <si>
    <t> Eritrea (ERI)</t>
  </si>
  <si>
    <t> Észak-Korea (PRK)</t>
  </si>
  <si>
    <t> Észtország (EST)</t>
  </si>
  <si>
    <t> Etiópia (ETH)</t>
  </si>
  <si>
    <t> Fehéroroszország (BLR)</t>
  </si>
  <si>
    <t> Fidzsi-szigetek (FIJ)</t>
  </si>
  <si>
    <t> Finnország (FIN)</t>
  </si>
  <si>
    <t> Franciaország (FRA)</t>
  </si>
  <si>
    <t> Független résztvevők (IOP)</t>
  </si>
  <si>
    <t> Fülöp-szigetek (PHI)</t>
  </si>
  <si>
    <t> Gabon (GAB)</t>
  </si>
  <si>
    <t> Ghána (GHA)</t>
  </si>
  <si>
    <t> Görögország (GRE)</t>
  </si>
  <si>
    <t> Grenada (GRN)</t>
  </si>
  <si>
    <t> Grúzia (GEO)</t>
  </si>
  <si>
    <t> Guatemala (GUA)</t>
  </si>
  <si>
    <t> Guyana (GUY)</t>
  </si>
  <si>
    <t> Haiti (HAI)</t>
  </si>
  <si>
    <t> Holland Antillák (AHO)</t>
  </si>
  <si>
    <t> Hollandia (NED)</t>
  </si>
  <si>
    <t> Hongkong (HKG)</t>
  </si>
  <si>
    <t> Horvátország (CRO)</t>
  </si>
  <si>
    <t> India (IND)</t>
  </si>
  <si>
    <t> Indonézia (INA)</t>
  </si>
  <si>
    <t> Irak (IRQ)</t>
  </si>
  <si>
    <t> Irán (IRI)</t>
  </si>
  <si>
    <t> Írország (IRL)</t>
  </si>
  <si>
    <t> Izland (ISL)</t>
  </si>
  <si>
    <t> Izrael (ISR)</t>
  </si>
  <si>
    <t> Jamaica (JAM)</t>
  </si>
  <si>
    <t> Japán (JPN)</t>
  </si>
  <si>
    <t> Jordánia (JOR)</t>
  </si>
  <si>
    <t> Jugoszlávia (YUG)</t>
  </si>
  <si>
    <t> Kamerun (CMR)</t>
  </si>
  <si>
    <t> Kanada (CAN)</t>
  </si>
  <si>
    <t> Katar (QAT)</t>
  </si>
  <si>
    <t> Kazahsztán (KAZ)</t>
  </si>
  <si>
    <t> Kenya (KEN)</t>
  </si>
  <si>
    <t> Kína (CHN)</t>
  </si>
  <si>
    <t> Kínai Köztársaság (ROC)</t>
  </si>
  <si>
    <t> Kirgizisztán (KGZ)</t>
  </si>
  <si>
    <t> Kolumbia (COL)</t>
  </si>
  <si>
    <t> Koszovó (KOS)</t>
  </si>
  <si>
    <t> Kuba (CUB)</t>
  </si>
  <si>
    <t> Kuvait (KUW)</t>
  </si>
  <si>
    <t> Lengyelország (POL)</t>
  </si>
  <si>
    <t> Lettország (LAT)</t>
  </si>
  <si>
    <t> Libanon (LIB)</t>
  </si>
  <si>
    <t> Liechtenstein (LIE)</t>
  </si>
  <si>
    <t> Litvánia (LTU)</t>
  </si>
  <si>
    <t> Luxemburg (LUX)</t>
  </si>
  <si>
    <t> Észak-Macedónia (MKD)</t>
  </si>
  <si>
    <t> Magyarország (HUN)</t>
  </si>
  <si>
    <t> Malajzia (MAS)</t>
  </si>
  <si>
    <t> Marokkó (MAR)</t>
  </si>
  <si>
    <t> Mauritius (MRI)</t>
  </si>
  <si>
    <t> Mexikó (MEX)</t>
  </si>
  <si>
    <t> Moldova (MDA)</t>
  </si>
  <si>
    <t> Mongólia (MGL)</t>
  </si>
  <si>
    <t> Montenegró (MNE)</t>
  </si>
  <si>
    <t> Mozambik (MOZ)</t>
  </si>
  <si>
    <t> Nagy-Britannia (GBR)</t>
  </si>
  <si>
    <t> Namíbia (NAM)</t>
  </si>
  <si>
    <t> NDK (GDR)</t>
  </si>
  <si>
    <t> Németország (GER)</t>
  </si>
  <si>
    <t> Nemzetközi Csapat (ZZX)</t>
  </si>
  <si>
    <t> Niger (NIG)</t>
  </si>
  <si>
    <t> Nigéria (NGR)</t>
  </si>
  <si>
    <t> Norvégia (NOR)</t>
  </si>
  <si>
    <t> NSZK (FRG)</t>
  </si>
  <si>
    <t> Olaszország (ITA)</t>
  </si>
  <si>
    <t> Oroszország (RUS)</t>
  </si>
  <si>
    <t> Örményország (ARM)</t>
  </si>
  <si>
    <t> Pakisztán (PAK)</t>
  </si>
  <si>
    <t> Panama (PAN)</t>
  </si>
  <si>
    <t> Paraguay (PAR)</t>
  </si>
  <si>
    <t> Peru (PER)</t>
  </si>
  <si>
    <t> Portugália (POR)</t>
  </si>
  <si>
    <t> Puerto Rico (PUR)</t>
  </si>
  <si>
    <t> Románia (ROU)</t>
  </si>
  <si>
    <t> Spanyolország (ESP)</t>
  </si>
  <si>
    <t> Srí Lanka (SRI)</t>
  </si>
  <si>
    <t> Suriname (SUR)</t>
  </si>
  <si>
    <t> Svájc (SUI)</t>
  </si>
  <si>
    <t> Svédország (SWE)</t>
  </si>
  <si>
    <t> Szaúd-Arábia (KSA)</t>
  </si>
  <si>
    <t> Szenegál (SEN)</t>
  </si>
  <si>
    <t> Szerbia (SRB)</t>
  </si>
  <si>
    <t> Szerbia és Montenegró (SCG)</t>
  </si>
  <si>
    <t> Szingapúr (SIN)</t>
  </si>
  <si>
    <t> Szíria (SYR)</t>
  </si>
  <si>
    <t> Szlovákia (SVK)</t>
  </si>
  <si>
    <t> Szlovénia (SLO)</t>
  </si>
  <si>
    <t> Szovjetunió (URS)</t>
  </si>
  <si>
    <t> Szudán (SUD)</t>
  </si>
  <si>
    <t> Tádzsikisztán (TJK)</t>
  </si>
  <si>
    <t> Tajvan (TPE)</t>
  </si>
  <si>
    <t> Tanzánia (TAN)</t>
  </si>
  <si>
    <t> Thaiföld (THA)</t>
  </si>
  <si>
    <t> Togo (TOG)</t>
  </si>
  <si>
    <t> Tonga (TGA)</t>
  </si>
  <si>
    <t> Törökország (TUR)</t>
  </si>
  <si>
    <t> Trinidad és Tobago (TRI)</t>
  </si>
  <si>
    <t> Tunézia (TUN)</t>
  </si>
  <si>
    <t> Uganda (UGA)</t>
  </si>
  <si>
    <t> Új-Zéland (NZL)</t>
  </si>
  <si>
    <t> Ukrajna (UKR)</t>
  </si>
  <si>
    <t> Uruguay (URU)</t>
  </si>
  <si>
    <t> Üzbegisztán (UZB)</t>
  </si>
  <si>
    <t> Venezuela (VEN)</t>
  </si>
  <si>
    <t> Vietnám (VIE)</t>
  </si>
  <si>
    <t> Zambia (ZAM)</t>
  </si>
  <si>
    <t> Zimbabwe (ZIM)</t>
  </si>
  <si>
    <t>Összesen</t>
  </si>
  <si>
    <t>Összsen</t>
  </si>
  <si>
    <t>NOB-kód</t>
  </si>
  <si>
    <t>Szöveges leírás</t>
  </si>
  <si>
    <t>E feladat</t>
  </si>
  <si>
    <t>erem</t>
  </si>
  <si>
    <t>erem2</t>
  </si>
  <si>
    <t>F feladat</t>
  </si>
  <si>
    <t>&gt;0</t>
  </si>
  <si>
    <t>Év</t>
  </si>
  <si>
    <t>Város</t>
  </si>
  <si>
    <t>Ország</t>
  </si>
  <si>
    <t>Nemzetek száma</t>
  </si>
  <si>
    <t>Versenyzők száma</t>
  </si>
  <si>
    <t>Férfiak száma</t>
  </si>
  <si>
    <t>Nők száma</t>
  </si>
  <si>
    <t>Magyar verseznyzők száma</t>
  </si>
  <si>
    <t>Versenyszámok száma</t>
  </si>
  <si>
    <t>Sportágak száma</t>
  </si>
  <si>
    <t>Chamonix</t>
  </si>
  <si>
    <t>Franciaország</t>
  </si>
  <si>
    <t>St. Moritz</t>
  </si>
  <si>
    <t>Svájc</t>
  </si>
  <si>
    <t>Lake Placid</t>
  </si>
  <si>
    <t>Egyesült Államok</t>
  </si>
  <si>
    <t>Garmisch-Partenkirchen</t>
  </si>
  <si>
    <t>Németország</t>
  </si>
  <si>
    <t>Oslo</t>
  </si>
  <si>
    <t>Norvégia</t>
  </si>
  <si>
    <t>Cortina d’Ampezzo</t>
  </si>
  <si>
    <t>Olaszország</t>
  </si>
  <si>
    <t>Squaw Valley</t>
  </si>
  <si>
    <t>Innsbruck</t>
  </si>
  <si>
    <t>Ausztria</t>
  </si>
  <si>
    <t>Grenoble</t>
  </si>
  <si>
    <t>Szapporo</t>
  </si>
  <si>
    <t>Japán</t>
  </si>
  <si>
    <t>Szarajevó</t>
  </si>
  <si>
    <t>Jugoszlávia</t>
  </si>
  <si>
    <t>Calgary</t>
  </si>
  <si>
    <t>Kanada</t>
  </si>
  <si>
    <t>Albertville</t>
  </si>
  <si>
    <t>Lillehammer</t>
  </si>
  <si>
    <t>Nagano</t>
  </si>
  <si>
    <t>Salt Lake City</t>
  </si>
  <si>
    <t>Torino</t>
  </si>
  <si>
    <t>Vancouver</t>
  </si>
  <si>
    <t>Szocsi</t>
  </si>
  <si>
    <t>Oroszország</t>
  </si>
  <si>
    <t>Phjongcshang</t>
  </si>
  <si>
    <t>Dél-Korea</t>
  </si>
  <si>
    <t>I feladat</t>
  </si>
  <si>
    <t>J feladat</t>
  </si>
  <si>
    <t>K feladat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</si>
</sst>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fő&quot;"/>
  </numFmts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CEDFF2"/>
        <bgColor indexed="64"/>
      </patternFill>
    </fill>
  </fills>
  <borders count="27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9" xfId="0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0" fillId="0" borderId="0" xfId="0" applyNumberForma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ál" xfId="0" builtinId="0"/>
  </cellStyles>
  <dxfs count="27">
    <dxf>
      <fill>
        <patternFill>
          <bgColor rgb="FFFFC000"/>
        </patternFill>
      </fill>
    </dxf>
    <dxf>
      <fill>
        <patternFill>
          <bgColor rgb="FFFFFF00"/>
        </patternFill>
      </fill>
    </dxf>
    <dxf>
      <border diagonalUp="0" diagonalDown="0">
        <left style="thin">
          <color rgb="FFFF0000"/>
        </left>
        <right/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numFmt numFmtId="0" formatCode="General"/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numFmt numFmtId="0" formatCode="General"/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 diagonalUp="0" diagonalDown="0">
        <left/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border>
        <top style="thin">
          <color rgb="FFFF0000"/>
        </top>
      </border>
    </dxf>
    <dxf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bottom style="thin">
          <color rgb="FFFF0000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solid">
          <fgColor indexed="64"/>
          <bgColor rgb="FFCEDFF2"/>
        </patternFill>
      </fill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rgb="FFCEDFF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rgb="FFCEDFF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rgb="FFCEDFF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rgb="FFCEDFF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border>
        <top style="medium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</dxf>
    <dxf>
      <border>
        <bottom style="medium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CEDFF2"/>
      <color rgb="FFCC9966"/>
      <color rgb="FFC0C0C0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87963A-F318-415E-8531-2C9357F4100A}" autoFormatId="16" applyNumberFormats="0" applyBorderFormats="0" applyFontFormats="0" applyPatternFormats="0" applyAlignmentFormats="0" applyWidthHeightFormats="0">
  <queryTableRefresh nextId="12">
    <queryTableFields count="10">
      <queryTableField id="1" name="Év" tableColumnId="1"/>
      <queryTableField id="2" name="Város" tableColumnId="2"/>
      <queryTableField id="3" name="Ország" tableColumnId="3"/>
      <queryTableField id="4" name="Nemzetek száma" tableColumnId="4"/>
      <queryTableField id="5" name="Versenyzők száma" tableColumnId="5"/>
      <queryTableField id="6" name="Férfiak száma" tableColumnId="6"/>
      <queryTableField id="7" name="Nők száma" tableColumnId="7"/>
      <queryTableField id="8" name="Magyar verseznyzők száma" tableColumnId="8"/>
      <queryTableField id="9" name="Versenyszámok száma" tableColumnId="9"/>
      <queryTableField id="10" name="Sportágak száma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533EA-0D6A-4AAC-9C26-F352CD21C7C2}" name="olimpia_erem" displayName="olimpia_erem" ref="A1:F151" totalsRowShown="0" headerRowDxfId="26" dataDxfId="24" headerRowBorderDxfId="25" tableBorderDxfId="23" totalsRowBorderDxfId="22">
  <autoFilter ref="A1:F151" xr:uid="{266533EA-0D6A-4AAC-9C26-F352CD21C7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0C1D2E9-54ED-4BD8-A804-ADAE8CC1CF83}" name="Nemzet (NOB-kód)" dataDxfId="21"/>
    <tableColumn id="2" xr3:uid="{8E1F0B5C-AE17-4B83-8301-5CB3DD0AD116}" name="Részvétel száma" dataDxfId="20"/>
    <tableColumn id="3" xr3:uid="{D9F88543-0478-4F35-911C-7FB83912BD91}" name="Arany" dataDxfId="19"/>
    <tableColumn id="4" xr3:uid="{D3E37FFB-130B-4AE5-B31C-CC0D58561DB7}" name="Ezüst" dataDxfId="18"/>
    <tableColumn id="5" xr3:uid="{3EFEAB6A-0166-44C4-9388-3EBC55329D2E}" name="Bronz" dataDxfId="17"/>
    <tableColumn id="6" xr3:uid="{EF889972-EB59-48F3-8858-380AEF7D032E}" name="Összesen" dataDxfId="16">
      <calculatedColumnFormula>SUM(olimpia_erem[[#This Row],[Arany]:[Bronz]])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4A60F-0E50-4F60-A274-FB16DB711C0E}" name="olimpia_stat" displayName="olimpia_stat" ref="A1:J24" tableType="queryTable" totalsRowShown="0" headerRowDxfId="15" headerRowBorderDxfId="14" tableBorderDxfId="13" totalsRowBorderDxfId="12">
  <autoFilter ref="A1:J24" xr:uid="{6454A60F-0E50-4F60-A274-FB16DB711C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6102A4E-A963-4CC0-8BD3-F8E8E37787B4}" uniqueName="1" name="Év" queryTableFieldId="1" dataDxfId="11"/>
    <tableColumn id="2" xr3:uid="{BBAD6ED3-05B9-47AA-A968-F4145A12A9FB}" uniqueName="2" name="Város" queryTableFieldId="2" dataDxfId="10"/>
    <tableColumn id="3" xr3:uid="{06DD73A3-A21A-481B-9EB9-C631588A4C4F}" uniqueName="3" name="Ország" queryTableFieldId="3" dataDxfId="9"/>
    <tableColumn id="4" xr3:uid="{AED6E838-6CBB-4793-8F18-94CF08E1F228}" uniqueName="4" name="Nemzetek száma" queryTableFieldId="4" dataDxfId="8"/>
    <tableColumn id="5" xr3:uid="{B60EB368-4118-448B-896E-839D88BACB0E}" uniqueName="5" name="Versenyzők száma" queryTableFieldId="5" dataDxfId="7"/>
    <tableColumn id="6" xr3:uid="{26B35F40-B020-415F-B432-C2944D7486DE}" uniqueName="6" name="Férfiak száma" queryTableFieldId="6" dataDxfId="6"/>
    <tableColumn id="7" xr3:uid="{F75F35D2-2237-4E78-B02A-09037976B6E1}" uniqueName="7" name="Nők száma" queryTableFieldId="7" dataDxfId="5"/>
    <tableColumn id="8" xr3:uid="{3B299CDB-6CAE-42CB-A3DF-F0B44471B285}" uniqueName="8" name="Magyar verseznyzők száma" queryTableFieldId="8" dataDxfId="4"/>
    <tableColumn id="9" xr3:uid="{DFEE56D3-E28C-4B38-9FB0-F75A71B7E44B}" uniqueName="9" name="Versenyszámok száma" queryTableFieldId="9" dataDxfId="3"/>
    <tableColumn id="10" xr3:uid="{99D595F9-9E5E-4726-9412-36AA10E0AD80}" uniqueName="10" name="Sportágak száma" queryTableFieldId="10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77CC-EACF-49DD-AFA6-D7EAED0BA68E}">
  <dimension ref="A1:Y151"/>
  <sheetViews>
    <sheetView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32.7109375" customWidth="1"/>
    <col min="2" max="2" width="13.85546875" customWidth="1"/>
    <col min="3" max="3" width="8.28515625" bestFit="1" customWidth="1"/>
    <col min="4" max="4" width="8.140625" bestFit="1" customWidth="1"/>
    <col min="5" max="5" width="8.28515625" bestFit="1" customWidth="1"/>
    <col min="6" max="6" width="11.28515625" customWidth="1"/>
    <col min="8" max="8" width="9" bestFit="1" customWidth="1"/>
    <col min="9" max="9" width="72.85546875" bestFit="1" customWidth="1"/>
    <col min="10" max="11" width="8.5703125" bestFit="1" customWidth="1"/>
    <col min="12" max="12" width="12.28515625" bestFit="1" customWidth="1"/>
  </cols>
  <sheetData>
    <row r="1" spans="1:25" ht="31.5" customHeight="1" thickBo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154</v>
      </c>
      <c r="H1" t="s">
        <v>156</v>
      </c>
      <c r="I1" t="s">
        <v>157</v>
      </c>
      <c r="J1" t="s">
        <v>158</v>
      </c>
      <c r="K1">
        <f>DCOUNTA(A1:F150, olimpia_erem[[#Headers],[Nemzet (NOB-kód)]], W2:X3)</f>
        <v>7</v>
      </c>
    </row>
    <row r="2" spans="1:25" ht="15.75" customHeight="1" thickBot="1" x14ac:dyDescent="0.3">
      <c r="A2" s="1" t="s">
        <v>5</v>
      </c>
      <c r="B2" s="9">
        <v>0</v>
      </c>
      <c r="C2" s="9">
        <v>0</v>
      </c>
      <c r="D2" s="9">
        <v>0</v>
      </c>
      <c r="E2" s="10">
        <v>0</v>
      </c>
      <c r="F2" s="11">
        <f>SUM(olimpia_erem[[#This Row],[Arany]:[Bronz]])</f>
        <v>0</v>
      </c>
      <c r="H2" t="str">
        <f>MID(olimpia_erem[[#This Row],[Nemzet (NOB-kód)]], SEARCH("(", olimpia_erem[[#This Row],[Nemzet (NOB-kód)]])+1, SEARCH(")", olimpia_erem[[#This Row],[Nemzet (NOB-kód)]])-SEARCH("(", olimpia_erem[[#This Row],[Nemzet (NOB-kód)]])-1)</f>
        <v>AFG</v>
      </c>
      <c r="I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Afganisztán nem vett részt még téli olimpián.</v>
      </c>
      <c r="W2" t="s">
        <v>159</v>
      </c>
      <c r="X2" t="s">
        <v>160</v>
      </c>
    </row>
    <row r="3" spans="1:25" ht="15.75" thickBot="1" x14ac:dyDescent="0.3">
      <c r="A3" s="1" t="s">
        <v>6</v>
      </c>
      <c r="B3" s="9">
        <v>0</v>
      </c>
      <c r="C3" s="9">
        <v>0</v>
      </c>
      <c r="D3" s="9">
        <v>0</v>
      </c>
      <c r="E3" s="10">
        <v>0</v>
      </c>
      <c r="F3" s="9">
        <f>SUM(olimpia_erem[[#This Row],[Arany]:[Bronz]])</f>
        <v>0</v>
      </c>
      <c r="H3" t="str">
        <f>MID(olimpia_erem[[#This Row],[Nemzet (NOB-kód)]], SEARCH("(", olimpia_erem[[#This Row],[Nemzet (NOB-kód)]])+1, SEARCH(")", olimpia_erem[[#This Row],[Nemzet (NOB-kód)]])-SEARCH("(", olimpia_erem[[#This Row],[Nemzet (NOB-kód)]])-1)</f>
        <v>ALG</v>
      </c>
      <c r="I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Algéria nem vett részt még téli olimpián.</v>
      </c>
      <c r="J3" t="s">
        <v>161</v>
      </c>
      <c r="W3" t="b">
        <f>C2&gt;D2</f>
        <v>0</v>
      </c>
      <c r="X3" t="b">
        <f>D2&gt;E2</f>
        <v>0</v>
      </c>
    </row>
    <row r="4" spans="1:25" ht="15.75" thickBot="1" x14ac:dyDescent="0.3">
      <c r="A4" s="1" t="s">
        <v>7</v>
      </c>
      <c r="B4" s="9">
        <v>7</v>
      </c>
      <c r="C4" s="9">
        <v>0</v>
      </c>
      <c r="D4" s="9">
        <v>0</v>
      </c>
      <c r="E4" s="10">
        <v>0</v>
      </c>
      <c r="F4" s="9">
        <f>SUM(olimpia_erem[[#This Row],[Arany]:[Bronz]])</f>
        <v>0</v>
      </c>
      <c r="H4" t="str">
        <f>MID(olimpia_erem[[#This Row],[Nemzet (NOB-kód)]], SEARCH("(", olimpia_erem[[#This Row],[Nemzet (NOB-kód)]])+1, SEARCH(")", olimpia_erem[[#This Row],[Nemzet (NOB-kód)]])-SEARCH("(", olimpia_erem[[#This Row],[Nemzet (NOB-kód)]])-1)</f>
        <v>ISV</v>
      </c>
      <c r="I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Amerikai Virgin-szigetek 7 téli olimpán vett részt, és nem szerzett egy érmet sem.</v>
      </c>
      <c r="J4" t="s">
        <v>2</v>
      </c>
      <c r="K4" t="s">
        <v>3</v>
      </c>
      <c r="L4" t="s">
        <v>4</v>
      </c>
      <c r="W4" t="s">
        <v>2</v>
      </c>
      <c r="X4" t="s">
        <v>3</v>
      </c>
      <c r="Y4" t="s">
        <v>4</v>
      </c>
    </row>
    <row r="5" spans="1:25" ht="15.75" thickBot="1" x14ac:dyDescent="0.3">
      <c r="A5" s="1" t="s">
        <v>8</v>
      </c>
      <c r="B5" s="9">
        <v>18</v>
      </c>
      <c r="C5" s="9">
        <v>0</v>
      </c>
      <c r="D5" s="9">
        <v>0</v>
      </c>
      <c r="E5" s="10">
        <v>0</v>
      </c>
      <c r="F5" s="9">
        <f>SUM(olimpia_erem[[#This Row],[Arany]:[Bronz]])</f>
        <v>0</v>
      </c>
      <c r="H5" t="str">
        <f>MID(olimpia_erem[[#This Row],[Nemzet (NOB-kód)]], SEARCH("(", olimpia_erem[[#This Row],[Nemzet (NOB-kód)]])+1, SEARCH(")", olimpia_erem[[#This Row],[Nemzet (NOB-kód)]])-SEARCH("(", olimpia_erem[[#This Row],[Nemzet (NOB-kód)]])-1)</f>
        <v>ARG</v>
      </c>
      <c r="I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Argentína 18 téli olimpán vett részt, és nem szerzett egy érmet sem.</v>
      </c>
      <c r="J5" t="str">
        <f>_xlfn.LET(
  _xlpm.orszag,
  _xlfn.XLOOKUP(DMIN($A$1:$F$150,J4,W4:W5),C2:C150,$A$2:$A$150),
  LEFT(_xlpm.orszag, SEARCH("(", _xlpm.orszag)-2)
)</f>
        <v> Belgium</v>
      </c>
      <c r="K5" t="str">
        <f t="shared" ref="K5:L5" si="0">_xlfn.LET(
  _xlpm.orszag,
  _xlfn.XLOOKUP(DMIN($A$1:$F$150,K4,X4:X5),D2:D150,$A$2:$A$150),
  LEFT(_xlpm.orszag, SEARCH("(", _xlpm.orszag)-2)
)</f>
        <v> Belgium</v>
      </c>
      <c r="L5" t="str">
        <f t="shared" si="0"/>
        <v> Észak-Korea</v>
      </c>
      <c r="W5" t="s">
        <v>162</v>
      </c>
      <c r="X5" t="s">
        <v>162</v>
      </c>
      <c r="Y5" t="s">
        <v>162</v>
      </c>
    </row>
    <row r="6" spans="1:25" ht="15.75" thickBot="1" x14ac:dyDescent="0.3">
      <c r="A6" s="1" t="s">
        <v>9</v>
      </c>
      <c r="B6" s="9">
        <v>0</v>
      </c>
      <c r="C6" s="9">
        <v>0</v>
      </c>
      <c r="D6" s="9">
        <v>0</v>
      </c>
      <c r="E6" s="10">
        <v>0</v>
      </c>
      <c r="F6" s="9">
        <f>SUM(olimpia_erem[[#This Row],[Arany]:[Bronz]])</f>
        <v>0</v>
      </c>
      <c r="H6" t="str">
        <f>MID(olimpia_erem[[#This Row],[Nemzet (NOB-kód)]], SEARCH("(", olimpia_erem[[#This Row],[Nemzet (NOB-kód)]])+1, SEARCH(")", olimpia_erem[[#This Row],[Nemzet (NOB-kód)]])-SEARCH("(", olimpia_erem[[#This Row],[Nemzet (NOB-kód)]])-1)</f>
        <v>ANZ</v>
      </c>
      <c r="I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Ausztrálázsia nem vett részt még téli olimpián.</v>
      </c>
    </row>
    <row r="7" spans="1:25" ht="15.75" thickBot="1" x14ac:dyDescent="0.3">
      <c r="A7" s="1" t="s">
        <v>10</v>
      </c>
      <c r="B7" s="9">
        <v>18</v>
      </c>
      <c r="C7" s="9">
        <v>5</v>
      </c>
      <c r="D7" s="9">
        <v>3</v>
      </c>
      <c r="E7" s="10">
        <v>4</v>
      </c>
      <c r="F7" s="9">
        <f>SUM(olimpia_erem[[#This Row],[Arany]:[Bronz]])</f>
        <v>12</v>
      </c>
      <c r="H7" t="str">
        <f>MID(olimpia_erem[[#This Row],[Nemzet (NOB-kód)]], SEARCH("(", olimpia_erem[[#This Row],[Nemzet (NOB-kód)]])+1, SEARCH(")", olimpia_erem[[#This Row],[Nemzet (NOB-kód)]])-SEARCH("(", olimpia_erem[[#This Row],[Nemzet (NOB-kód)]])-1)</f>
        <v>AUS</v>
      </c>
      <c r="I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Ausztrália 18 téli olimpán vett részt, és 12 érmet szerzett.</v>
      </c>
    </row>
    <row r="8" spans="1:25" ht="15.75" thickBot="1" x14ac:dyDescent="0.3">
      <c r="A8" s="1" t="s">
        <v>11</v>
      </c>
      <c r="B8" s="9">
        <v>22</v>
      </c>
      <c r="C8" s="9">
        <v>59</v>
      </c>
      <c r="D8" s="9">
        <v>78</v>
      </c>
      <c r="E8" s="10">
        <v>81</v>
      </c>
      <c r="F8" s="9">
        <f>SUM(olimpia_erem[[#This Row],[Arany]:[Bronz]])</f>
        <v>218</v>
      </c>
      <c r="H8" t="str">
        <f>MID(olimpia_erem[[#This Row],[Nemzet (NOB-kód)]], SEARCH("(", olimpia_erem[[#This Row],[Nemzet (NOB-kód)]])+1, SEARCH(")", olimpia_erem[[#This Row],[Nemzet (NOB-kód)]])-SEARCH("(", olimpia_erem[[#This Row],[Nemzet (NOB-kód)]])-1)</f>
        <v>AUT</v>
      </c>
      <c r="I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Ausztria 22 téli olimpán vett részt, és 218 érmet szerzett.</v>
      </c>
    </row>
    <row r="9" spans="1:25" ht="15.75" thickBot="1" x14ac:dyDescent="0.3">
      <c r="A9" s="1" t="s">
        <v>12</v>
      </c>
      <c r="B9" s="9">
        <v>5</v>
      </c>
      <c r="C9" s="9">
        <v>0</v>
      </c>
      <c r="D9" s="9">
        <v>0</v>
      </c>
      <c r="E9" s="10">
        <v>0</v>
      </c>
      <c r="F9" s="9">
        <f>SUM(olimpia_erem[[#This Row],[Arany]:[Bronz]])</f>
        <v>0</v>
      </c>
      <c r="H9" t="str">
        <f>MID(olimpia_erem[[#This Row],[Nemzet (NOB-kód)]], SEARCH("(", olimpia_erem[[#This Row],[Nemzet (NOB-kód)]])+1, SEARCH(")", olimpia_erem[[#This Row],[Nemzet (NOB-kód)]])-SEARCH("(", olimpia_erem[[#This Row],[Nemzet (NOB-kód)]])-1)</f>
        <v>AZE</v>
      </c>
      <c r="I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Azerbajdzsán 5 téli olimpán vett részt, és nem szerzett egy érmet sem.</v>
      </c>
    </row>
    <row r="10" spans="1:25" ht="15.75" thickBot="1" x14ac:dyDescent="0.3">
      <c r="A10" s="1" t="s">
        <v>13</v>
      </c>
      <c r="B10" s="9">
        <v>0</v>
      </c>
      <c r="C10" s="9">
        <v>0</v>
      </c>
      <c r="D10" s="9">
        <v>0</v>
      </c>
      <c r="E10" s="10">
        <v>0</v>
      </c>
      <c r="F10" s="9">
        <f>SUM(olimpia_erem[[#This Row],[Arany]:[Bronz]])</f>
        <v>0</v>
      </c>
      <c r="H10" t="str">
        <f>MID(olimpia_erem[[#This Row],[Nemzet (NOB-kód)]], SEARCH("(", olimpia_erem[[#This Row],[Nemzet (NOB-kód)]])+1, SEARCH(")", olimpia_erem[[#This Row],[Nemzet (NOB-kód)]])-SEARCH("(", olimpia_erem[[#This Row],[Nemzet (NOB-kód)]])-1)</f>
        <v>BAH</v>
      </c>
      <c r="I1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Bahama-szigetek nem vett részt még téli olimpián.</v>
      </c>
    </row>
    <row r="11" spans="1:25" ht="15.75" thickBot="1" x14ac:dyDescent="0.3">
      <c r="A11" s="1" t="s">
        <v>14</v>
      </c>
      <c r="B11" s="9">
        <v>0</v>
      </c>
      <c r="C11" s="9">
        <v>0</v>
      </c>
      <c r="D11" s="9">
        <v>0</v>
      </c>
      <c r="E11" s="10">
        <v>0</v>
      </c>
      <c r="F11" s="9">
        <f>SUM(olimpia_erem[[#This Row],[Arany]:[Bronz]])</f>
        <v>0</v>
      </c>
      <c r="H11" t="str">
        <f>MID(olimpia_erem[[#This Row],[Nemzet (NOB-kód)]], SEARCH("(", olimpia_erem[[#This Row],[Nemzet (NOB-kód)]])+1, SEARCH(")", olimpia_erem[[#This Row],[Nemzet (NOB-kód)]])-SEARCH("(", olimpia_erem[[#This Row],[Nemzet (NOB-kód)]])-1)</f>
        <v>BRN</v>
      </c>
      <c r="I1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Bahrein nem vett részt még téli olimpián.</v>
      </c>
    </row>
    <row r="12" spans="1:25" ht="15.75" thickBot="1" x14ac:dyDescent="0.3">
      <c r="A12" s="1" t="s">
        <v>15</v>
      </c>
      <c r="B12" s="9">
        <v>0</v>
      </c>
      <c r="C12" s="9">
        <v>0</v>
      </c>
      <c r="D12" s="9">
        <v>0</v>
      </c>
      <c r="E12" s="10">
        <v>0</v>
      </c>
      <c r="F12" s="9">
        <f>SUM(olimpia_erem[[#This Row],[Arany]:[Bronz]])</f>
        <v>0</v>
      </c>
      <c r="H12" t="str">
        <f>MID(olimpia_erem[[#This Row],[Nemzet (NOB-kód)]], SEARCH("(", olimpia_erem[[#This Row],[Nemzet (NOB-kód)]])+1, SEARCH(")", olimpia_erem[[#This Row],[Nemzet (NOB-kód)]])-SEARCH("(", olimpia_erem[[#This Row],[Nemzet (NOB-kód)]])-1)</f>
        <v>BAR</v>
      </c>
      <c r="I1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Barbados nem vett részt még téli olimpián.</v>
      </c>
    </row>
    <row r="13" spans="1:25" ht="15.75" thickBot="1" x14ac:dyDescent="0.3">
      <c r="A13" s="1" t="s">
        <v>16</v>
      </c>
      <c r="B13" s="9">
        <v>20</v>
      </c>
      <c r="C13" s="9">
        <v>1</v>
      </c>
      <c r="D13" s="9">
        <v>1</v>
      </c>
      <c r="E13" s="10">
        <v>3</v>
      </c>
      <c r="F13" s="9">
        <f>SUM(olimpia_erem[[#This Row],[Arany]:[Bronz]])</f>
        <v>5</v>
      </c>
      <c r="H13" t="str">
        <f>MID(olimpia_erem[[#This Row],[Nemzet (NOB-kód)]], SEARCH("(", olimpia_erem[[#This Row],[Nemzet (NOB-kód)]])+1, SEARCH(")", olimpia_erem[[#This Row],[Nemzet (NOB-kód)]])-SEARCH("(", olimpia_erem[[#This Row],[Nemzet (NOB-kód)]])-1)</f>
        <v>BEL</v>
      </c>
      <c r="I1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Belgium 20 téli olimpán vett részt, és 5 érmet szerzett.</v>
      </c>
    </row>
    <row r="14" spans="1:25" ht="15.75" thickBot="1" x14ac:dyDescent="0.3">
      <c r="A14" s="1" t="s">
        <v>17</v>
      </c>
      <c r="B14" s="9">
        <v>7</v>
      </c>
      <c r="C14" s="9">
        <v>0</v>
      </c>
      <c r="D14" s="9">
        <v>0</v>
      </c>
      <c r="E14" s="10">
        <v>0</v>
      </c>
      <c r="F14" s="9">
        <f>SUM(olimpia_erem[[#This Row],[Arany]:[Bronz]])</f>
        <v>0</v>
      </c>
      <c r="H14" t="str">
        <f>MID(olimpia_erem[[#This Row],[Nemzet (NOB-kód)]], SEARCH("(", olimpia_erem[[#This Row],[Nemzet (NOB-kód)]])+1, SEARCH(")", olimpia_erem[[#This Row],[Nemzet (NOB-kód)]])-SEARCH("(", olimpia_erem[[#This Row],[Nemzet (NOB-kód)]])-1)</f>
        <v>BER</v>
      </c>
      <c r="I1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Bermuda 7 téli olimpán vett részt, és nem szerzett egy érmet sem.</v>
      </c>
    </row>
    <row r="15" spans="1:25" ht="15.75" thickBot="1" x14ac:dyDescent="0.3">
      <c r="A15" s="1" t="s">
        <v>18</v>
      </c>
      <c r="B15" s="9">
        <v>0</v>
      </c>
      <c r="C15" s="9">
        <v>0</v>
      </c>
      <c r="D15" s="9">
        <v>0</v>
      </c>
      <c r="E15" s="10">
        <v>0</v>
      </c>
      <c r="F15" s="9">
        <f>SUM(olimpia_erem[[#This Row],[Arany]:[Bronz]])</f>
        <v>0</v>
      </c>
      <c r="H15" t="str">
        <f>MID(olimpia_erem[[#This Row],[Nemzet (NOB-kód)]], SEARCH("(", olimpia_erem[[#This Row],[Nemzet (NOB-kód)]])+1, SEARCH(")", olimpia_erem[[#This Row],[Nemzet (NOB-kód)]])-SEARCH("(", olimpia_erem[[#This Row],[Nemzet (NOB-kód)]])-1)</f>
        <v>BOH</v>
      </c>
      <c r="I1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Cseh Királyság nem vett részt még téli olimpián.</v>
      </c>
    </row>
    <row r="16" spans="1:25" ht="15.75" thickBot="1" x14ac:dyDescent="0.3">
      <c r="A16" s="1" t="s">
        <v>19</v>
      </c>
      <c r="B16" s="9">
        <v>0</v>
      </c>
      <c r="C16" s="9">
        <v>0</v>
      </c>
      <c r="D16" s="9">
        <v>0</v>
      </c>
      <c r="E16" s="10">
        <v>0</v>
      </c>
      <c r="F16" s="9">
        <f>SUM(olimpia_erem[[#This Row],[Arany]:[Bronz]])</f>
        <v>0</v>
      </c>
      <c r="H16" t="str">
        <f>MID(olimpia_erem[[#This Row],[Nemzet (NOB-kód)]], SEARCH("(", olimpia_erem[[#This Row],[Nemzet (NOB-kód)]])+1, SEARCH(")", olimpia_erem[[#This Row],[Nemzet (NOB-kód)]])-SEARCH("(", olimpia_erem[[#This Row],[Nemzet (NOB-kód)]])-1)</f>
        <v>BOT</v>
      </c>
      <c r="I1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Botswana nem vett részt még téli olimpián.</v>
      </c>
    </row>
    <row r="17" spans="1:9" ht="15.75" thickBot="1" x14ac:dyDescent="0.3">
      <c r="A17" s="1" t="s">
        <v>20</v>
      </c>
      <c r="B17" s="9">
        <v>7</v>
      </c>
      <c r="C17" s="9">
        <v>0</v>
      </c>
      <c r="D17" s="9">
        <v>0</v>
      </c>
      <c r="E17" s="10">
        <v>0</v>
      </c>
      <c r="F17" s="9">
        <f>SUM(olimpia_erem[[#This Row],[Arany]:[Bronz]])</f>
        <v>0</v>
      </c>
      <c r="H17" t="str">
        <f>MID(olimpia_erem[[#This Row],[Nemzet (NOB-kód)]], SEARCH("(", olimpia_erem[[#This Row],[Nemzet (NOB-kód)]])+1, SEARCH(")", olimpia_erem[[#This Row],[Nemzet (NOB-kód)]])-SEARCH("(", olimpia_erem[[#This Row],[Nemzet (NOB-kód)]])-1)</f>
        <v>BRA</v>
      </c>
      <c r="I1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Brazília 7 téli olimpán vett részt, és nem szerzett egy érmet sem.</v>
      </c>
    </row>
    <row r="18" spans="1:9" ht="15.75" thickBot="1" x14ac:dyDescent="0.3">
      <c r="A18" s="1" t="s">
        <v>21</v>
      </c>
      <c r="B18" s="9">
        <v>0</v>
      </c>
      <c r="C18" s="9">
        <v>0</v>
      </c>
      <c r="D18" s="9">
        <v>0</v>
      </c>
      <c r="E18" s="10">
        <v>0</v>
      </c>
      <c r="F18" s="9">
        <f>SUM(olimpia_erem[[#This Row],[Arany]:[Bronz]])</f>
        <v>0</v>
      </c>
      <c r="H18" t="str">
        <f>MID(olimpia_erem[[#This Row],[Nemzet (NOB-kód)]], SEARCH("(", olimpia_erem[[#This Row],[Nemzet (NOB-kód)]])+1, SEARCH(")", olimpia_erem[[#This Row],[Nemzet (NOB-kód)]])-SEARCH("(", olimpia_erem[[#This Row],[Nemzet (NOB-kód)]])-1)</f>
        <v>BWI</v>
      </c>
      <c r="I1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Brit Nyugat-India nem vett részt még téli olimpián.</v>
      </c>
    </row>
    <row r="19" spans="1:9" ht="15.75" thickBot="1" x14ac:dyDescent="0.3">
      <c r="A19" s="1" t="s">
        <v>22</v>
      </c>
      <c r="B19" s="9">
        <v>19</v>
      </c>
      <c r="C19" s="9">
        <v>1</v>
      </c>
      <c r="D19" s="9">
        <v>2</v>
      </c>
      <c r="E19" s="10">
        <v>3</v>
      </c>
      <c r="F19" s="9">
        <f>SUM(olimpia_erem[[#This Row],[Arany]:[Bronz]])</f>
        <v>6</v>
      </c>
      <c r="H19" t="str">
        <f>MID(olimpia_erem[[#This Row],[Nemzet (NOB-kód)]], SEARCH("(", olimpia_erem[[#This Row],[Nemzet (NOB-kód)]])+1, SEARCH(")", olimpia_erem[[#This Row],[Nemzet (NOB-kód)]])-SEARCH("(", olimpia_erem[[#This Row],[Nemzet (NOB-kód)]])-1)</f>
        <v>BUL</v>
      </c>
      <c r="I1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Bulgária 19 téli olimpán vett részt, és 6 érmet szerzett.</v>
      </c>
    </row>
    <row r="20" spans="1:9" ht="15.75" thickBot="1" x14ac:dyDescent="0.3">
      <c r="A20" s="1" t="s">
        <v>23</v>
      </c>
      <c r="B20" s="9">
        <v>0</v>
      </c>
      <c r="C20" s="9">
        <v>0</v>
      </c>
      <c r="D20" s="9">
        <v>0</v>
      </c>
      <c r="E20" s="10">
        <v>0</v>
      </c>
      <c r="F20" s="9">
        <f>SUM(olimpia_erem[[#This Row],[Arany]:[Bronz]])</f>
        <v>0</v>
      </c>
      <c r="H20" t="str">
        <f>MID(olimpia_erem[[#This Row],[Nemzet (NOB-kód)]], SEARCH("(", olimpia_erem[[#This Row],[Nemzet (NOB-kód)]])+1, SEARCH(")", olimpia_erem[[#This Row],[Nemzet (NOB-kód)]])-SEARCH("(", olimpia_erem[[#This Row],[Nemzet (NOB-kód)]])-1)</f>
        <v>BDI</v>
      </c>
      <c r="I2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Burundi nem vett részt még téli olimpián.</v>
      </c>
    </row>
    <row r="21" spans="1:9" ht="15.75" thickBot="1" x14ac:dyDescent="0.3">
      <c r="A21" s="1" t="s">
        <v>24</v>
      </c>
      <c r="B21" s="9">
        <v>16</v>
      </c>
      <c r="C21" s="9">
        <v>0</v>
      </c>
      <c r="D21" s="9">
        <v>0</v>
      </c>
      <c r="E21" s="10">
        <v>0</v>
      </c>
      <c r="F21" s="9">
        <f>SUM(olimpia_erem[[#This Row],[Arany]:[Bronz]])</f>
        <v>0</v>
      </c>
      <c r="H21" t="str">
        <f>MID(olimpia_erem[[#This Row],[Nemzet (NOB-kód)]], SEARCH("(", olimpia_erem[[#This Row],[Nemzet (NOB-kód)]])+1, SEARCH(")", olimpia_erem[[#This Row],[Nemzet (NOB-kód)]])-SEARCH("(", olimpia_erem[[#This Row],[Nemzet (NOB-kód)]])-1)</f>
        <v>CHI</v>
      </c>
      <c r="I2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Chile 16 téli olimpán vett részt, és nem szerzett egy érmet sem.</v>
      </c>
    </row>
    <row r="22" spans="1:9" ht="15.75" thickBot="1" x14ac:dyDescent="0.3">
      <c r="A22" s="1" t="s">
        <v>25</v>
      </c>
      <c r="B22" s="9">
        <v>10</v>
      </c>
      <c r="C22" s="9">
        <v>0</v>
      </c>
      <c r="D22" s="9">
        <v>0</v>
      </c>
      <c r="E22" s="10">
        <v>0</v>
      </c>
      <c r="F22" s="9">
        <f>SUM(olimpia_erem[[#This Row],[Arany]:[Bronz]])</f>
        <v>0</v>
      </c>
      <c r="H22" t="str">
        <f>MID(olimpia_erem[[#This Row],[Nemzet (NOB-kód)]], SEARCH("(", olimpia_erem[[#This Row],[Nemzet (NOB-kód)]])+1, SEARCH(")", olimpia_erem[[#This Row],[Nemzet (NOB-kód)]])-SEARCH("(", olimpia_erem[[#This Row],[Nemzet (NOB-kód)]])-1)</f>
        <v>CYP</v>
      </c>
      <c r="I2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Ciprus 10 téli olimpán vett részt, és nem szerzett egy érmet sem.</v>
      </c>
    </row>
    <row r="23" spans="1:9" ht="15.75" thickBot="1" x14ac:dyDescent="0.3">
      <c r="A23" s="1" t="s">
        <v>26</v>
      </c>
      <c r="B23" s="9">
        <v>6</v>
      </c>
      <c r="C23" s="9">
        <v>0</v>
      </c>
      <c r="D23" s="9">
        <v>0</v>
      </c>
      <c r="E23" s="10">
        <v>0</v>
      </c>
      <c r="F23" s="9">
        <f>SUM(olimpia_erem[[#This Row],[Arany]:[Bronz]])</f>
        <v>0</v>
      </c>
      <c r="H23" t="str">
        <f>MID(olimpia_erem[[#This Row],[Nemzet (NOB-kód)]], SEARCH("(", olimpia_erem[[#This Row],[Nemzet (NOB-kód)]])+1, SEARCH(")", olimpia_erem[[#This Row],[Nemzet (NOB-kód)]])-SEARCH("(", olimpia_erem[[#This Row],[Nemzet (NOB-kód)]])-1)</f>
        <v>CRC</v>
      </c>
      <c r="I2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Costa Rica 6 téli olimpán vett részt, és nem szerzett egy érmet sem.</v>
      </c>
    </row>
    <row r="24" spans="1:9" ht="15.75" thickBot="1" x14ac:dyDescent="0.3">
      <c r="A24" s="1" t="s">
        <v>27</v>
      </c>
      <c r="B24" s="9">
        <v>6</v>
      </c>
      <c r="C24" s="9">
        <v>7</v>
      </c>
      <c r="D24" s="9">
        <v>9</v>
      </c>
      <c r="E24" s="10">
        <v>8</v>
      </c>
      <c r="F24" s="9">
        <f>SUM(olimpia_erem[[#This Row],[Arany]:[Bronz]])</f>
        <v>24</v>
      </c>
      <c r="H24" t="str">
        <f>MID(olimpia_erem[[#This Row],[Nemzet (NOB-kód)]], SEARCH("(", olimpia_erem[[#This Row],[Nemzet (NOB-kód)]])+1, SEARCH(")", olimpia_erem[[#This Row],[Nemzet (NOB-kód)]])-SEARCH("(", olimpia_erem[[#This Row],[Nemzet (NOB-kód)]])-1)</f>
        <v>CZE</v>
      </c>
      <c r="I2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Csehország 6 téli olimpán vett részt, és 24 érmet szerzett.</v>
      </c>
    </row>
    <row r="25" spans="1:9" ht="15.75" thickBot="1" x14ac:dyDescent="0.3">
      <c r="A25" s="1" t="s">
        <v>28</v>
      </c>
      <c r="B25" s="9">
        <v>16</v>
      </c>
      <c r="C25" s="9">
        <v>2</v>
      </c>
      <c r="D25" s="9">
        <v>8</v>
      </c>
      <c r="E25" s="10">
        <v>15</v>
      </c>
      <c r="F25" s="9">
        <f>SUM(olimpia_erem[[#This Row],[Arany]:[Bronz]])</f>
        <v>25</v>
      </c>
      <c r="H25" t="str">
        <f>MID(olimpia_erem[[#This Row],[Nemzet (NOB-kód)]], SEARCH("(", olimpia_erem[[#This Row],[Nemzet (NOB-kód)]])+1, SEARCH(")", olimpia_erem[[#This Row],[Nemzet (NOB-kód)]])-SEARCH("(", olimpia_erem[[#This Row],[Nemzet (NOB-kód)]])-1)</f>
        <v>TCH</v>
      </c>
      <c r="I2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Csehszlovákia 16 téli olimpán vett részt, és 25 érmet szerzett.</v>
      </c>
    </row>
    <row r="26" spans="1:9" ht="15.75" thickBot="1" x14ac:dyDescent="0.3">
      <c r="A26" s="1" t="s">
        <v>29</v>
      </c>
      <c r="B26" s="9">
        <v>13</v>
      </c>
      <c r="C26" s="9">
        <v>0</v>
      </c>
      <c r="D26" s="9">
        <v>1</v>
      </c>
      <c r="E26" s="10">
        <v>0</v>
      </c>
      <c r="F26" s="9">
        <f>SUM(olimpia_erem[[#This Row],[Arany]:[Bronz]])</f>
        <v>1</v>
      </c>
      <c r="H26" t="str">
        <f>MID(olimpia_erem[[#This Row],[Nemzet (NOB-kód)]], SEARCH("(", olimpia_erem[[#This Row],[Nemzet (NOB-kód)]])+1, SEARCH(")", olimpia_erem[[#This Row],[Nemzet (NOB-kód)]])-SEARCH("(", olimpia_erem[[#This Row],[Nemzet (NOB-kód)]])-1)</f>
        <v>DEN</v>
      </c>
      <c r="I2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Dánia 13 téli olimpán vett részt, és 1 érmet szerzett.</v>
      </c>
    </row>
    <row r="27" spans="1:9" ht="15.75" thickBot="1" x14ac:dyDescent="0.3">
      <c r="A27" s="1" t="s">
        <v>30</v>
      </c>
      <c r="B27" s="9">
        <v>6</v>
      </c>
      <c r="C27" s="9">
        <v>0</v>
      </c>
      <c r="D27" s="9">
        <v>0</v>
      </c>
      <c r="E27" s="10">
        <v>0</v>
      </c>
      <c r="F27" s="9">
        <f>SUM(olimpia_erem[[#This Row],[Arany]:[Bronz]])</f>
        <v>0</v>
      </c>
      <c r="H27" t="str">
        <f>MID(olimpia_erem[[#This Row],[Nemzet (NOB-kód)]], SEARCH("(", olimpia_erem[[#This Row],[Nemzet (NOB-kód)]])+1, SEARCH(")", olimpia_erem[[#This Row],[Nemzet (NOB-kód)]])-SEARCH("(", olimpia_erem[[#This Row],[Nemzet (NOB-kód)]])-1)</f>
        <v>RSA</v>
      </c>
      <c r="I2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Dél-afrikai Köztársaság 6 téli olimpán vett részt, és nem szerzett egy érmet sem.</v>
      </c>
    </row>
    <row r="28" spans="1:9" ht="15.75" thickBot="1" x14ac:dyDescent="0.3">
      <c r="A28" s="1" t="s">
        <v>31</v>
      </c>
      <c r="B28" s="9">
        <v>17</v>
      </c>
      <c r="C28" s="9">
        <v>26</v>
      </c>
      <c r="D28" s="9">
        <v>17</v>
      </c>
      <c r="E28" s="10">
        <v>10</v>
      </c>
      <c r="F28" s="9">
        <f>SUM(olimpia_erem[[#This Row],[Arany]:[Bronz]])</f>
        <v>53</v>
      </c>
      <c r="H28" t="str">
        <f>MID(olimpia_erem[[#This Row],[Nemzet (NOB-kód)]], SEARCH("(", olimpia_erem[[#This Row],[Nemzet (NOB-kód)]])+1, SEARCH(")", olimpia_erem[[#This Row],[Nemzet (NOB-kód)]])-SEARCH("(", olimpia_erem[[#This Row],[Nemzet (NOB-kód)]])-1)</f>
        <v>KOR</v>
      </c>
      <c r="I2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Dél-Korea 17 téli olimpán vett részt, és 53 érmet szerzett.</v>
      </c>
    </row>
    <row r="29" spans="1:9" ht="15.75" thickBot="1" x14ac:dyDescent="0.3">
      <c r="A29" s="1" t="s">
        <v>32</v>
      </c>
      <c r="B29" s="9">
        <v>0</v>
      </c>
      <c r="C29" s="9">
        <v>0</v>
      </c>
      <c r="D29" s="9">
        <v>0</v>
      </c>
      <c r="E29" s="10">
        <v>0</v>
      </c>
      <c r="F29" s="9">
        <f>SUM(olimpia_erem[[#This Row],[Arany]:[Bronz]])</f>
        <v>0</v>
      </c>
      <c r="H29" t="str">
        <f>MID(olimpia_erem[[#This Row],[Nemzet (NOB-kód)]], SEARCH("(", olimpia_erem[[#This Row],[Nemzet (NOB-kód)]])+1, SEARCH(")", olimpia_erem[[#This Row],[Nemzet (NOB-kód)]])-SEARCH("(", olimpia_erem[[#This Row],[Nemzet (NOB-kód)]])-1)</f>
        <v>DOM</v>
      </c>
      <c r="I2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Dominikai Köztársaság nem vett részt még téli olimpián.</v>
      </c>
    </row>
    <row r="30" spans="1:9" ht="15.75" thickBot="1" x14ac:dyDescent="0.3">
      <c r="A30" s="1" t="s">
        <v>33</v>
      </c>
      <c r="B30" s="9">
        <v>0</v>
      </c>
      <c r="C30" s="9">
        <v>0</v>
      </c>
      <c r="D30" s="9">
        <v>0</v>
      </c>
      <c r="E30" s="10">
        <v>0</v>
      </c>
      <c r="F30" s="9">
        <f>SUM(olimpia_erem[[#This Row],[Arany]:[Bronz]])</f>
        <v>0</v>
      </c>
      <c r="H30" t="str">
        <f>MID(olimpia_erem[[#This Row],[Nemzet (NOB-kód)]], SEARCH("(", olimpia_erem[[#This Row],[Nemzet (NOB-kód)]])+1, SEARCH(")", olimpia_erem[[#This Row],[Nemzet (NOB-kód)]])-SEARCH("(", olimpia_erem[[#This Row],[Nemzet (NOB-kód)]])-1)</f>
        <v>DJI</v>
      </c>
      <c r="I3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Dzsibuti nem vett részt még téli olimpián.</v>
      </c>
    </row>
    <row r="31" spans="1:9" ht="15.75" thickBot="1" x14ac:dyDescent="0.3">
      <c r="A31" s="1" t="s">
        <v>34</v>
      </c>
      <c r="B31" s="9">
        <v>0</v>
      </c>
      <c r="C31" s="9">
        <v>0</v>
      </c>
      <c r="D31" s="9">
        <v>0</v>
      </c>
      <c r="E31" s="10">
        <v>0</v>
      </c>
      <c r="F31" s="9">
        <f>SUM(olimpia_erem[[#This Row],[Arany]:[Bronz]])</f>
        <v>0</v>
      </c>
      <c r="H31" t="str">
        <f>MID(olimpia_erem[[#This Row],[Nemzet (NOB-kód)]], SEARCH("(", olimpia_erem[[#This Row],[Nemzet (NOB-kód)]])+1, SEARCH(")", olimpia_erem[[#This Row],[Nemzet (NOB-kód)]])-SEARCH("(", olimpia_erem[[#This Row],[Nemzet (NOB-kód)]])-1)</f>
        <v>ECU</v>
      </c>
      <c r="I3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Ecuador nem vett részt még téli olimpián.</v>
      </c>
    </row>
    <row r="32" spans="1:9" ht="15.75" thickBot="1" x14ac:dyDescent="0.3">
      <c r="A32" s="1" t="s">
        <v>35</v>
      </c>
      <c r="B32" s="9">
        <v>1</v>
      </c>
      <c r="C32" s="9">
        <v>9</v>
      </c>
      <c r="D32" s="9">
        <v>6</v>
      </c>
      <c r="E32" s="10">
        <v>8</v>
      </c>
      <c r="F32" s="9">
        <f>SUM(olimpia_erem[[#This Row],[Arany]:[Bronz]])</f>
        <v>23</v>
      </c>
      <c r="H32" t="str">
        <f>MID(olimpia_erem[[#This Row],[Nemzet (NOB-kód)]], SEARCH("(", olimpia_erem[[#This Row],[Nemzet (NOB-kód)]])+1, SEARCH(")", olimpia_erem[[#This Row],[Nemzet (NOB-kód)]])-SEARCH("(", olimpia_erem[[#This Row],[Nemzet (NOB-kód)]])-1)</f>
        <v>EUN</v>
      </c>
      <c r="I3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Egyesített Csapat 1 téli olimpán vett részt, és 23 érmet szerzett.</v>
      </c>
    </row>
    <row r="33" spans="1:9" ht="15.75" thickBot="1" x14ac:dyDescent="0.3">
      <c r="A33" s="1" t="s">
        <v>36</v>
      </c>
      <c r="B33" s="9">
        <v>22</v>
      </c>
      <c r="C33" s="9">
        <v>96</v>
      </c>
      <c r="D33" s="9">
        <v>102</v>
      </c>
      <c r="E33" s="10">
        <v>84</v>
      </c>
      <c r="F33" s="9">
        <f>SUM(olimpia_erem[[#This Row],[Arany]:[Bronz]])</f>
        <v>282</v>
      </c>
      <c r="H33" t="str">
        <f>MID(olimpia_erem[[#This Row],[Nemzet (NOB-kód)]], SEARCH("(", olimpia_erem[[#This Row],[Nemzet (NOB-kód)]])+1, SEARCH(")", olimpia_erem[[#This Row],[Nemzet (NOB-kód)]])-SEARCH("(", olimpia_erem[[#This Row],[Nemzet (NOB-kód)]])-1)</f>
        <v>USA</v>
      </c>
      <c r="I3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Egyesült Államok 22 téli olimpán vett részt, és 282 érmet szerzett.</v>
      </c>
    </row>
    <row r="34" spans="1:9" ht="15.75" thickBot="1" x14ac:dyDescent="0.3">
      <c r="A34" s="1" t="s">
        <v>37</v>
      </c>
      <c r="B34" s="9">
        <v>0</v>
      </c>
      <c r="C34" s="9">
        <v>0</v>
      </c>
      <c r="D34" s="9">
        <v>0</v>
      </c>
      <c r="E34" s="10">
        <v>0</v>
      </c>
      <c r="F34" s="9">
        <f>SUM(olimpia_erem[[#This Row],[Arany]:[Bronz]])</f>
        <v>0</v>
      </c>
      <c r="H34" t="str">
        <f>MID(olimpia_erem[[#This Row],[Nemzet (NOB-kód)]], SEARCH("(", olimpia_erem[[#This Row],[Nemzet (NOB-kód)]])+1, SEARCH(")", olimpia_erem[[#This Row],[Nemzet (NOB-kód)]])-SEARCH("(", olimpia_erem[[#This Row],[Nemzet (NOB-kód)]])-1)</f>
        <v>UAE</v>
      </c>
      <c r="I3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Egyesült Arab Emírségek nem vett részt még téli olimpián.</v>
      </c>
    </row>
    <row r="35" spans="1:9" ht="15.75" thickBot="1" x14ac:dyDescent="0.3">
      <c r="A35" s="1" t="s">
        <v>38</v>
      </c>
      <c r="B35" s="9">
        <v>3</v>
      </c>
      <c r="C35" s="9">
        <v>8</v>
      </c>
      <c r="D35" s="9">
        <v>6</v>
      </c>
      <c r="E35" s="10">
        <v>5</v>
      </c>
      <c r="F35" s="9">
        <f>SUM(olimpia_erem[[#This Row],[Arany]:[Bronz]])</f>
        <v>19</v>
      </c>
      <c r="H35" t="str">
        <f>MID(olimpia_erem[[#This Row],[Nemzet (NOB-kód)]], SEARCH("(", olimpia_erem[[#This Row],[Nemzet (NOB-kód)]])+1, SEARCH(")", olimpia_erem[[#This Row],[Nemzet (NOB-kód)]])-SEARCH("(", olimpia_erem[[#This Row],[Nemzet (NOB-kód)]])-1)</f>
        <v>EUA</v>
      </c>
      <c r="I3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Egyesült Német Csapat 3 téli olimpán vett részt, és 19 érmet szerzett.</v>
      </c>
    </row>
    <row r="36" spans="1:9" ht="15.75" thickBot="1" x14ac:dyDescent="0.3">
      <c r="A36" s="1" t="s">
        <v>39</v>
      </c>
      <c r="B36" s="9">
        <v>1</v>
      </c>
      <c r="C36" s="9">
        <v>0</v>
      </c>
      <c r="D36" s="9">
        <v>0</v>
      </c>
      <c r="E36" s="10">
        <v>0</v>
      </c>
      <c r="F36" s="9">
        <f>SUM(olimpia_erem[[#This Row],[Arany]:[Bronz]])</f>
        <v>0</v>
      </c>
      <c r="H36" t="str">
        <f>MID(olimpia_erem[[#This Row],[Nemzet (NOB-kód)]], SEARCH("(", olimpia_erem[[#This Row],[Nemzet (NOB-kód)]])+1, SEARCH(")", olimpia_erem[[#This Row],[Nemzet (NOB-kód)]])-SEARCH("(", olimpia_erem[[#This Row],[Nemzet (NOB-kód)]])-1)</f>
        <v>EGY</v>
      </c>
      <c r="I3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Egyiptom 1 téli olimpán vett részt, és nem szerzett egy érmet sem.</v>
      </c>
    </row>
    <row r="37" spans="1:9" ht="15.75" thickBot="1" x14ac:dyDescent="0.3">
      <c r="A37" s="1" t="s">
        <v>40</v>
      </c>
      <c r="B37" s="9">
        <v>0</v>
      </c>
      <c r="C37" s="9">
        <v>0</v>
      </c>
      <c r="D37" s="9">
        <v>0</v>
      </c>
      <c r="E37" s="10">
        <v>0</v>
      </c>
      <c r="F37" s="9">
        <f>SUM(olimpia_erem[[#This Row],[Arany]:[Bronz]])</f>
        <v>0</v>
      </c>
      <c r="H37" t="str">
        <f>MID(olimpia_erem[[#This Row],[Nemzet (NOB-kód)]], SEARCH("(", olimpia_erem[[#This Row],[Nemzet (NOB-kód)]])+1, SEARCH(")", olimpia_erem[[#This Row],[Nemzet (NOB-kód)]])-SEARCH("(", olimpia_erem[[#This Row],[Nemzet (NOB-kód)]])-1)</f>
        <v>CIV</v>
      </c>
      <c r="I3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Elefántcsontpart nem vett részt még téli olimpián.</v>
      </c>
    </row>
    <row r="38" spans="1:9" ht="15.75" thickBot="1" x14ac:dyDescent="0.3">
      <c r="A38" s="1" t="s">
        <v>41</v>
      </c>
      <c r="B38" s="9">
        <v>0</v>
      </c>
      <c r="C38" s="9">
        <v>0</v>
      </c>
      <c r="D38" s="9">
        <v>0</v>
      </c>
      <c r="E38" s="10">
        <v>0</v>
      </c>
      <c r="F38" s="9">
        <f>SUM(olimpia_erem[[#This Row],[Arany]:[Bronz]])</f>
        <v>0</v>
      </c>
      <c r="H38" t="str">
        <f>MID(olimpia_erem[[#This Row],[Nemzet (NOB-kód)]], SEARCH("(", olimpia_erem[[#This Row],[Nemzet (NOB-kód)]])+1, SEARCH(")", olimpia_erem[[#This Row],[Nemzet (NOB-kód)]])-SEARCH("(", olimpia_erem[[#This Row],[Nemzet (NOB-kód)]])-1)</f>
        <v>ERI</v>
      </c>
      <c r="I3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Eritrea nem vett részt még téli olimpián.</v>
      </c>
    </row>
    <row r="39" spans="1:9" ht="15.75" thickBot="1" x14ac:dyDescent="0.3">
      <c r="A39" s="1" t="s">
        <v>42</v>
      </c>
      <c r="B39" s="9">
        <v>8</v>
      </c>
      <c r="C39" s="9">
        <v>0</v>
      </c>
      <c r="D39" s="9">
        <v>1</v>
      </c>
      <c r="E39" s="10">
        <v>1</v>
      </c>
      <c r="F39" s="9">
        <f>SUM(olimpia_erem[[#This Row],[Arany]:[Bronz]])</f>
        <v>2</v>
      </c>
      <c r="H39" t="str">
        <f>MID(olimpia_erem[[#This Row],[Nemzet (NOB-kód)]], SEARCH("(", olimpia_erem[[#This Row],[Nemzet (NOB-kód)]])+1, SEARCH(")", olimpia_erem[[#This Row],[Nemzet (NOB-kód)]])-SEARCH("(", olimpia_erem[[#This Row],[Nemzet (NOB-kód)]])-1)</f>
        <v>PRK</v>
      </c>
      <c r="I3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Észak-Korea 8 téli olimpán vett részt, és 2 érmet szerzett.</v>
      </c>
    </row>
    <row r="40" spans="1:9" ht="15.75" thickBot="1" x14ac:dyDescent="0.3">
      <c r="A40" s="1" t="s">
        <v>43</v>
      </c>
      <c r="B40" s="9">
        <v>9</v>
      </c>
      <c r="C40" s="9">
        <v>4</v>
      </c>
      <c r="D40" s="9">
        <v>2</v>
      </c>
      <c r="E40" s="10">
        <v>1</v>
      </c>
      <c r="F40" s="9">
        <f>SUM(olimpia_erem[[#This Row],[Arany]:[Bronz]])</f>
        <v>7</v>
      </c>
      <c r="H40" t="str">
        <f>MID(olimpia_erem[[#This Row],[Nemzet (NOB-kód)]], SEARCH("(", olimpia_erem[[#This Row],[Nemzet (NOB-kód)]])+1, SEARCH(")", olimpia_erem[[#This Row],[Nemzet (NOB-kód)]])-SEARCH("(", olimpia_erem[[#This Row],[Nemzet (NOB-kód)]])-1)</f>
        <v>EST</v>
      </c>
      <c r="I4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Észtország 9 téli olimpán vett részt, és 7 érmet szerzett.</v>
      </c>
    </row>
    <row r="41" spans="1:9" ht="15.75" thickBot="1" x14ac:dyDescent="0.3">
      <c r="A41" s="1" t="s">
        <v>44</v>
      </c>
      <c r="B41" s="9">
        <v>2</v>
      </c>
      <c r="C41" s="9">
        <v>0</v>
      </c>
      <c r="D41" s="9">
        <v>0</v>
      </c>
      <c r="E41" s="10">
        <v>0</v>
      </c>
      <c r="F41" s="9">
        <f>SUM(olimpia_erem[[#This Row],[Arany]:[Bronz]])</f>
        <v>0</v>
      </c>
      <c r="H41" t="str">
        <f>MID(olimpia_erem[[#This Row],[Nemzet (NOB-kód)]], SEARCH("(", olimpia_erem[[#This Row],[Nemzet (NOB-kód)]])+1, SEARCH(")", olimpia_erem[[#This Row],[Nemzet (NOB-kód)]])-SEARCH("(", olimpia_erem[[#This Row],[Nemzet (NOB-kód)]])-1)</f>
        <v>ETH</v>
      </c>
      <c r="I4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Etiópia 2 téli olimpán vett részt, és nem szerzett egy érmet sem.</v>
      </c>
    </row>
    <row r="42" spans="1:9" ht="15.75" thickBot="1" x14ac:dyDescent="0.3">
      <c r="A42" s="1" t="s">
        <v>45</v>
      </c>
      <c r="B42" s="9">
        <v>6</v>
      </c>
      <c r="C42" s="9">
        <v>6</v>
      </c>
      <c r="D42" s="9">
        <v>4</v>
      </c>
      <c r="E42" s="10">
        <v>5</v>
      </c>
      <c r="F42" s="9">
        <f>SUM(olimpia_erem[[#This Row],[Arany]:[Bronz]])</f>
        <v>15</v>
      </c>
      <c r="H42" t="str">
        <f>MID(olimpia_erem[[#This Row],[Nemzet (NOB-kód)]], SEARCH("(", olimpia_erem[[#This Row],[Nemzet (NOB-kód)]])+1, SEARCH(")", olimpia_erem[[#This Row],[Nemzet (NOB-kód)]])-SEARCH("(", olimpia_erem[[#This Row],[Nemzet (NOB-kód)]])-1)</f>
        <v>BLR</v>
      </c>
      <c r="I4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Fehéroroszország 6 téli olimpán vett részt, és 15 érmet szerzett.</v>
      </c>
    </row>
    <row r="43" spans="1:9" ht="15.75" thickBot="1" x14ac:dyDescent="0.3">
      <c r="A43" s="1" t="s">
        <v>46</v>
      </c>
      <c r="B43" s="9">
        <v>3</v>
      </c>
      <c r="C43" s="9">
        <v>0</v>
      </c>
      <c r="D43" s="9">
        <v>0</v>
      </c>
      <c r="E43" s="10">
        <v>0</v>
      </c>
      <c r="F43" s="9">
        <f>SUM(olimpia_erem[[#This Row],[Arany]:[Bronz]])</f>
        <v>0</v>
      </c>
      <c r="H43" t="str">
        <f>MID(olimpia_erem[[#This Row],[Nemzet (NOB-kód)]], SEARCH("(", olimpia_erem[[#This Row],[Nemzet (NOB-kód)]])+1, SEARCH(")", olimpia_erem[[#This Row],[Nemzet (NOB-kód)]])-SEARCH("(", olimpia_erem[[#This Row],[Nemzet (NOB-kód)]])-1)</f>
        <v>FIJ</v>
      </c>
      <c r="I4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Fidzsi-szigetek 3 téli olimpán vett részt, és nem szerzett egy érmet sem.</v>
      </c>
    </row>
    <row r="44" spans="1:9" ht="15.75" thickBot="1" x14ac:dyDescent="0.3">
      <c r="A44" s="1" t="s">
        <v>47</v>
      </c>
      <c r="B44" s="9">
        <v>22</v>
      </c>
      <c r="C44" s="9">
        <v>42</v>
      </c>
      <c r="D44" s="9">
        <v>62</v>
      </c>
      <c r="E44" s="10">
        <v>57</v>
      </c>
      <c r="F44" s="9">
        <f>SUM(olimpia_erem[[#This Row],[Arany]:[Bronz]])</f>
        <v>161</v>
      </c>
      <c r="H44" t="str">
        <f>MID(olimpia_erem[[#This Row],[Nemzet (NOB-kód)]], SEARCH("(", olimpia_erem[[#This Row],[Nemzet (NOB-kód)]])+1, SEARCH(")", olimpia_erem[[#This Row],[Nemzet (NOB-kód)]])-SEARCH("(", olimpia_erem[[#This Row],[Nemzet (NOB-kód)]])-1)</f>
        <v>FIN</v>
      </c>
      <c r="I4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Finnország 22 téli olimpán vett részt, és 161 érmet szerzett.</v>
      </c>
    </row>
    <row r="45" spans="1:9" ht="15.75" thickBot="1" x14ac:dyDescent="0.3">
      <c r="A45" s="1" t="s">
        <v>48</v>
      </c>
      <c r="B45" s="9">
        <v>22</v>
      </c>
      <c r="C45" s="9">
        <v>31</v>
      </c>
      <c r="D45" s="9">
        <v>31</v>
      </c>
      <c r="E45" s="10">
        <v>47</v>
      </c>
      <c r="F45" s="9">
        <f>SUM(olimpia_erem[[#This Row],[Arany]:[Bronz]])</f>
        <v>109</v>
      </c>
      <c r="H45" t="str">
        <f>MID(olimpia_erem[[#This Row],[Nemzet (NOB-kód)]], SEARCH("(", olimpia_erem[[#This Row],[Nemzet (NOB-kód)]])+1, SEARCH(")", olimpia_erem[[#This Row],[Nemzet (NOB-kód)]])-SEARCH("(", olimpia_erem[[#This Row],[Nemzet (NOB-kód)]])-1)</f>
        <v>FRA</v>
      </c>
      <c r="I4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Franciaország 22 téli olimpán vett részt, és 109 érmet szerzett.</v>
      </c>
    </row>
    <row r="46" spans="1:9" ht="15.75" thickBot="1" x14ac:dyDescent="0.3">
      <c r="A46" s="1" t="s">
        <v>49</v>
      </c>
      <c r="B46" s="9">
        <v>0</v>
      </c>
      <c r="C46" s="9">
        <v>0</v>
      </c>
      <c r="D46" s="9">
        <v>0</v>
      </c>
      <c r="E46" s="10">
        <v>0</v>
      </c>
      <c r="F46" s="9">
        <f>SUM(olimpia_erem[[#This Row],[Arany]:[Bronz]])</f>
        <v>0</v>
      </c>
      <c r="H46" t="str">
        <f>MID(olimpia_erem[[#This Row],[Nemzet (NOB-kód)]], SEARCH("(", olimpia_erem[[#This Row],[Nemzet (NOB-kód)]])+1, SEARCH(")", olimpia_erem[[#This Row],[Nemzet (NOB-kód)]])-SEARCH("(", olimpia_erem[[#This Row],[Nemzet (NOB-kód)]])-1)</f>
        <v>IOP</v>
      </c>
      <c r="I4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Független résztvevők nem vett részt még téli olimpián.</v>
      </c>
    </row>
    <row r="47" spans="1:9" ht="15.75" thickBot="1" x14ac:dyDescent="0.3">
      <c r="A47" s="1" t="s">
        <v>50</v>
      </c>
      <c r="B47" s="9">
        <v>4</v>
      </c>
      <c r="C47" s="9">
        <v>0</v>
      </c>
      <c r="D47" s="9">
        <v>0</v>
      </c>
      <c r="E47" s="10">
        <v>0</v>
      </c>
      <c r="F47" s="9">
        <f>SUM(olimpia_erem[[#This Row],[Arany]:[Bronz]])</f>
        <v>0</v>
      </c>
      <c r="H47" t="str">
        <f>MID(olimpia_erem[[#This Row],[Nemzet (NOB-kód)]], SEARCH("(", olimpia_erem[[#This Row],[Nemzet (NOB-kód)]])+1, SEARCH(")", olimpia_erem[[#This Row],[Nemzet (NOB-kód)]])-SEARCH("(", olimpia_erem[[#This Row],[Nemzet (NOB-kód)]])-1)</f>
        <v>PHI</v>
      </c>
      <c r="I4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Fülöp-szigetek 4 téli olimpán vett részt, és nem szerzett egy érmet sem.</v>
      </c>
    </row>
    <row r="48" spans="1:9" ht="15.75" thickBot="1" x14ac:dyDescent="0.3">
      <c r="A48" s="1" t="s">
        <v>51</v>
      </c>
      <c r="B48" s="9">
        <v>0</v>
      </c>
      <c r="C48" s="9">
        <v>0</v>
      </c>
      <c r="D48" s="9">
        <v>0</v>
      </c>
      <c r="E48" s="10">
        <v>0</v>
      </c>
      <c r="F48" s="9">
        <f>SUM(olimpia_erem[[#This Row],[Arany]:[Bronz]])</f>
        <v>0</v>
      </c>
      <c r="H48" t="str">
        <f>MID(olimpia_erem[[#This Row],[Nemzet (NOB-kód)]], SEARCH("(", olimpia_erem[[#This Row],[Nemzet (NOB-kód)]])+1, SEARCH(")", olimpia_erem[[#This Row],[Nemzet (NOB-kód)]])-SEARCH("(", olimpia_erem[[#This Row],[Nemzet (NOB-kód)]])-1)</f>
        <v>GAB</v>
      </c>
      <c r="I4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Gabon nem vett részt még téli olimpián.</v>
      </c>
    </row>
    <row r="49" spans="1:9" ht="15.75" thickBot="1" x14ac:dyDescent="0.3">
      <c r="A49" s="1" t="s">
        <v>52</v>
      </c>
      <c r="B49" s="9">
        <v>1</v>
      </c>
      <c r="C49" s="9">
        <v>0</v>
      </c>
      <c r="D49" s="9">
        <v>0</v>
      </c>
      <c r="E49" s="10">
        <v>0</v>
      </c>
      <c r="F49" s="9">
        <f>SUM(olimpia_erem[[#This Row],[Arany]:[Bronz]])</f>
        <v>0</v>
      </c>
      <c r="H49" t="str">
        <f>MID(olimpia_erem[[#This Row],[Nemzet (NOB-kód)]], SEARCH("(", olimpia_erem[[#This Row],[Nemzet (NOB-kód)]])+1, SEARCH(")", olimpia_erem[[#This Row],[Nemzet (NOB-kód)]])-SEARCH("(", olimpia_erem[[#This Row],[Nemzet (NOB-kód)]])-1)</f>
        <v>GHA</v>
      </c>
      <c r="I4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Ghána 1 téli olimpán vett részt, és nem szerzett egy érmet sem.</v>
      </c>
    </row>
    <row r="50" spans="1:9" ht="15.75" thickBot="1" x14ac:dyDescent="0.3">
      <c r="A50" s="1" t="s">
        <v>53</v>
      </c>
      <c r="B50" s="9">
        <v>18</v>
      </c>
      <c r="C50" s="9">
        <v>0</v>
      </c>
      <c r="D50" s="9">
        <v>0</v>
      </c>
      <c r="E50" s="10">
        <v>0</v>
      </c>
      <c r="F50" s="9">
        <f>SUM(olimpia_erem[[#This Row],[Arany]:[Bronz]])</f>
        <v>0</v>
      </c>
      <c r="H50" t="str">
        <f>MID(olimpia_erem[[#This Row],[Nemzet (NOB-kód)]], SEARCH("(", olimpia_erem[[#This Row],[Nemzet (NOB-kód)]])+1, SEARCH(")", olimpia_erem[[#This Row],[Nemzet (NOB-kód)]])-SEARCH("(", olimpia_erem[[#This Row],[Nemzet (NOB-kód)]])-1)</f>
        <v>GRE</v>
      </c>
      <c r="I5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Görögország 18 téli olimpán vett részt, és nem szerzett egy érmet sem.</v>
      </c>
    </row>
    <row r="51" spans="1:9" ht="15.75" thickBot="1" x14ac:dyDescent="0.3">
      <c r="A51" s="1" t="s">
        <v>54</v>
      </c>
      <c r="B51" s="9">
        <v>0</v>
      </c>
      <c r="C51" s="9">
        <v>0</v>
      </c>
      <c r="D51" s="9">
        <v>0</v>
      </c>
      <c r="E51" s="10">
        <v>0</v>
      </c>
      <c r="F51" s="9">
        <f>SUM(olimpia_erem[[#This Row],[Arany]:[Bronz]])</f>
        <v>0</v>
      </c>
      <c r="H51" t="str">
        <f>MID(olimpia_erem[[#This Row],[Nemzet (NOB-kód)]], SEARCH("(", olimpia_erem[[#This Row],[Nemzet (NOB-kód)]])+1, SEARCH(")", olimpia_erem[[#This Row],[Nemzet (NOB-kód)]])-SEARCH("(", olimpia_erem[[#This Row],[Nemzet (NOB-kód)]])-1)</f>
        <v>GRN</v>
      </c>
      <c r="I5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Grenada nem vett részt még téli olimpián.</v>
      </c>
    </row>
    <row r="52" spans="1:9" ht="15.75" thickBot="1" x14ac:dyDescent="0.3">
      <c r="A52" s="1" t="s">
        <v>55</v>
      </c>
      <c r="B52" s="9">
        <v>6</v>
      </c>
      <c r="C52" s="9">
        <v>0</v>
      </c>
      <c r="D52" s="9">
        <v>0</v>
      </c>
      <c r="E52" s="10">
        <v>0</v>
      </c>
      <c r="F52" s="9">
        <f>SUM(olimpia_erem[[#This Row],[Arany]:[Bronz]])</f>
        <v>0</v>
      </c>
      <c r="H52" t="str">
        <f>MID(olimpia_erem[[#This Row],[Nemzet (NOB-kód)]], SEARCH("(", olimpia_erem[[#This Row],[Nemzet (NOB-kód)]])+1, SEARCH(")", olimpia_erem[[#This Row],[Nemzet (NOB-kód)]])-SEARCH("(", olimpia_erem[[#This Row],[Nemzet (NOB-kód)]])-1)</f>
        <v>GEO</v>
      </c>
      <c r="I5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Grúzia 6 téli olimpán vett részt, és nem szerzett egy érmet sem.</v>
      </c>
    </row>
    <row r="53" spans="1:9" ht="15.75" thickBot="1" x14ac:dyDescent="0.3">
      <c r="A53" s="1" t="s">
        <v>56</v>
      </c>
      <c r="B53" s="9">
        <v>1</v>
      </c>
      <c r="C53" s="9">
        <v>0</v>
      </c>
      <c r="D53" s="9">
        <v>0</v>
      </c>
      <c r="E53" s="10">
        <v>0</v>
      </c>
      <c r="F53" s="9">
        <f>SUM(olimpia_erem[[#This Row],[Arany]:[Bronz]])</f>
        <v>0</v>
      </c>
      <c r="H53" t="str">
        <f>MID(olimpia_erem[[#This Row],[Nemzet (NOB-kód)]], SEARCH("(", olimpia_erem[[#This Row],[Nemzet (NOB-kód)]])+1, SEARCH(")", olimpia_erem[[#This Row],[Nemzet (NOB-kód)]])-SEARCH("(", olimpia_erem[[#This Row],[Nemzet (NOB-kód)]])-1)</f>
        <v>GUA</v>
      </c>
      <c r="I5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Guatemala 1 téli olimpán vett részt, és nem szerzett egy érmet sem.</v>
      </c>
    </row>
    <row r="54" spans="1:9" ht="15.75" thickBot="1" x14ac:dyDescent="0.3">
      <c r="A54" s="1" t="s">
        <v>57</v>
      </c>
      <c r="B54" s="9">
        <v>0</v>
      </c>
      <c r="C54" s="9">
        <v>0</v>
      </c>
      <c r="D54" s="9">
        <v>0</v>
      </c>
      <c r="E54" s="10">
        <v>0</v>
      </c>
      <c r="F54" s="9">
        <f>SUM(olimpia_erem[[#This Row],[Arany]:[Bronz]])</f>
        <v>0</v>
      </c>
      <c r="H54" t="str">
        <f>MID(olimpia_erem[[#This Row],[Nemzet (NOB-kód)]], SEARCH("(", olimpia_erem[[#This Row],[Nemzet (NOB-kód)]])+1, SEARCH(")", olimpia_erem[[#This Row],[Nemzet (NOB-kód)]])-SEARCH("(", olimpia_erem[[#This Row],[Nemzet (NOB-kód)]])-1)</f>
        <v>GUY</v>
      </c>
      <c r="I5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Guyana nem vett részt még téli olimpián.</v>
      </c>
    </row>
    <row r="55" spans="1:9" ht="15.75" thickBot="1" x14ac:dyDescent="0.3">
      <c r="A55" s="1" t="s">
        <v>58</v>
      </c>
      <c r="B55" s="9">
        <v>0</v>
      </c>
      <c r="C55" s="9">
        <v>0</v>
      </c>
      <c r="D55" s="9">
        <v>0</v>
      </c>
      <c r="E55" s="10">
        <v>0</v>
      </c>
      <c r="F55" s="9">
        <f>SUM(olimpia_erem[[#This Row],[Arany]:[Bronz]])</f>
        <v>0</v>
      </c>
      <c r="H55" t="str">
        <f>MID(olimpia_erem[[#This Row],[Nemzet (NOB-kód)]], SEARCH("(", olimpia_erem[[#This Row],[Nemzet (NOB-kód)]])+1, SEARCH(")", olimpia_erem[[#This Row],[Nemzet (NOB-kód)]])-SEARCH("(", olimpia_erem[[#This Row],[Nemzet (NOB-kód)]])-1)</f>
        <v>HAI</v>
      </c>
      <c r="I5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Haiti nem vett részt még téli olimpián.</v>
      </c>
    </row>
    <row r="56" spans="1:9" ht="15.75" thickBot="1" x14ac:dyDescent="0.3">
      <c r="A56" s="1" t="s">
        <v>59</v>
      </c>
      <c r="B56" s="9">
        <v>2</v>
      </c>
      <c r="C56" s="9">
        <v>0</v>
      </c>
      <c r="D56" s="9">
        <v>0</v>
      </c>
      <c r="E56" s="10">
        <v>0</v>
      </c>
      <c r="F56" s="9">
        <f>SUM(olimpia_erem[[#This Row],[Arany]:[Bronz]])</f>
        <v>0</v>
      </c>
      <c r="H56" t="str">
        <f>MID(olimpia_erem[[#This Row],[Nemzet (NOB-kód)]], SEARCH("(", olimpia_erem[[#This Row],[Nemzet (NOB-kód)]])+1, SEARCH(")", olimpia_erem[[#This Row],[Nemzet (NOB-kód)]])-SEARCH("(", olimpia_erem[[#This Row],[Nemzet (NOB-kód)]])-1)</f>
        <v>AHO</v>
      </c>
      <c r="I5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Holland Antillák 2 téli olimpán vett részt, és nem szerzett egy érmet sem.</v>
      </c>
    </row>
    <row r="57" spans="1:9" ht="15.75" thickBot="1" x14ac:dyDescent="0.3">
      <c r="A57" s="1" t="s">
        <v>60</v>
      </c>
      <c r="B57" s="9">
        <v>20</v>
      </c>
      <c r="C57" s="9">
        <v>37</v>
      </c>
      <c r="D57" s="9">
        <v>38</v>
      </c>
      <c r="E57" s="10">
        <v>35</v>
      </c>
      <c r="F57" s="9">
        <f>SUM(olimpia_erem[[#This Row],[Arany]:[Bronz]])</f>
        <v>110</v>
      </c>
      <c r="H57" t="str">
        <f>MID(olimpia_erem[[#This Row],[Nemzet (NOB-kód)]], SEARCH("(", olimpia_erem[[#This Row],[Nemzet (NOB-kód)]])+1, SEARCH(")", olimpia_erem[[#This Row],[Nemzet (NOB-kód)]])-SEARCH("(", olimpia_erem[[#This Row],[Nemzet (NOB-kód)]])-1)</f>
        <v>NED</v>
      </c>
      <c r="I5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Hollandia 20 téli olimpán vett részt, és 110 érmet szerzett.</v>
      </c>
    </row>
    <row r="58" spans="1:9" ht="15.75" thickBot="1" x14ac:dyDescent="0.3">
      <c r="A58" s="1" t="s">
        <v>61</v>
      </c>
      <c r="B58" s="9">
        <v>4</v>
      </c>
      <c r="C58" s="9">
        <v>0</v>
      </c>
      <c r="D58" s="9">
        <v>0</v>
      </c>
      <c r="E58" s="10">
        <v>0</v>
      </c>
      <c r="F58" s="9">
        <f>SUM(olimpia_erem[[#This Row],[Arany]:[Bronz]])</f>
        <v>0</v>
      </c>
      <c r="H58" t="str">
        <f>MID(olimpia_erem[[#This Row],[Nemzet (NOB-kód)]], SEARCH("(", olimpia_erem[[#This Row],[Nemzet (NOB-kód)]])+1, SEARCH(")", olimpia_erem[[#This Row],[Nemzet (NOB-kód)]])-SEARCH("(", olimpia_erem[[#This Row],[Nemzet (NOB-kód)]])-1)</f>
        <v>HKG</v>
      </c>
      <c r="I5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Hongkong 4 téli olimpán vett részt, és nem szerzett egy érmet sem.</v>
      </c>
    </row>
    <row r="59" spans="1:9" ht="15.75" thickBot="1" x14ac:dyDescent="0.3">
      <c r="A59" s="1" t="s">
        <v>62</v>
      </c>
      <c r="B59" s="9">
        <v>7</v>
      </c>
      <c r="C59" s="9">
        <v>4</v>
      </c>
      <c r="D59" s="9">
        <v>6</v>
      </c>
      <c r="E59" s="10">
        <v>1</v>
      </c>
      <c r="F59" s="9">
        <f>SUM(olimpia_erem[[#This Row],[Arany]:[Bronz]])</f>
        <v>11</v>
      </c>
      <c r="H59" t="str">
        <f>MID(olimpia_erem[[#This Row],[Nemzet (NOB-kód)]], SEARCH("(", olimpia_erem[[#This Row],[Nemzet (NOB-kód)]])+1, SEARCH(")", olimpia_erem[[#This Row],[Nemzet (NOB-kód)]])-SEARCH("(", olimpia_erem[[#This Row],[Nemzet (NOB-kód)]])-1)</f>
        <v>CRO</v>
      </c>
      <c r="I5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Horvátország 7 téli olimpán vett részt, és 11 érmet szerzett.</v>
      </c>
    </row>
    <row r="60" spans="1:9" ht="15.75" thickBot="1" x14ac:dyDescent="0.3">
      <c r="A60" s="1" t="s">
        <v>63</v>
      </c>
      <c r="B60" s="9">
        <v>8</v>
      </c>
      <c r="C60" s="9">
        <v>0</v>
      </c>
      <c r="D60" s="9">
        <v>0</v>
      </c>
      <c r="E60" s="10">
        <v>0</v>
      </c>
      <c r="F60" s="9">
        <f>SUM(olimpia_erem[[#This Row],[Arany]:[Bronz]])</f>
        <v>0</v>
      </c>
      <c r="H60" t="str">
        <f>MID(olimpia_erem[[#This Row],[Nemzet (NOB-kód)]], SEARCH("(", olimpia_erem[[#This Row],[Nemzet (NOB-kód)]])+1, SEARCH(")", olimpia_erem[[#This Row],[Nemzet (NOB-kód)]])-SEARCH("(", olimpia_erem[[#This Row],[Nemzet (NOB-kód)]])-1)</f>
        <v>IND</v>
      </c>
      <c r="I6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India 8 téli olimpán vett részt, és nem szerzett egy érmet sem.</v>
      </c>
    </row>
    <row r="61" spans="1:9" ht="15.75" thickBot="1" x14ac:dyDescent="0.3">
      <c r="A61" s="1" t="s">
        <v>64</v>
      </c>
      <c r="B61" s="9">
        <v>0</v>
      </c>
      <c r="C61" s="9">
        <v>0</v>
      </c>
      <c r="D61" s="9">
        <v>0</v>
      </c>
      <c r="E61" s="10">
        <v>0</v>
      </c>
      <c r="F61" s="9">
        <f>SUM(olimpia_erem[[#This Row],[Arany]:[Bronz]])</f>
        <v>0</v>
      </c>
      <c r="H61" t="str">
        <f>MID(olimpia_erem[[#This Row],[Nemzet (NOB-kód)]], SEARCH("(", olimpia_erem[[#This Row],[Nemzet (NOB-kód)]])+1, SEARCH(")", olimpia_erem[[#This Row],[Nemzet (NOB-kód)]])-SEARCH("(", olimpia_erem[[#This Row],[Nemzet (NOB-kód)]])-1)</f>
        <v>INA</v>
      </c>
      <c r="I6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Indonézia nem vett részt még téli olimpián.</v>
      </c>
    </row>
    <row r="62" spans="1:9" ht="15.75" thickBot="1" x14ac:dyDescent="0.3">
      <c r="A62" s="1" t="s">
        <v>65</v>
      </c>
      <c r="B62" s="9">
        <v>0</v>
      </c>
      <c r="C62" s="9">
        <v>0</v>
      </c>
      <c r="D62" s="9">
        <v>0</v>
      </c>
      <c r="E62" s="10">
        <v>0</v>
      </c>
      <c r="F62" s="9">
        <f>SUM(olimpia_erem[[#This Row],[Arany]:[Bronz]])</f>
        <v>0</v>
      </c>
      <c r="H62" t="str">
        <f>MID(olimpia_erem[[#This Row],[Nemzet (NOB-kód)]], SEARCH("(", olimpia_erem[[#This Row],[Nemzet (NOB-kód)]])+1, SEARCH(")", olimpia_erem[[#This Row],[Nemzet (NOB-kód)]])-SEARCH("(", olimpia_erem[[#This Row],[Nemzet (NOB-kód)]])-1)</f>
        <v>IRQ</v>
      </c>
      <c r="I6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Irak nem vett részt még téli olimpián.</v>
      </c>
    </row>
    <row r="63" spans="1:9" ht="15.75" thickBot="1" x14ac:dyDescent="0.3">
      <c r="A63" s="1" t="s">
        <v>66</v>
      </c>
      <c r="B63" s="9">
        <v>10</v>
      </c>
      <c r="C63" s="9">
        <v>0</v>
      </c>
      <c r="D63" s="9">
        <v>0</v>
      </c>
      <c r="E63" s="10">
        <v>0</v>
      </c>
      <c r="F63" s="9">
        <f>SUM(olimpia_erem[[#This Row],[Arany]:[Bronz]])</f>
        <v>0</v>
      </c>
      <c r="H63" t="str">
        <f>MID(olimpia_erem[[#This Row],[Nemzet (NOB-kód)]], SEARCH("(", olimpia_erem[[#This Row],[Nemzet (NOB-kód)]])+1, SEARCH(")", olimpia_erem[[#This Row],[Nemzet (NOB-kód)]])-SEARCH("(", olimpia_erem[[#This Row],[Nemzet (NOB-kód)]])-1)</f>
        <v>IRI</v>
      </c>
      <c r="I6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Irán 10 téli olimpán vett részt, és nem szerzett egy érmet sem.</v>
      </c>
    </row>
    <row r="64" spans="1:9" ht="15.75" thickBot="1" x14ac:dyDescent="0.3">
      <c r="A64" s="1" t="s">
        <v>67</v>
      </c>
      <c r="B64" s="9">
        <v>6</v>
      </c>
      <c r="C64" s="9">
        <v>0</v>
      </c>
      <c r="D64" s="9">
        <v>0</v>
      </c>
      <c r="E64" s="10">
        <v>0</v>
      </c>
      <c r="F64" s="9">
        <f>SUM(olimpia_erem[[#This Row],[Arany]:[Bronz]])</f>
        <v>0</v>
      </c>
      <c r="H64" t="str">
        <f>MID(olimpia_erem[[#This Row],[Nemzet (NOB-kód)]], SEARCH("(", olimpia_erem[[#This Row],[Nemzet (NOB-kód)]])+1, SEARCH(")", olimpia_erem[[#This Row],[Nemzet (NOB-kód)]])-SEARCH("(", olimpia_erem[[#This Row],[Nemzet (NOB-kód)]])-1)</f>
        <v>IRL</v>
      </c>
      <c r="I6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Írország 6 téli olimpán vett részt, és nem szerzett egy érmet sem.</v>
      </c>
    </row>
    <row r="65" spans="1:9" ht="15.75" thickBot="1" x14ac:dyDescent="0.3">
      <c r="A65" s="1" t="s">
        <v>68</v>
      </c>
      <c r="B65" s="9">
        <v>17</v>
      </c>
      <c r="C65" s="9">
        <v>0</v>
      </c>
      <c r="D65" s="9">
        <v>0</v>
      </c>
      <c r="E65" s="10">
        <v>0</v>
      </c>
      <c r="F65" s="9">
        <f>SUM(olimpia_erem[[#This Row],[Arany]:[Bronz]])</f>
        <v>0</v>
      </c>
      <c r="H65" t="str">
        <f>MID(olimpia_erem[[#This Row],[Nemzet (NOB-kód)]], SEARCH("(", olimpia_erem[[#This Row],[Nemzet (NOB-kód)]])+1, SEARCH(")", olimpia_erem[[#This Row],[Nemzet (NOB-kód)]])-SEARCH("(", olimpia_erem[[#This Row],[Nemzet (NOB-kód)]])-1)</f>
        <v>ISL</v>
      </c>
      <c r="I6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Izland 17 téli olimpán vett részt, és nem szerzett egy érmet sem.</v>
      </c>
    </row>
    <row r="66" spans="1:9" ht="15.75" thickBot="1" x14ac:dyDescent="0.3">
      <c r="A66" s="1" t="s">
        <v>69</v>
      </c>
      <c r="B66" s="9">
        <v>6</v>
      </c>
      <c r="C66" s="9">
        <v>0</v>
      </c>
      <c r="D66" s="9">
        <v>0</v>
      </c>
      <c r="E66" s="10">
        <v>0</v>
      </c>
      <c r="F66" s="9">
        <f>SUM(olimpia_erem[[#This Row],[Arany]:[Bronz]])</f>
        <v>0</v>
      </c>
      <c r="H66" t="str">
        <f>MID(olimpia_erem[[#This Row],[Nemzet (NOB-kód)]], SEARCH("(", olimpia_erem[[#This Row],[Nemzet (NOB-kód)]])+1, SEARCH(")", olimpia_erem[[#This Row],[Nemzet (NOB-kód)]])-SEARCH("(", olimpia_erem[[#This Row],[Nemzet (NOB-kód)]])-1)</f>
        <v>ISR</v>
      </c>
      <c r="I6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Izrael 6 téli olimpán vett részt, és nem szerzett egy érmet sem.</v>
      </c>
    </row>
    <row r="67" spans="1:9" ht="15.75" thickBot="1" x14ac:dyDescent="0.3">
      <c r="A67" s="1" t="s">
        <v>70</v>
      </c>
      <c r="B67" s="9">
        <v>7</v>
      </c>
      <c r="C67" s="9">
        <v>0</v>
      </c>
      <c r="D67" s="9">
        <v>0</v>
      </c>
      <c r="E67" s="10">
        <v>0</v>
      </c>
      <c r="F67" s="9">
        <f>SUM(olimpia_erem[[#This Row],[Arany]:[Bronz]])</f>
        <v>0</v>
      </c>
      <c r="H67" t="str">
        <f>MID(olimpia_erem[[#This Row],[Nemzet (NOB-kód)]], SEARCH("(", olimpia_erem[[#This Row],[Nemzet (NOB-kód)]])+1, SEARCH(")", olimpia_erem[[#This Row],[Nemzet (NOB-kód)]])-SEARCH("(", olimpia_erem[[#This Row],[Nemzet (NOB-kód)]])-1)</f>
        <v>JAM</v>
      </c>
      <c r="I6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Jamaica 7 téli olimpán vett részt, és nem szerzett egy érmet sem.</v>
      </c>
    </row>
    <row r="68" spans="1:9" ht="15.75" thickBot="1" x14ac:dyDescent="0.3">
      <c r="A68" s="1" t="s">
        <v>71</v>
      </c>
      <c r="B68" s="9">
        <v>20</v>
      </c>
      <c r="C68" s="9">
        <v>10</v>
      </c>
      <c r="D68" s="9">
        <v>17</v>
      </c>
      <c r="E68" s="10">
        <v>18</v>
      </c>
      <c r="F68" s="9">
        <f>SUM(olimpia_erem[[#This Row],[Arany]:[Bronz]])</f>
        <v>45</v>
      </c>
      <c r="H68" t="str">
        <f>MID(olimpia_erem[[#This Row],[Nemzet (NOB-kód)]], SEARCH("(", olimpia_erem[[#This Row],[Nemzet (NOB-kód)]])+1, SEARCH(")", olimpia_erem[[#This Row],[Nemzet (NOB-kód)]])-SEARCH("(", olimpia_erem[[#This Row],[Nemzet (NOB-kód)]])-1)</f>
        <v>JPN</v>
      </c>
      <c r="I6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Japán 20 téli olimpán vett részt, és 45 érmet szerzett.</v>
      </c>
    </row>
    <row r="69" spans="1:9" ht="15.75" thickBot="1" x14ac:dyDescent="0.3">
      <c r="A69" s="1" t="s">
        <v>72</v>
      </c>
      <c r="B69" s="9">
        <v>0</v>
      </c>
      <c r="C69" s="9">
        <v>0</v>
      </c>
      <c r="D69" s="9">
        <v>0</v>
      </c>
      <c r="E69" s="10">
        <v>0</v>
      </c>
      <c r="F69" s="9">
        <f>SUM(olimpia_erem[[#This Row],[Arany]:[Bronz]])</f>
        <v>0</v>
      </c>
      <c r="H69" t="str">
        <f>MID(olimpia_erem[[#This Row],[Nemzet (NOB-kód)]], SEARCH("(", olimpia_erem[[#This Row],[Nemzet (NOB-kód)]])+1, SEARCH(")", olimpia_erem[[#This Row],[Nemzet (NOB-kód)]])-SEARCH("(", olimpia_erem[[#This Row],[Nemzet (NOB-kód)]])-1)</f>
        <v>JOR</v>
      </c>
      <c r="I6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Jordánia nem vett részt még téli olimpián.</v>
      </c>
    </row>
    <row r="70" spans="1:9" ht="15.75" thickBot="1" x14ac:dyDescent="0.3">
      <c r="A70" s="1" t="s">
        <v>73</v>
      </c>
      <c r="B70" s="9">
        <v>14</v>
      </c>
      <c r="C70" s="9">
        <v>0</v>
      </c>
      <c r="D70" s="9">
        <v>3</v>
      </c>
      <c r="E70" s="10">
        <v>1</v>
      </c>
      <c r="F70" s="9">
        <f>SUM(olimpia_erem[[#This Row],[Arany]:[Bronz]])</f>
        <v>4</v>
      </c>
      <c r="H70" t="str">
        <f>MID(olimpia_erem[[#This Row],[Nemzet (NOB-kód)]], SEARCH("(", olimpia_erem[[#This Row],[Nemzet (NOB-kód)]])+1, SEARCH(")", olimpia_erem[[#This Row],[Nemzet (NOB-kód)]])-SEARCH("(", olimpia_erem[[#This Row],[Nemzet (NOB-kód)]])-1)</f>
        <v>YUG</v>
      </c>
      <c r="I7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Jugoszlávia 14 téli olimpán vett részt, és 4 érmet szerzett.</v>
      </c>
    </row>
    <row r="71" spans="1:9" ht="15.75" thickBot="1" x14ac:dyDescent="0.3">
      <c r="A71" s="1" t="s">
        <v>74</v>
      </c>
      <c r="B71" s="9">
        <v>1</v>
      </c>
      <c r="C71" s="9">
        <v>0</v>
      </c>
      <c r="D71" s="9">
        <v>0</v>
      </c>
      <c r="E71" s="10">
        <v>0</v>
      </c>
      <c r="F71" s="9">
        <f>SUM(olimpia_erem[[#This Row],[Arany]:[Bronz]])</f>
        <v>0</v>
      </c>
      <c r="H71" t="str">
        <f>MID(olimpia_erem[[#This Row],[Nemzet (NOB-kód)]], SEARCH("(", olimpia_erem[[#This Row],[Nemzet (NOB-kód)]])+1, SEARCH(")", olimpia_erem[[#This Row],[Nemzet (NOB-kód)]])-SEARCH("(", olimpia_erem[[#This Row],[Nemzet (NOB-kód)]])-1)</f>
        <v>CMR</v>
      </c>
      <c r="I7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Kamerun 1 téli olimpán vett részt, és nem szerzett egy érmet sem.</v>
      </c>
    </row>
    <row r="72" spans="1:9" ht="15.75" thickBot="1" x14ac:dyDescent="0.3">
      <c r="A72" s="1" t="s">
        <v>75</v>
      </c>
      <c r="B72" s="9">
        <v>22</v>
      </c>
      <c r="C72" s="9">
        <v>62</v>
      </c>
      <c r="D72" s="9">
        <v>56</v>
      </c>
      <c r="E72" s="10">
        <v>52</v>
      </c>
      <c r="F72" s="9">
        <f>SUM(olimpia_erem[[#This Row],[Arany]:[Bronz]])</f>
        <v>170</v>
      </c>
      <c r="H72" t="str">
        <f>MID(olimpia_erem[[#This Row],[Nemzet (NOB-kód)]], SEARCH("(", olimpia_erem[[#This Row],[Nemzet (NOB-kód)]])+1, SEARCH(")", olimpia_erem[[#This Row],[Nemzet (NOB-kód)]])-SEARCH("(", olimpia_erem[[#This Row],[Nemzet (NOB-kód)]])-1)</f>
        <v>CAN</v>
      </c>
      <c r="I7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Kanada 22 téli olimpán vett részt, és 170 érmet szerzett.</v>
      </c>
    </row>
    <row r="73" spans="1:9" ht="15.75" thickBot="1" x14ac:dyDescent="0.3">
      <c r="A73" s="1" t="s">
        <v>76</v>
      </c>
      <c r="B73" s="9">
        <v>0</v>
      </c>
      <c r="C73" s="9">
        <v>0</v>
      </c>
      <c r="D73" s="9">
        <v>0</v>
      </c>
      <c r="E73" s="10">
        <v>0</v>
      </c>
      <c r="F73" s="9">
        <f>SUM(olimpia_erem[[#This Row],[Arany]:[Bronz]])</f>
        <v>0</v>
      </c>
      <c r="H73" t="str">
        <f>MID(olimpia_erem[[#This Row],[Nemzet (NOB-kód)]], SEARCH("(", olimpia_erem[[#This Row],[Nemzet (NOB-kód)]])+1, SEARCH(")", olimpia_erem[[#This Row],[Nemzet (NOB-kód)]])-SEARCH("(", olimpia_erem[[#This Row],[Nemzet (NOB-kód)]])-1)</f>
        <v>QAT</v>
      </c>
      <c r="I7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Katar nem vett részt még téli olimpián.</v>
      </c>
    </row>
    <row r="74" spans="1:9" ht="15.75" thickBot="1" x14ac:dyDescent="0.3">
      <c r="A74" s="1" t="s">
        <v>77</v>
      </c>
      <c r="B74" s="9">
        <v>6</v>
      </c>
      <c r="C74" s="9">
        <v>1</v>
      </c>
      <c r="D74" s="9">
        <v>3</v>
      </c>
      <c r="E74" s="10">
        <v>3</v>
      </c>
      <c r="F74" s="9">
        <f>SUM(olimpia_erem[[#This Row],[Arany]:[Bronz]])</f>
        <v>7</v>
      </c>
      <c r="H74" t="str">
        <f>MID(olimpia_erem[[#This Row],[Nemzet (NOB-kód)]], SEARCH("(", olimpia_erem[[#This Row],[Nemzet (NOB-kód)]])+1, SEARCH(")", olimpia_erem[[#This Row],[Nemzet (NOB-kód)]])-SEARCH("(", olimpia_erem[[#This Row],[Nemzet (NOB-kód)]])-1)</f>
        <v>KAZ</v>
      </c>
      <c r="I7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Kazahsztán 6 téli olimpán vett részt, és 7 érmet szerzett.</v>
      </c>
    </row>
    <row r="75" spans="1:9" ht="15.75" thickBot="1" x14ac:dyDescent="0.3">
      <c r="A75" s="1" t="s">
        <v>78</v>
      </c>
      <c r="B75" s="9">
        <v>3</v>
      </c>
      <c r="C75" s="9">
        <v>0</v>
      </c>
      <c r="D75" s="9">
        <v>0</v>
      </c>
      <c r="E75" s="10">
        <v>0</v>
      </c>
      <c r="F75" s="9">
        <f>SUM(olimpia_erem[[#This Row],[Arany]:[Bronz]])</f>
        <v>0</v>
      </c>
      <c r="H75" t="str">
        <f>MID(olimpia_erem[[#This Row],[Nemzet (NOB-kód)]], SEARCH("(", olimpia_erem[[#This Row],[Nemzet (NOB-kód)]])+1, SEARCH(")", olimpia_erem[[#This Row],[Nemzet (NOB-kód)]])-SEARCH("(", olimpia_erem[[#This Row],[Nemzet (NOB-kód)]])-1)</f>
        <v>KEN</v>
      </c>
      <c r="I7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Kenya 3 téli olimpán vett részt, és nem szerzett egy érmet sem.</v>
      </c>
    </row>
    <row r="76" spans="1:9" ht="15.75" thickBot="1" x14ac:dyDescent="0.3">
      <c r="A76" s="1" t="s">
        <v>79</v>
      </c>
      <c r="B76" s="9">
        <v>10</v>
      </c>
      <c r="C76" s="9">
        <v>12</v>
      </c>
      <c r="D76" s="9">
        <v>22</v>
      </c>
      <c r="E76" s="10">
        <v>19</v>
      </c>
      <c r="F76" s="9">
        <f>SUM(olimpia_erem[[#This Row],[Arany]:[Bronz]])</f>
        <v>53</v>
      </c>
      <c r="H76" t="str">
        <f>MID(olimpia_erem[[#This Row],[Nemzet (NOB-kód)]], SEARCH("(", olimpia_erem[[#This Row],[Nemzet (NOB-kód)]])+1, SEARCH(")", olimpia_erem[[#This Row],[Nemzet (NOB-kód)]])-SEARCH("(", olimpia_erem[[#This Row],[Nemzet (NOB-kód)]])-1)</f>
        <v>CHN</v>
      </c>
      <c r="I7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Kína 10 téli olimpán vett részt, és 53 érmet szerzett.</v>
      </c>
    </row>
    <row r="77" spans="1:9" ht="15.75" thickBot="1" x14ac:dyDescent="0.3">
      <c r="A77" s="1" t="s">
        <v>80</v>
      </c>
      <c r="B77" s="9">
        <v>2</v>
      </c>
      <c r="C77" s="9">
        <v>0</v>
      </c>
      <c r="D77" s="9">
        <v>0</v>
      </c>
      <c r="E77" s="10">
        <v>0</v>
      </c>
      <c r="F77" s="9">
        <f>SUM(olimpia_erem[[#This Row],[Arany]:[Bronz]])</f>
        <v>0</v>
      </c>
      <c r="H77" t="str">
        <f>MID(olimpia_erem[[#This Row],[Nemzet (NOB-kód)]], SEARCH("(", olimpia_erem[[#This Row],[Nemzet (NOB-kód)]])+1, SEARCH(")", olimpia_erem[[#This Row],[Nemzet (NOB-kód)]])-SEARCH("(", olimpia_erem[[#This Row],[Nemzet (NOB-kód)]])-1)</f>
        <v>ROC</v>
      </c>
      <c r="I7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Kínai Köztársaság 2 téli olimpán vett részt, és nem szerzett egy érmet sem.</v>
      </c>
    </row>
    <row r="78" spans="1:9" ht="15.75" thickBot="1" x14ac:dyDescent="0.3">
      <c r="A78" s="1" t="s">
        <v>81</v>
      </c>
      <c r="B78" s="9">
        <v>6</v>
      </c>
      <c r="C78" s="9">
        <v>0</v>
      </c>
      <c r="D78" s="9">
        <v>0</v>
      </c>
      <c r="E78" s="10">
        <v>0</v>
      </c>
      <c r="F78" s="9">
        <f>SUM(olimpia_erem[[#This Row],[Arany]:[Bronz]])</f>
        <v>0</v>
      </c>
      <c r="H78" t="str">
        <f>MID(olimpia_erem[[#This Row],[Nemzet (NOB-kód)]], SEARCH("(", olimpia_erem[[#This Row],[Nemzet (NOB-kód)]])+1, SEARCH(")", olimpia_erem[[#This Row],[Nemzet (NOB-kód)]])-SEARCH("(", olimpia_erem[[#This Row],[Nemzet (NOB-kód)]])-1)</f>
        <v>KGZ</v>
      </c>
      <c r="I7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Kirgizisztán 6 téli olimpán vett részt, és nem szerzett egy érmet sem.</v>
      </c>
    </row>
    <row r="79" spans="1:9" ht="15.75" thickBot="1" x14ac:dyDescent="0.3">
      <c r="A79" s="1" t="s">
        <v>82</v>
      </c>
      <c r="B79" s="9">
        <v>1</v>
      </c>
      <c r="C79" s="9">
        <v>0</v>
      </c>
      <c r="D79" s="9">
        <v>0</v>
      </c>
      <c r="E79" s="10">
        <v>0</v>
      </c>
      <c r="F79" s="9">
        <f>SUM(olimpia_erem[[#This Row],[Arany]:[Bronz]])</f>
        <v>0</v>
      </c>
      <c r="H79" t="str">
        <f>MID(olimpia_erem[[#This Row],[Nemzet (NOB-kód)]], SEARCH("(", olimpia_erem[[#This Row],[Nemzet (NOB-kód)]])+1, SEARCH(")", olimpia_erem[[#This Row],[Nemzet (NOB-kód)]])-SEARCH("(", olimpia_erem[[#This Row],[Nemzet (NOB-kód)]])-1)</f>
        <v>COL</v>
      </c>
      <c r="I7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Kolumbia 1 téli olimpán vett részt, és nem szerzett egy érmet sem.</v>
      </c>
    </row>
    <row r="80" spans="1:9" ht="15.75" thickBot="1" x14ac:dyDescent="0.3">
      <c r="A80" s="1" t="s">
        <v>83</v>
      </c>
      <c r="B80" s="9">
        <v>0</v>
      </c>
      <c r="C80" s="9">
        <v>0</v>
      </c>
      <c r="D80" s="9">
        <v>0</v>
      </c>
      <c r="E80" s="10">
        <v>0</v>
      </c>
      <c r="F80" s="9">
        <f>SUM(olimpia_erem[[#This Row],[Arany]:[Bronz]])</f>
        <v>0</v>
      </c>
      <c r="H80" t="str">
        <f>MID(olimpia_erem[[#This Row],[Nemzet (NOB-kód)]], SEARCH("(", olimpia_erem[[#This Row],[Nemzet (NOB-kód)]])+1, SEARCH(")", olimpia_erem[[#This Row],[Nemzet (NOB-kód)]])-SEARCH("(", olimpia_erem[[#This Row],[Nemzet (NOB-kód)]])-1)</f>
        <v>KOS</v>
      </c>
      <c r="I8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Koszovó nem vett részt még téli olimpián.</v>
      </c>
    </row>
    <row r="81" spans="1:9" ht="15.75" thickBot="1" x14ac:dyDescent="0.3">
      <c r="A81" s="1" t="s">
        <v>84</v>
      </c>
      <c r="B81" s="9">
        <v>0</v>
      </c>
      <c r="C81" s="9">
        <v>0</v>
      </c>
      <c r="D81" s="9">
        <v>0</v>
      </c>
      <c r="E81" s="10">
        <v>0</v>
      </c>
      <c r="F81" s="9">
        <f>SUM(olimpia_erem[[#This Row],[Arany]:[Bronz]])</f>
        <v>0</v>
      </c>
      <c r="H81" t="str">
        <f>MID(olimpia_erem[[#This Row],[Nemzet (NOB-kód)]], SEARCH("(", olimpia_erem[[#This Row],[Nemzet (NOB-kód)]])+1, SEARCH(")", olimpia_erem[[#This Row],[Nemzet (NOB-kód)]])-SEARCH("(", olimpia_erem[[#This Row],[Nemzet (NOB-kód)]])-1)</f>
        <v>CUB</v>
      </c>
      <c r="I8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Kuba nem vett részt még téli olimpián.</v>
      </c>
    </row>
    <row r="82" spans="1:9" ht="15.75" thickBot="1" x14ac:dyDescent="0.3">
      <c r="A82" s="1" t="s">
        <v>85</v>
      </c>
      <c r="B82" s="9">
        <v>0</v>
      </c>
      <c r="C82" s="9">
        <v>0</v>
      </c>
      <c r="D82" s="9">
        <v>0</v>
      </c>
      <c r="E82" s="10">
        <v>0</v>
      </c>
      <c r="F82" s="9">
        <f>SUM(olimpia_erem[[#This Row],[Arany]:[Bronz]])</f>
        <v>0</v>
      </c>
      <c r="H82" t="str">
        <f>MID(olimpia_erem[[#This Row],[Nemzet (NOB-kód)]], SEARCH("(", olimpia_erem[[#This Row],[Nemzet (NOB-kód)]])+1, SEARCH(")", olimpia_erem[[#This Row],[Nemzet (NOB-kód)]])-SEARCH("(", olimpia_erem[[#This Row],[Nemzet (NOB-kód)]])-1)</f>
        <v>KUW</v>
      </c>
      <c r="I8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Kuvait nem vett részt még téli olimpián.</v>
      </c>
    </row>
    <row r="83" spans="1:9" ht="15.75" thickBot="1" x14ac:dyDescent="0.3">
      <c r="A83" s="1" t="s">
        <v>86</v>
      </c>
      <c r="B83" s="9">
        <v>22</v>
      </c>
      <c r="C83" s="9">
        <v>6</v>
      </c>
      <c r="D83" s="9">
        <v>7</v>
      </c>
      <c r="E83" s="10">
        <v>7</v>
      </c>
      <c r="F83" s="9">
        <f>SUM(olimpia_erem[[#This Row],[Arany]:[Bronz]])</f>
        <v>20</v>
      </c>
      <c r="H83" t="str">
        <f>MID(olimpia_erem[[#This Row],[Nemzet (NOB-kód)]], SEARCH("(", olimpia_erem[[#This Row],[Nemzet (NOB-kód)]])+1, SEARCH(")", olimpia_erem[[#This Row],[Nemzet (NOB-kód)]])-SEARCH("(", olimpia_erem[[#This Row],[Nemzet (NOB-kód)]])-1)</f>
        <v>POL</v>
      </c>
      <c r="I8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Lengyelország 22 téli olimpán vett részt, és 20 érmet szerzett.</v>
      </c>
    </row>
    <row r="84" spans="1:9" ht="15.75" thickBot="1" x14ac:dyDescent="0.3">
      <c r="A84" s="1" t="s">
        <v>87</v>
      </c>
      <c r="B84" s="9">
        <v>10</v>
      </c>
      <c r="C84" s="9">
        <v>0</v>
      </c>
      <c r="D84" s="9">
        <v>4</v>
      </c>
      <c r="E84" s="10">
        <v>3</v>
      </c>
      <c r="F84" s="9">
        <f>SUM(olimpia_erem[[#This Row],[Arany]:[Bronz]])</f>
        <v>7</v>
      </c>
      <c r="H84" t="str">
        <f>MID(olimpia_erem[[#This Row],[Nemzet (NOB-kód)]], SEARCH("(", olimpia_erem[[#This Row],[Nemzet (NOB-kód)]])+1, SEARCH(")", olimpia_erem[[#This Row],[Nemzet (NOB-kód)]])-SEARCH("(", olimpia_erem[[#This Row],[Nemzet (NOB-kód)]])-1)</f>
        <v>LAT</v>
      </c>
      <c r="I8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Lettország 10 téli olimpán vett részt, és 7 érmet szerzett.</v>
      </c>
    </row>
    <row r="85" spans="1:9" ht="15.75" thickBot="1" x14ac:dyDescent="0.3">
      <c r="A85" s="1" t="s">
        <v>88</v>
      </c>
      <c r="B85" s="9">
        <v>16</v>
      </c>
      <c r="C85" s="9">
        <v>0</v>
      </c>
      <c r="D85" s="9">
        <v>0</v>
      </c>
      <c r="E85" s="10">
        <v>0</v>
      </c>
      <c r="F85" s="9">
        <f>SUM(olimpia_erem[[#This Row],[Arany]:[Bronz]])</f>
        <v>0</v>
      </c>
      <c r="H85" t="str">
        <f>MID(olimpia_erem[[#This Row],[Nemzet (NOB-kód)]], SEARCH("(", olimpia_erem[[#This Row],[Nemzet (NOB-kód)]])+1, SEARCH(")", olimpia_erem[[#This Row],[Nemzet (NOB-kód)]])-SEARCH("(", olimpia_erem[[#This Row],[Nemzet (NOB-kód)]])-1)</f>
        <v>LIB</v>
      </c>
      <c r="I8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Libanon 16 téli olimpán vett részt, és nem szerzett egy érmet sem.</v>
      </c>
    </row>
    <row r="86" spans="1:9" ht="15.75" thickBot="1" x14ac:dyDescent="0.3">
      <c r="A86" s="1" t="s">
        <v>89</v>
      </c>
      <c r="B86" s="9">
        <v>18</v>
      </c>
      <c r="C86" s="9">
        <v>2</v>
      </c>
      <c r="D86" s="9">
        <v>2</v>
      </c>
      <c r="E86" s="10">
        <v>5</v>
      </c>
      <c r="F86" s="9">
        <f>SUM(olimpia_erem[[#This Row],[Arany]:[Bronz]])</f>
        <v>9</v>
      </c>
      <c r="H86" t="str">
        <f>MID(olimpia_erem[[#This Row],[Nemzet (NOB-kód)]], SEARCH("(", olimpia_erem[[#This Row],[Nemzet (NOB-kód)]])+1, SEARCH(")", olimpia_erem[[#This Row],[Nemzet (NOB-kód)]])-SEARCH("(", olimpia_erem[[#This Row],[Nemzet (NOB-kód)]])-1)</f>
        <v>LIE</v>
      </c>
      <c r="I8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Liechtenstein 18 téli olimpán vett részt, és 9 érmet szerzett.</v>
      </c>
    </row>
    <row r="87" spans="1:9" ht="15.75" thickBot="1" x14ac:dyDescent="0.3">
      <c r="A87" s="1" t="s">
        <v>90</v>
      </c>
      <c r="B87" s="9">
        <v>8</v>
      </c>
      <c r="C87" s="9">
        <v>0</v>
      </c>
      <c r="D87" s="9">
        <v>0</v>
      </c>
      <c r="E87" s="10">
        <v>0</v>
      </c>
      <c r="F87" s="9">
        <f>SUM(olimpia_erem[[#This Row],[Arany]:[Bronz]])</f>
        <v>0</v>
      </c>
      <c r="H87" t="str">
        <f>MID(olimpia_erem[[#This Row],[Nemzet (NOB-kód)]], SEARCH("(", olimpia_erem[[#This Row],[Nemzet (NOB-kód)]])+1, SEARCH(")", olimpia_erem[[#This Row],[Nemzet (NOB-kód)]])-SEARCH("(", olimpia_erem[[#This Row],[Nemzet (NOB-kód)]])-1)</f>
        <v>LTU</v>
      </c>
      <c r="I8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Litvánia 8 téli olimpán vett részt, és nem szerzett egy érmet sem.</v>
      </c>
    </row>
    <row r="88" spans="1:9" ht="15.75" thickBot="1" x14ac:dyDescent="0.3">
      <c r="A88" s="1" t="s">
        <v>91</v>
      </c>
      <c r="B88" s="9">
        <v>8</v>
      </c>
      <c r="C88" s="9">
        <v>0</v>
      </c>
      <c r="D88" s="9">
        <v>2</v>
      </c>
      <c r="E88" s="10">
        <v>0</v>
      </c>
      <c r="F88" s="9">
        <f>SUM(olimpia_erem[[#This Row],[Arany]:[Bronz]])</f>
        <v>2</v>
      </c>
      <c r="H88" t="str">
        <f>MID(olimpia_erem[[#This Row],[Nemzet (NOB-kód)]], SEARCH("(", olimpia_erem[[#This Row],[Nemzet (NOB-kód)]])+1, SEARCH(")", olimpia_erem[[#This Row],[Nemzet (NOB-kód)]])-SEARCH("(", olimpia_erem[[#This Row],[Nemzet (NOB-kód)]])-1)</f>
        <v>LUX</v>
      </c>
      <c r="I8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Luxemburg 8 téli olimpán vett részt, és 2 érmet szerzett.</v>
      </c>
    </row>
    <row r="89" spans="1:9" ht="15.75" thickBot="1" x14ac:dyDescent="0.3">
      <c r="A89" s="1" t="s">
        <v>92</v>
      </c>
      <c r="B89" s="9">
        <v>5</v>
      </c>
      <c r="C89" s="9">
        <v>0</v>
      </c>
      <c r="D89" s="9">
        <v>0</v>
      </c>
      <c r="E89" s="10">
        <v>0</v>
      </c>
      <c r="F89" s="9">
        <f>SUM(olimpia_erem[[#This Row],[Arany]:[Bronz]])</f>
        <v>0</v>
      </c>
      <c r="H89" t="str">
        <f>MID(olimpia_erem[[#This Row],[Nemzet (NOB-kód)]], SEARCH("(", olimpia_erem[[#This Row],[Nemzet (NOB-kód)]])+1, SEARCH(")", olimpia_erem[[#This Row],[Nemzet (NOB-kód)]])-SEARCH("(", olimpia_erem[[#This Row],[Nemzet (NOB-kód)]])-1)</f>
        <v>MKD</v>
      </c>
      <c r="I8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Észak-Macedónia 5 téli olimpán vett részt, és nem szerzett egy érmet sem.</v>
      </c>
    </row>
    <row r="90" spans="1:9" ht="15.75" thickBot="1" x14ac:dyDescent="0.3">
      <c r="A90" s="1" t="s">
        <v>93</v>
      </c>
      <c r="B90" s="9">
        <v>22</v>
      </c>
      <c r="C90" s="9">
        <v>1</v>
      </c>
      <c r="D90" s="9">
        <v>2</v>
      </c>
      <c r="E90" s="10">
        <v>4</v>
      </c>
      <c r="F90" s="9">
        <f>SUM(olimpia_erem[[#This Row],[Arany]:[Bronz]])</f>
        <v>7</v>
      </c>
      <c r="H90" t="str">
        <f>MID(olimpia_erem[[#This Row],[Nemzet (NOB-kód)]], SEARCH("(", olimpia_erem[[#This Row],[Nemzet (NOB-kód)]])+1, SEARCH(")", olimpia_erem[[#This Row],[Nemzet (NOB-kód)]])-SEARCH("(", olimpia_erem[[#This Row],[Nemzet (NOB-kód)]])-1)</f>
        <v>HUN</v>
      </c>
      <c r="I9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Magyarország 22 téli olimpán vett részt, és 7 érmet szerzett.</v>
      </c>
    </row>
    <row r="91" spans="1:9" ht="15.75" thickBot="1" x14ac:dyDescent="0.3">
      <c r="A91" s="1" t="s">
        <v>94</v>
      </c>
      <c r="B91" s="9">
        <v>0</v>
      </c>
      <c r="C91" s="9">
        <v>0</v>
      </c>
      <c r="D91" s="9">
        <v>0</v>
      </c>
      <c r="E91" s="10">
        <v>0</v>
      </c>
      <c r="F91" s="9">
        <f>SUM(olimpia_erem[[#This Row],[Arany]:[Bronz]])</f>
        <v>0</v>
      </c>
      <c r="H91" t="str">
        <f>MID(olimpia_erem[[#This Row],[Nemzet (NOB-kód)]], SEARCH("(", olimpia_erem[[#This Row],[Nemzet (NOB-kód)]])+1, SEARCH(")", olimpia_erem[[#This Row],[Nemzet (NOB-kód)]])-SEARCH("(", olimpia_erem[[#This Row],[Nemzet (NOB-kód)]])-1)</f>
        <v>MAS</v>
      </c>
      <c r="I9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Malajzia nem vett részt még téli olimpián.</v>
      </c>
    </row>
    <row r="92" spans="1:9" ht="15.75" thickBot="1" x14ac:dyDescent="0.3">
      <c r="A92" s="1" t="s">
        <v>95</v>
      </c>
      <c r="B92" s="9">
        <v>6</v>
      </c>
      <c r="C92" s="9">
        <v>0</v>
      </c>
      <c r="D92" s="9">
        <v>0</v>
      </c>
      <c r="E92" s="10">
        <v>0</v>
      </c>
      <c r="F92" s="9">
        <f>SUM(olimpia_erem[[#This Row],[Arany]:[Bronz]])</f>
        <v>0</v>
      </c>
      <c r="H92" t="str">
        <f>MID(olimpia_erem[[#This Row],[Nemzet (NOB-kód)]], SEARCH("(", olimpia_erem[[#This Row],[Nemzet (NOB-kód)]])+1, SEARCH(")", olimpia_erem[[#This Row],[Nemzet (NOB-kód)]])-SEARCH("(", olimpia_erem[[#This Row],[Nemzet (NOB-kód)]])-1)</f>
        <v>MAR</v>
      </c>
      <c r="I9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Marokkó 6 téli olimpán vett részt, és nem szerzett egy érmet sem.</v>
      </c>
    </row>
    <row r="93" spans="1:9" ht="15.75" thickBot="1" x14ac:dyDescent="0.3">
      <c r="A93" s="1" t="s">
        <v>96</v>
      </c>
      <c r="B93" s="9">
        <v>0</v>
      </c>
      <c r="C93" s="9">
        <v>0</v>
      </c>
      <c r="D93" s="9">
        <v>0</v>
      </c>
      <c r="E93" s="10">
        <v>0</v>
      </c>
      <c r="F93" s="9">
        <f>SUM(olimpia_erem[[#This Row],[Arany]:[Bronz]])</f>
        <v>0</v>
      </c>
      <c r="H93" t="str">
        <f>MID(olimpia_erem[[#This Row],[Nemzet (NOB-kód)]], SEARCH("(", olimpia_erem[[#This Row],[Nemzet (NOB-kód)]])+1, SEARCH(")", olimpia_erem[[#This Row],[Nemzet (NOB-kód)]])-SEARCH("(", olimpia_erem[[#This Row],[Nemzet (NOB-kód)]])-1)</f>
        <v>MRI</v>
      </c>
      <c r="I9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Mauritius nem vett részt még téli olimpián.</v>
      </c>
    </row>
    <row r="94" spans="1:9" ht="15.75" thickBot="1" x14ac:dyDescent="0.3">
      <c r="A94" s="1" t="s">
        <v>97</v>
      </c>
      <c r="B94" s="9">
        <v>8</v>
      </c>
      <c r="C94" s="9">
        <v>0</v>
      </c>
      <c r="D94" s="9">
        <v>0</v>
      </c>
      <c r="E94" s="10">
        <v>0</v>
      </c>
      <c r="F94" s="9">
        <f>SUM(olimpia_erem[[#This Row],[Arany]:[Bronz]])</f>
        <v>0</v>
      </c>
      <c r="H94" t="str">
        <f>MID(olimpia_erem[[#This Row],[Nemzet (NOB-kód)]], SEARCH("(", olimpia_erem[[#This Row],[Nemzet (NOB-kód)]])+1, SEARCH(")", olimpia_erem[[#This Row],[Nemzet (NOB-kód)]])-SEARCH("(", olimpia_erem[[#This Row],[Nemzet (NOB-kód)]])-1)</f>
        <v>MEX</v>
      </c>
      <c r="I9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Mexikó 8 téli olimpán vett részt, és nem szerzett egy érmet sem.</v>
      </c>
    </row>
    <row r="95" spans="1:9" ht="15.75" thickBot="1" x14ac:dyDescent="0.3">
      <c r="A95" s="1" t="s">
        <v>98</v>
      </c>
      <c r="B95" s="9">
        <v>6</v>
      </c>
      <c r="C95" s="9">
        <v>0</v>
      </c>
      <c r="D95" s="9">
        <v>0</v>
      </c>
      <c r="E95" s="10">
        <v>0</v>
      </c>
      <c r="F95" s="9">
        <f>SUM(olimpia_erem[[#This Row],[Arany]:[Bronz]])</f>
        <v>0</v>
      </c>
      <c r="H95" t="str">
        <f>MID(olimpia_erem[[#This Row],[Nemzet (NOB-kód)]], SEARCH("(", olimpia_erem[[#This Row],[Nemzet (NOB-kód)]])+1, SEARCH(")", olimpia_erem[[#This Row],[Nemzet (NOB-kód)]])-SEARCH("(", olimpia_erem[[#This Row],[Nemzet (NOB-kód)]])-1)</f>
        <v>MDA</v>
      </c>
      <c r="I9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Moldova 6 téli olimpán vett részt, és nem szerzett egy érmet sem.</v>
      </c>
    </row>
    <row r="96" spans="1:9" ht="15.75" thickBot="1" x14ac:dyDescent="0.3">
      <c r="A96" s="1" t="s">
        <v>99</v>
      </c>
      <c r="B96" s="9">
        <v>13</v>
      </c>
      <c r="C96" s="9">
        <v>0</v>
      </c>
      <c r="D96" s="9">
        <v>0</v>
      </c>
      <c r="E96" s="10">
        <v>0</v>
      </c>
      <c r="F96" s="9">
        <f>SUM(olimpia_erem[[#This Row],[Arany]:[Bronz]])</f>
        <v>0</v>
      </c>
      <c r="H96" t="str">
        <f>MID(olimpia_erem[[#This Row],[Nemzet (NOB-kód)]], SEARCH("(", olimpia_erem[[#This Row],[Nemzet (NOB-kód)]])+1, SEARCH(")", olimpia_erem[[#This Row],[Nemzet (NOB-kód)]])-SEARCH("(", olimpia_erem[[#This Row],[Nemzet (NOB-kód)]])-1)</f>
        <v>MGL</v>
      </c>
      <c r="I9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Mongólia 13 téli olimpán vett részt, és nem szerzett egy érmet sem.</v>
      </c>
    </row>
    <row r="97" spans="1:9" ht="15.75" thickBot="1" x14ac:dyDescent="0.3">
      <c r="A97" s="1" t="s">
        <v>100</v>
      </c>
      <c r="B97" s="9">
        <v>2</v>
      </c>
      <c r="C97" s="9">
        <v>0</v>
      </c>
      <c r="D97" s="9">
        <v>0</v>
      </c>
      <c r="E97" s="10">
        <v>0</v>
      </c>
      <c r="F97" s="9">
        <f>SUM(olimpia_erem[[#This Row],[Arany]:[Bronz]])</f>
        <v>0</v>
      </c>
      <c r="H97" t="str">
        <f>MID(olimpia_erem[[#This Row],[Nemzet (NOB-kód)]], SEARCH("(", olimpia_erem[[#This Row],[Nemzet (NOB-kód)]])+1, SEARCH(")", olimpia_erem[[#This Row],[Nemzet (NOB-kód)]])-SEARCH("(", olimpia_erem[[#This Row],[Nemzet (NOB-kód)]])-1)</f>
        <v>MNE</v>
      </c>
      <c r="I9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Montenegró 2 téli olimpán vett részt, és nem szerzett egy érmet sem.</v>
      </c>
    </row>
    <row r="98" spans="1:9" ht="15.75" thickBot="1" x14ac:dyDescent="0.3">
      <c r="A98" s="1" t="s">
        <v>101</v>
      </c>
      <c r="B98" s="9">
        <v>0</v>
      </c>
      <c r="C98" s="9">
        <v>0</v>
      </c>
      <c r="D98" s="9">
        <v>0</v>
      </c>
      <c r="E98" s="10">
        <v>0</v>
      </c>
      <c r="F98" s="9">
        <f>SUM(olimpia_erem[[#This Row],[Arany]:[Bronz]])</f>
        <v>0</v>
      </c>
      <c r="H98" t="str">
        <f>MID(olimpia_erem[[#This Row],[Nemzet (NOB-kód)]], SEARCH("(", olimpia_erem[[#This Row],[Nemzet (NOB-kód)]])+1, SEARCH(")", olimpia_erem[[#This Row],[Nemzet (NOB-kód)]])-SEARCH("(", olimpia_erem[[#This Row],[Nemzet (NOB-kód)]])-1)</f>
        <v>MOZ</v>
      </c>
      <c r="I9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Mozambik nem vett részt még téli olimpián.</v>
      </c>
    </row>
    <row r="99" spans="1:9" ht="15.75" thickBot="1" x14ac:dyDescent="0.3">
      <c r="A99" s="1" t="s">
        <v>102</v>
      </c>
      <c r="B99" s="9">
        <v>22</v>
      </c>
      <c r="C99" s="9">
        <v>10</v>
      </c>
      <c r="D99" s="9">
        <v>4</v>
      </c>
      <c r="E99" s="10">
        <v>12</v>
      </c>
      <c r="F99" s="9">
        <f>SUM(olimpia_erem[[#This Row],[Arany]:[Bronz]])</f>
        <v>26</v>
      </c>
      <c r="H99" t="str">
        <f>MID(olimpia_erem[[#This Row],[Nemzet (NOB-kód)]], SEARCH("(", olimpia_erem[[#This Row],[Nemzet (NOB-kód)]])+1, SEARCH(")", olimpia_erem[[#This Row],[Nemzet (NOB-kód)]])-SEARCH("(", olimpia_erem[[#This Row],[Nemzet (NOB-kód)]])-1)</f>
        <v>GBR</v>
      </c>
      <c r="I9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Nagy-Britannia 22 téli olimpán vett részt, és 26 érmet szerzett.</v>
      </c>
    </row>
    <row r="100" spans="1:9" ht="15.75" thickBot="1" x14ac:dyDescent="0.3">
      <c r="A100" s="1" t="s">
        <v>103</v>
      </c>
      <c r="B100" s="9">
        <v>0</v>
      </c>
      <c r="C100" s="9">
        <v>0</v>
      </c>
      <c r="D100" s="9">
        <v>0</v>
      </c>
      <c r="E100" s="10">
        <v>0</v>
      </c>
      <c r="F100" s="9">
        <f>SUM(olimpia_erem[[#This Row],[Arany]:[Bronz]])</f>
        <v>0</v>
      </c>
      <c r="H100" t="str">
        <f>MID(olimpia_erem[[#This Row],[Nemzet (NOB-kód)]], SEARCH("(", olimpia_erem[[#This Row],[Nemzet (NOB-kód)]])+1, SEARCH(")", olimpia_erem[[#This Row],[Nemzet (NOB-kód)]])-SEARCH("(", olimpia_erem[[#This Row],[Nemzet (NOB-kód)]])-1)</f>
        <v>NAM</v>
      </c>
      <c r="I10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Namíbia nem vett részt még téli olimpián.</v>
      </c>
    </row>
    <row r="101" spans="1:9" ht="15.75" thickBot="1" x14ac:dyDescent="0.3">
      <c r="A101" s="1" t="s">
        <v>104</v>
      </c>
      <c r="B101" s="9">
        <v>6</v>
      </c>
      <c r="C101" s="9">
        <v>39</v>
      </c>
      <c r="D101" s="9">
        <v>36</v>
      </c>
      <c r="E101" s="10">
        <v>35</v>
      </c>
      <c r="F101" s="9">
        <f>SUM(olimpia_erem[[#This Row],[Arany]:[Bronz]])</f>
        <v>110</v>
      </c>
      <c r="H101" t="str">
        <f>MID(olimpia_erem[[#This Row],[Nemzet (NOB-kód)]], SEARCH("(", olimpia_erem[[#This Row],[Nemzet (NOB-kód)]])+1, SEARCH(")", olimpia_erem[[#This Row],[Nemzet (NOB-kód)]])-SEARCH("(", olimpia_erem[[#This Row],[Nemzet (NOB-kód)]])-1)</f>
        <v>GDR</v>
      </c>
      <c r="I10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NDK 6 téli olimpán vett részt, és 110 érmet szerzett.</v>
      </c>
    </row>
    <row r="102" spans="1:9" ht="15.75" thickBot="1" x14ac:dyDescent="0.3">
      <c r="A102" s="1" t="s">
        <v>105</v>
      </c>
      <c r="B102" s="9">
        <v>11</v>
      </c>
      <c r="C102" s="9">
        <v>78</v>
      </c>
      <c r="D102" s="9">
        <v>78</v>
      </c>
      <c r="E102" s="10">
        <v>53</v>
      </c>
      <c r="F102" s="9">
        <f>SUM(olimpia_erem[[#This Row],[Arany]:[Bronz]])</f>
        <v>209</v>
      </c>
      <c r="H102" t="str">
        <f>MID(olimpia_erem[[#This Row],[Nemzet (NOB-kód)]], SEARCH("(", olimpia_erem[[#This Row],[Nemzet (NOB-kód)]])+1, SEARCH(")", olimpia_erem[[#This Row],[Nemzet (NOB-kód)]])-SEARCH("(", olimpia_erem[[#This Row],[Nemzet (NOB-kód)]])-1)</f>
        <v>GER</v>
      </c>
      <c r="I10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Németország 11 téli olimpán vett részt, és 209 érmet szerzett.</v>
      </c>
    </row>
    <row r="103" spans="1:9" ht="15.75" thickBot="1" x14ac:dyDescent="0.3">
      <c r="A103" s="1" t="s">
        <v>106</v>
      </c>
      <c r="B103" s="9">
        <v>0</v>
      </c>
      <c r="C103" s="9">
        <v>0</v>
      </c>
      <c r="D103" s="9">
        <v>0</v>
      </c>
      <c r="E103" s="10">
        <v>0</v>
      </c>
      <c r="F103" s="9">
        <f>SUM(olimpia_erem[[#This Row],[Arany]:[Bronz]])</f>
        <v>0</v>
      </c>
      <c r="H103" t="str">
        <f>MID(olimpia_erem[[#This Row],[Nemzet (NOB-kód)]], SEARCH("(", olimpia_erem[[#This Row],[Nemzet (NOB-kód)]])+1, SEARCH(")", olimpia_erem[[#This Row],[Nemzet (NOB-kód)]])-SEARCH("(", olimpia_erem[[#This Row],[Nemzet (NOB-kód)]])-1)</f>
        <v>ZZX</v>
      </c>
      <c r="I10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Nemzetközi Csapat nem vett részt még téli olimpián.</v>
      </c>
    </row>
    <row r="104" spans="1:9" ht="15.75" thickBot="1" x14ac:dyDescent="0.3">
      <c r="A104" s="1" t="s">
        <v>107</v>
      </c>
      <c r="B104" s="9">
        <v>0</v>
      </c>
      <c r="C104" s="9">
        <v>0</v>
      </c>
      <c r="D104" s="9">
        <v>0</v>
      </c>
      <c r="E104" s="10">
        <v>0</v>
      </c>
      <c r="F104" s="9">
        <f>SUM(olimpia_erem[[#This Row],[Arany]:[Bronz]])</f>
        <v>0</v>
      </c>
      <c r="H104" t="str">
        <f>MID(olimpia_erem[[#This Row],[Nemzet (NOB-kód)]], SEARCH("(", olimpia_erem[[#This Row],[Nemzet (NOB-kód)]])+1, SEARCH(")", olimpia_erem[[#This Row],[Nemzet (NOB-kód)]])-SEARCH("(", olimpia_erem[[#This Row],[Nemzet (NOB-kód)]])-1)</f>
        <v>NIG</v>
      </c>
      <c r="I10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Niger nem vett részt még téli olimpián.</v>
      </c>
    </row>
    <row r="105" spans="1:9" ht="15.75" thickBot="1" x14ac:dyDescent="0.3">
      <c r="A105" s="1" t="s">
        <v>108</v>
      </c>
      <c r="B105" s="9">
        <v>0</v>
      </c>
      <c r="C105" s="9">
        <v>0</v>
      </c>
      <c r="D105" s="9">
        <v>0</v>
      </c>
      <c r="E105" s="10">
        <v>0</v>
      </c>
      <c r="F105" s="9">
        <f>SUM(olimpia_erem[[#This Row],[Arany]:[Bronz]])</f>
        <v>0</v>
      </c>
      <c r="H105" t="str">
        <f>MID(olimpia_erem[[#This Row],[Nemzet (NOB-kód)]], SEARCH("(", olimpia_erem[[#This Row],[Nemzet (NOB-kód)]])+1, SEARCH(")", olimpia_erem[[#This Row],[Nemzet (NOB-kód)]])-SEARCH("(", olimpia_erem[[#This Row],[Nemzet (NOB-kód)]])-1)</f>
        <v>NGR</v>
      </c>
      <c r="I10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Nigéria nem vett részt még téli olimpián.</v>
      </c>
    </row>
    <row r="106" spans="1:9" ht="15.75" thickBot="1" x14ac:dyDescent="0.3">
      <c r="A106" s="1" t="s">
        <v>109</v>
      </c>
      <c r="B106" s="9">
        <v>22</v>
      </c>
      <c r="C106" s="9">
        <v>118</v>
      </c>
      <c r="D106" s="9">
        <v>111</v>
      </c>
      <c r="E106" s="10">
        <v>100</v>
      </c>
      <c r="F106" s="9">
        <f>SUM(olimpia_erem[[#This Row],[Arany]:[Bronz]])</f>
        <v>329</v>
      </c>
      <c r="H106" t="str">
        <f>MID(olimpia_erem[[#This Row],[Nemzet (NOB-kód)]], SEARCH("(", olimpia_erem[[#This Row],[Nemzet (NOB-kód)]])+1, SEARCH(")", olimpia_erem[[#This Row],[Nemzet (NOB-kód)]])-SEARCH("(", olimpia_erem[[#This Row],[Nemzet (NOB-kód)]])-1)</f>
        <v>NOR</v>
      </c>
      <c r="I10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Norvégia 22 téli olimpán vett részt, és 329 érmet szerzett.</v>
      </c>
    </row>
    <row r="107" spans="1:9" ht="15.75" thickBot="1" x14ac:dyDescent="0.3">
      <c r="A107" s="1" t="s">
        <v>110</v>
      </c>
      <c r="B107" s="9">
        <v>6</v>
      </c>
      <c r="C107" s="9">
        <v>11</v>
      </c>
      <c r="D107" s="9">
        <v>15</v>
      </c>
      <c r="E107" s="10">
        <v>13</v>
      </c>
      <c r="F107" s="9">
        <f>SUM(olimpia_erem[[#This Row],[Arany]:[Bronz]])</f>
        <v>39</v>
      </c>
      <c r="H107" t="str">
        <f>MID(olimpia_erem[[#This Row],[Nemzet (NOB-kód)]], SEARCH("(", olimpia_erem[[#This Row],[Nemzet (NOB-kód)]])+1, SEARCH(")", olimpia_erem[[#This Row],[Nemzet (NOB-kód)]])-SEARCH("(", olimpia_erem[[#This Row],[Nemzet (NOB-kód)]])-1)</f>
        <v>FRG</v>
      </c>
      <c r="I10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NSZK 6 téli olimpán vett részt, és 39 érmet szerzett.</v>
      </c>
    </row>
    <row r="108" spans="1:9" ht="15.75" thickBot="1" x14ac:dyDescent="0.3">
      <c r="A108" s="1" t="s">
        <v>111</v>
      </c>
      <c r="B108" s="9">
        <v>22</v>
      </c>
      <c r="C108" s="9">
        <v>37</v>
      </c>
      <c r="D108" s="9">
        <v>34</v>
      </c>
      <c r="E108" s="10">
        <v>43</v>
      </c>
      <c r="F108" s="9">
        <f>SUM(olimpia_erem[[#This Row],[Arany]:[Bronz]])</f>
        <v>114</v>
      </c>
      <c r="H108" t="str">
        <f>MID(olimpia_erem[[#This Row],[Nemzet (NOB-kód)]], SEARCH("(", olimpia_erem[[#This Row],[Nemzet (NOB-kód)]])+1, SEARCH(")", olimpia_erem[[#This Row],[Nemzet (NOB-kód)]])-SEARCH("(", olimpia_erem[[#This Row],[Nemzet (NOB-kód)]])-1)</f>
        <v>ITA</v>
      </c>
      <c r="I10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Olaszország 22 téli olimpán vett részt, és 114 érmet szerzett.</v>
      </c>
    </row>
    <row r="109" spans="1:9" ht="15.75" thickBot="1" x14ac:dyDescent="0.3">
      <c r="A109" s="1" t="s">
        <v>112</v>
      </c>
      <c r="B109" s="9">
        <v>6</v>
      </c>
      <c r="C109" s="9">
        <v>47</v>
      </c>
      <c r="D109" s="9">
        <v>38</v>
      </c>
      <c r="E109" s="10">
        <v>35</v>
      </c>
      <c r="F109" s="9">
        <f>SUM(olimpia_erem[[#This Row],[Arany]:[Bronz]])</f>
        <v>120</v>
      </c>
      <c r="H109" t="str">
        <f>MID(olimpia_erem[[#This Row],[Nemzet (NOB-kód)]], SEARCH("(", olimpia_erem[[#This Row],[Nemzet (NOB-kód)]])+1, SEARCH(")", olimpia_erem[[#This Row],[Nemzet (NOB-kód)]])-SEARCH("(", olimpia_erem[[#This Row],[Nemzet (NOB-kód)]])-1)</f>
        <v>RUS</v>
      </c>
      <c r="I10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Oroszország 6 téli olimpán vett részt, és 120 érmet szerzett.</v>
      </c>
    </row>
    <row r="110" spans="1:9" ht="15.75" thickBot="1" x14ac:dyDescent="0.3">
      <c r="A110" s="1" t="s">
        <v>113</v>
      </c>
      <c r="B110" s="9">
        <v>6</v>
      </c>
      <c r="C110" s="9">
        <v>0</v>
      </c>
      <c r="D110" s="9">
        <v>0</v>
      </c>
      <c r="E110" s="10">
        <v>0</v>
      </c>
      <c r="F110" s="9">
        <f>SUM(olimpia_erem[[#This Row],[Arany]:[Bronz]])</f>
        <v>0</v>
      </c>
      <c r="H110" t="str">
        <f>MID(olimpia_erem[[#This Row],[Nemzet (NOB-kód)]], SEARCH("(", olimpia_erem[[#This Row],[Nemzet (NOB-kód)]])+1, SEARCH(")", olimpia_erem[[#This Row],[Nemzet (NOB-kód)]])-SEARCH("(", olimpia_erem[[#This Row],[Nemzet (NOB-kód)]])-1)</f>
        <v>ARM</v>
      </c>
      <c r="I11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Örményország 6 téli olimpán vett részt, és nem szerzett egy érmet sem.</v>
      </c>
    </row>
    <row r="111" spans="1:9" ht="15.75" thickBot="1" x14ac:dyDescent="0.3">
      <c r="A111" s="1" t="s">
        <v>114</v>
      </c>
      <c r="B111" s="9">
        <v>2</v>
      </c>
      <c r="C111" s="9">
        <v>0</v>
      </c>
      <c r="D111" s="9">
        <v>0</v>
      </c>
      <c r="E111" s="10">
        <v>0</v>
      </c>
      <c r="F111" s="9">
        <f>SUM(olimpia_erem[[#This Row],[Arany]:[Bronz]])</f>
        <v>0</v>
      </c>
      <c r="H111" t="str">
        <f>MID(olimpia_erem[[#This Row],[Nemzet (NOB-kód)]], SEARCH("(", olimpia_erem[[#This Row],[Nemzet (NOB-kód)]])+1, SEARCH(")", olimpia_erem[[#This Row],[Nemzet (NOB-kód)]])-SEARCH("(", olimpia_erem[[#This Row],[Nemzet (NOB-kód)]])-1)</f>
        <v>PAK</v>
      </c>
      <c r="I11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Pakisztán 2 téli olimpán vett részt, és nem szerzett egy érmet sem.</v>
      </c>
    </row>
    <row r="112" spans="1:9" ht="15.75" thickBot="1" x14ac:dyDescent="0.3">
      <c r="A112" s="1" t="s">
        <v>115</v>
      </c>
      <c r="B112" s="9">
        <v>0</v>
      </c>
      <c r="C112" s="9">
        <v>0</v>
      </c>
      <c r="D112" s="9">
        <v>0</v>
      </c>
      <c r="E112" s="10">
        <v>0</v>
      </c>
      <c r="F112" s="9">
        <f>SUM(olimpia_erem[[#This Row],[Arany]:[Bronz]])</f>
        <v>0</v>
      </c>
      <c r="H112" t="str">
        <f>MID(olimpia_erem[[#This Row],[Nemzet (NOB-kód)]], SEARCH("(", olimpia_erem[[#This Row],[Nemzet (NOB-kód)]])+1, SEARCH(")", olimpia_erem[[#This Row],[Nemzet (NOB-kód)]])-SEARCH("(", olimpia_erem[[#This Row],[Nemzet (NOB-kód)]])-1)</f>
        <v>PAN</v>
      </c>
      <c r="I11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Panama nem vett részt még téli olimpián.</v>
      </c>
    </row>
    <row r="113" spans="1:9" ht="15.75" thickBot="1" x14ac:dyDescent="0.3">
      <c r="A113" s="1" t="s">
        <v>116</v>
      </c>
      <c r="B113" s="9">
        <v>1</v>
      </c>
      <c r="C113" s="9">
        <v>0</v>
      </c>
      <c r="D113" s="9">
        <v>0</v>
      </c>
      <c r="E113" s="10">
        <v>0</v>
      </c>
      <c r="F113" s="9">
        <f>SUM(olimpia_erem[[#This Row],[Arany]:[Bronz]])</f>
        <v>0</v>
      </c>
      <c r="H113" t="str">
        <f>MID(olimpia_erem[[#This Row],[Nemzet (NOB-kód)]], SEARCH("(", olimpia_erem[[#This Row],[Nemzet (NOB-kód)]])+1, SEARCH(")", olimpia_erem[[#This Row],[Nemzet (NOB-kód)]])-SEARCH("(", olimpia_erem[[#This Row],[Nemzet (NOB-kód)]])-1)</f>
        <v>PAR</v>
      </c>
      <c r="I11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Paraguay 1 téli olimpán vett részt, és nem szerzett egy érmet sem.</v>
      </c>
    </row>
    <row r="114" spans="1:9" ht="15.75" thickBot="1" x14ac:dyDescent="0.3">
      <c r="A114" s="1" t="s">
        <v>117</v>
      </c>
      <c r="B114" s="9">
        <v>2</v>
      </c>
      <c r="C114" s="9">
        <v>0</v>
      </c>
      <c r="D114" s="9">
        <v>0</v>
      </c>
      <c r="E114" s="10">
        <v>0</v>
      </c>
      <c r="F114" s="9">
        <f>SUM(olimpia_erem[[#This Row],[Arany]:[Bronz]])</f>
        <v>0</v>
      </c>
      <c r="H114" t="str">
        <f>MID(olimpia_erem[[#This Row],[Nemzet (NOB-kód)]], SEARCH("(", olimpia_erem[[#This Row],[Nemzet (NOB-kód)]])+1, SEARCH(")", olimpia_erem[[#This Row],[Nemzet (NOB-kód)]])-SEARCH("(", olimpia_erem[[#This Row],[Nemzet (NOB-kód)]])-1)</f>
        <v>PER</v>
      </c>
      <c r="I11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Peru 2 téli olimpán vett részt, és nem szerzett egy érmet sem.</v>
      </c>
    </row>
    <row r="115" spans="1:9" ht="15.75" thickBot="1" x14ac:dyDescent="0.3">
      <c r="A115" s="1" t="s">
        <v>118</v>
      </c>
      <c r="B115" s="9">
        <v>7</v>
      </c>
      <c r="C115" s="9">
        <v>0</v>
      </c>
      <c r="D115" s="9">
        <v>0</v>
      </c>
      <c r="E115" s="10">
        <v>0</v>
      </c>
      <c r="F115" s="9">
        <f>SUM(olimpia_erem[[#This Row],[Arany]:[Bronz]])</f>
        <v>0</v>
      </c>
      <c r="H115" t="str">
        <f>MID(olimpia_erem[[#This Row],[Nemzet (NOB-kód)]], SEARCH("(", olimpia_erem[[#This Row],[Nemzet (NOB-kód)]])+1, SEARCH(")", olimpia_erem[[#This Row],[Nemzet (NOB-kód)]])-SEARCH("(", olimpia_erem[[#This Row],[Nemzet (NOB-kód)]])-1)</f>
        <v>POR</v>
      </c>
      <c r="I11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Portugália 7 téli olimpán vett részt, és nem szerzett egy érmet sem.</v>
      </c>
    </row>
    <row r="116" spans="1:9" ht="15.75" thickBot="1" x14ac:dyDescent="0.3">
      <c r="A116" s="1" t="s">
        <v>119</v>
      </c>
      <c r="B116" s="9">
        <v>6</v>
      </c>
      <c r="C116" s="9">
        <v>0</v>
      </c>
      <c r="D116" s="9">
        <v>0</v>
      </c>
      <c r="E116" s="10">
        <v>0</v>
      </c>
      <c r="F116" s="9">
        <f>SUM(olimpia_erem[[#This Row],[Arany]:[Bronz]])</f>
        <v>0</v>
      </c>
      <c r="H116" t="str">
        <f>MID(olimpia_erem[[#This Row],[Nemzet (NOB-kód)]], SEARCH("(", olimpia_erem[[#This Row],[Nemzet (NOB-kód)]])+1, SEARCH(")", olimpia_erem[[#This Row],[Nemzet (NOB-kód)]])-SEARCH("(", olimpia_erem[[#This Row],[Nemzet (NOB-kód)]])-1)</f>
        <v>PUR</v>
      </c>
      <c r="I11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Puerto Rico 6 téli olimpán vett részt, és nem szerzett egy érmet sem.</v>
      </c>
    </row>
    <row r="117" spans="1:9" ht="15.75" thickBot="1" x14ac:dyDescent="0.3">
      <c r="A117" s="1" t="s">
        <v>120</v>
      </c>
      <c r="B117" s="9">
        <v>20</v>
      </c>
      <c r="C117" s="9">
        <v>0</v>
      </c>
      <c r="D117" s="9">
        <v>0</v>
      </c>
      <c r="E117" s="10">
        <v>1</v>
      </c>
      <c r="F117" s="9">
        <f>SUM(olimpia_erem[[#This Row],[Arany]:[Bronz]])</f>
        <v>1</v>
      </c>
      <c r="H117" t="str">
        <f>MID(olimpia_erem[[#This Row],[Nemzet (NOB-kód)]], SEARCH("(", olimpia_erem[[#This Row],[Nemzet (NOB-kód)]])+1, SEARCH(")", olimpia_erem[[#This Row],[Nemzet (NOB-kód)]])-SEARCH("(", olimpia_erem[[#This Row],[Nemzet (NOB-kód)]])-1)</f>
        <v>ROU</v>
      </c>
      <c r="I11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Románia 20 téli olimpán vett részt, és 1 érmet szerzett.</v>
      </c>
    </row>
    <row r="118" spans="1:9" ht="15.75" thickBot="1" x14ac:dyDescent="0.3">
      <c r="A118" s="1" t="s">
        <v>121</v>
      </c>
      <c r="B118" s="9">
        <v>19</v>
      </c>
      <c r="C118" s="9">
        <v>1</v>
      </c>
      <c r="D118" s="9">
        <v>0</v>
      </c>
      <c r="E118" s="10">
        <v>1</v>
      </c>
      <c r="F118" s="9">
        <f>SUM(olimpia_erem[[#This Row],[Arany]:[Bronz]])</f>
        <v>2</v>
      </c>
      <c r="H118" t="str">
        <f>MID(olimpia_erem[[#This Row],[Nemzet (NOB-kód)]], SEARCH("(", olimpia_erem[[#This Row],[Nemzet (NOB-kód)]])+1, SEARCH(")", olimpia_erem[[#This Row],[Nemzet (NOB-kód)]])-SEARCH("(", olimpia_erem[[#This Row],[Nemzet (NOB-kód)]])-1)</f>
        <v>ESP</v>
      </c>
      <c r="I11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Spanyolország 19 téli olimpán vett részt, és 2 érmet szerzett.</v>
      </c>
    </row>
    <row r="119" spans="1:9" ht="15.75" thickBot="1" x14ac:dyDescent="0.3">
      <c r="A119" s="1" t="s">
        <v>122</v>
      </c>
      <c r="B119" s="9">
        <v>0</v>
      </c>
      <c r="C119" s="9">
        <v>0</v>
      </c>
      <c r="D119" s="9">
        <v>0</v>
      </c>
      <c r="E119" s="10">
        <v>0</v>
      </c>
      <c r="F119" s="9">
        <f>SUM(olimpia_erem[[#This Row],[Arany]:[Bronz]])</f>
        <v>0</v>
      </c>
      <c r="H119" t="str">
        <f>MID(olimpia_erem[[#This Row],[Nemzet (NOB-kód)]], SEARCH("(", olimpia_erem[[#This Row],[Nemzet (NOB-kód)]])+1, SEARCH(")", olimpia_erem[[#This Row],[Nemzet (NOB-kód)]])-SEARCH("(", olimpia_erem[[#This Row],[Nemzet (NOB-kód)]])-1)</f>
        <v>SRI</v>
      </c>
      <c r="I11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Srí Lanka nem vett részt még téli olimpián.</v>
      </c>
    </row>
    <row r="120" spans="1:9" ht="15.75" thickBot="1" x14ac:dyDescent="0.3">
      <c r="A120" s="1" t="s">
        <v>123</v>
      </c>
      <c r="B120" s="9">
        <v>0</v>
      </c>
      <c r="C120" s="9">
        <v>0</v>
      </c>
      <c r="D120" s="9">
        <v>0</v>
      </c>
      <c r="E120" s="10">
        <v>0</v>
      </c>
      <c r="F120" s="9">
        <f>SUM(olimpia_erem[[#This Row],[Arany]:[Bronz]])</f>
        <v>0</v>
      </c>
      <c r="H120" t="str">
        <f>MID(olimpia_erem[[#This Row],[Nemzet (NOB-kód)]], SEARCH("(", olimpia_erem[[#This Row],[Nemzet (NOB-kód)]])+1, SEARCH(")", olimpia_erem[[#This Row],[Nemzet (NOB-kód)]])-SEARCH("(", olimpia_erem[[#This Row],[Nemzet (NOB-kód)]])-1)</f>
        <v>SUR</v>
      </c>
      <c r="I12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Suriname nem vett részt még téli olimpián.</v>
      </c>
    </row>
    <row r="121" spans="1:9" ht="15.75" thickBot="1" x14ac:dyDescent="0.3">
      <c r="A121" s="1" t="s">
        <v>124</v>
      </c>
      <c r="B121" s="9">
        <v>22</v>
      </c>
      <c r="C121" s="9">
        <v>50</v>
      </c>
      <c r="D121" s="9">
        <v>40</v>
      </c>
      <c r="E121" s="10">
        <v>48</v>
      </c>
      <c r="F121" s="9">
        <f>SUM(olimpia_erem[[#This Row],[Arany]:[Bronz]])</f>
        <v>138</v>
      </c>
      <c r="H121" t="str">
        <f>MID(olimpia_erem[[#This Row],[Nemzet (NOB-kód)]], SEARCH("(", olimpia_erem[[#This Row],[Nemzet (NOB-kód)]])+1, SEARCH(")", olimpia_erem[[#This Row],[Nemzet (NOB-kód)]])-SEARCH("(", olimpia_erem[[#This Row],[Nemzet (NOB-kód)]])-1)</f>
        <v>SUI</v>
      </c>
      <c r="I12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Svájc 22 téli olimpán vett részt, és 138 érmet szerzett.</v>
      </c>
    </row>
    <row r="122" spans="1:9" ht="15.75" thickBot="1" x14ac:dyDescent="0.3">
      <c r="A122" s="1" t="s">
        <v>125</v>
      </c>
      <c r="B122" s="9">
        <v>22</v>
      </c>
      <c r="C122" s="9">
        <v>50</v>
      </c>
      <c r="D122" s="9">
        <v>40</v>
      </c>
      <c r="E122" s="10">
        <v>54</v>
      </c>
      <c r="F122" s="9">
        <f>SUM(olimpia_erem[[#This Row],[Arany]:[Bronz]])</f>
        <v>144</v>
      </c>
      <c r="H122" t="str">
        <f>MID(olimpia_erem[[#This Row],[Nemzet (NOB-kód)]], SEARCH("(", olimpia_erem[[#This Row],[Nemzet (NOB-kód)]])+1, SEARCH(")", olimpia_erem[[#This Row],[Nemzet (NOB-kód)]])-SEARCH("(", olimpia_erem[[#This Row],[Nemzet (NOB-kód)]])-1)</f>
        <v>SWE</v>
      </c>
      <c r="I12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Svédország 22 téli olimpán vett részt, és 144 érmet szerzett.</v>
      </c>
    </row>
    <row r="123" spans="1:9" ht="15.75" thickBot="1" x14ac:dyDescent="0.3">
      <c r="A123" s="1" t="s">
        <v>126</v>
      </c>
      <c r="B123" s="9">
        <v>0</v>
      </c>
      <c r="C123" s="9">
        <v>0</v>
      </c>
      <c r="D123" s="9">
        <v>0</v>
      </c>
      <c r="E123" s="10">
        <v>0</v>
      </c>
      <c r="F123" s="9">
        <f>SUM(olimpia_erem[[#This Row],[Arany]:[Bronz]])</f>
        <v>0</v>
      </c>
      <c r="H123" t="str">
        <f>MID(olimpia_erem[[#This Row],[Nemzet (NOB-kód)]], SEARCH("(", olimpia_erem[[#This Row],[Nemzet (NOB-kód)]])+1, SEARCH(")", olimpia_erem[[#This Row],[Nemzet (NOB-kód)]])-SEARCH("(", olimpia_erem[[#This Row],[Nemzet (NOB-kód)]])-1)</f>
        <v>KSA</v>
      </c>
      <c r="I12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Szaúd-Arábia nem vett részt még téli olimpián.</v>
      </c>
    </row>
    <row r="124" spans="1:9" ht="15.75" thickBot="1" x14ac:dyDescent="0.3">
      <c r="A124" s="1" t="s">
        <v>127</v>
      </c>
      <c r="B124" s="9">
        <v>5</v>
      </c>
      <c r="C124" s="9">
        <v>0</v>
      </c>
      <c r="D124" s="9">
        <v>0</v>
      </c>
      <c r="E124" s="10">
        <v>0</v>
      </c>
      <c r="F124" s="9">
        <f>SUM(olimpia_erem[[#This Row],[Arany]:[Bronz]])</f>
        <v>0</v>
      </c>
      <c r="H124" t="str">
        <f>MID(olimpia_erem[[#This Row],[Nemzet (NOB-kód)]], SEARCH("(", olimpia_erem[[#This Row],[Nemzet (NOB-kód)]])+1, SEARCH(")", olimpia_erem[[#This Row],[Nemzet (NOB-kód)]])-SEARCH("(", olimpia_erem[[#This Row],[Nemzet (NOB-kód)]])-1)</f>
        <v>SEN</v>
      </c>
      <c r="I12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Szenegál 5 téli olimpán vett részt, és nem szerzett egy érmet sem.</v>
      </c>
    </row>
    <row r="125" spans="1:9" ht="15.75" thickBot="1" x14ac:dyDescent="0.3">
      <c r="A125" s="1" t="s">
        <v>128</v>
      </c>
      <c r="B125" s="9">
        <v>2</v>
      </c>
      <c r="C125" s="9">
        <v>0</v>
      </c>
      <c r="D125" s="9">
        <v>0</v>
      </c>
      <c r="E125" s="10">
        <v>0</v>
      </c>
      <c r="F125" s="9">
        <f>SUM(olimpia_erem[[#This Row],[Arany]:[Bronz]])</f>
        <v>0</v>
      </c>
      <c r="H125" t="str">
        <f>MID(olimpia_erem[[#This Row],[Nemzet (NOB-kód)]], SEARCH("(", olimpia_erem[[#This Row],[Nemzet (NOB-kód)]])+1, SEARCH(")", olimpia_erem[[#This Row],[Nemzet (NOB-kód)]])-SEARCH("(", olimpia_erem[[#This Row],[Nemzet (NOB-kód)]])-1)</f>
        <v>SRB</v>
      </c>
      <c r="I12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Szerbia 2 téli olimpán vett részt, és nem szerzett egy érmet sem.</v>
      </c>
    </row>
    <row r="126" spans="1:9" ht="15.75" thickBot="1" x14ac:dyDescent="0.3">
      <c r="A126" s="1" t="s">
        <v>129</v>
      </c>
      <c r="B126" s="9">
        <v>3</v>
      </c>
      <c r="C126" s="9">
        <v>0</v>
      </c>
      <c r="D126" s="9">
        <v>0</v>
      </c>
      <c r="E126" s="10">
        <v>0</v>
      </c>
      <c r="F126" s="9">
        <f>SUM(olimpia_erem[[#This Row],[Arany]:[Bronz]])</f>
        <v>0</v>
      </c>
      <c r="H126" t="str">
        <f>MID(olimpia_erem[[#This Row],[Nemzet (NOB-kód)]], SEARCH("(", olimpia_erem[[#This Row],[Nemzet (NOB-kód)]])+1, SEARCH(")", olimpia_erem[[#This Row],[Nemzet (NOB-kód)]])-SEARCH("(", olimpia_erem[[#This Row],[Nemzet (NOB-kód)]])-1)</f>
        <v>SCG</v>
      </c>
      <c r="I12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Szerbia és Montenegró 3 téli olimpán vett részt, és nem szerzett egy érmet sem.</v>
      </c>
    </row>
    <row r="127" spans="1:9" ht="15.75" thickBot="1" x14ac:dyDescent="0.3">
      <c r="A127" s="1" t="s">
        <v>130</v>
      </c>
      <c r="B127" s="9">
        <v>0</v>
      </c>
      <c r="C127" s="9">
        <v>0</v>
      </c>
      <c r="D127" s="9">
        <v>0</v>
      </c>
      <c r="E127" s="10">
        <v>0</v>
      </c>
      <c r="F127" s="9">
        <f>SUM(olimpia_erem[[#This Row],[Arany]:[Bronz]])</f>
        <v>0</v>
      </c>
      <c r="H127" t="str">
        <f>MID(olimpia_erem[[#This Row],[Nemzet (NOB-kód)]], SEARCH("(", olimpia_erem[[#This Row],[Nemzet (NOB-kód)]])+1, SEARCH(")", olimpia_erem[[#This Row],[Nemzet (NOB-kód)]])-SEARCH("(", olimpia_erem[[#This Row],[Nemzet (NOB-kód)]])-1)</f>
        <v>SIN</v>
      </c>
      <c r="I12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Szingapúr nem vett részt még téli olimpián.</v>
      </c>
    </row>
    <row r="128" spans="1:9" ht="15.75" thickBot="1" x14ac:dyDescent="0.3">
      <c r="A128" s="1" t="s">
        <v>131</v>
      </c>
      <c r="B128" s="9">
        <v>0</v>
      </c>
      <c r="C128" s="9">
        <v>0</v>
      </c>
      <c r="D128" s="9">
        <v>0</v>
      </c>
      <c r="E128" s="10">
        <v>0</v>
      </c>
      <c r="F128" s="9">
        <f>SUM(olimpia_erem[[#This Row],[Arany]:[Bronz]])</f>
        <v>0</v>
      </c>
      <c r="H128" t="str">
        <f>MID(olimpia_erem[[#This Row],[Nemzet (NOB-kód)]], SEARCH("(", olimpia_erem[[#This Row],[Nemzet (NOB-kód)]])+1, SEARCH(")", olimpia_erem[[#This Row],[Nemzet (NOB-kód)]])-SEARCH("(", olimpia_erem[[#This Row],[Nemzet (NOB-kód)]])-1)</f>
        <v>SYR</v>
      </c>
      <c r="I12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Szíria nem vett részt még téli olimpián.</v>
      </c>
    </row>
    <row r="129" spans="1:9" ht="15.75" thickBot="1" x14ac:dyDescent="0.3">
      <c r="A129" s="1" t="s">
        <v>132</v>
      </c>
      <c r="B129" s="9">
        <v>6</v>
      </c>
      <c r="C129" s="9">
        <v>2</v>
      </c>
      <c r="D129" s="9">
        <v>2</v>
      </c>
      <c r="E129" s="10">
        <v>1</v>
      </c>
      <c r="F129" s="9">
        <f>SUM(olimpia_erem[[#This Row],[Arany]:[Bronz]])</f>
        <v>5</v>
      </c>
      <c r="H129" t="str">
        <f>MID(olimpia_erem[[#This Row],[Nemzet (NOB-kód)]], SEARCH("(", olimpia_erem[[#This Row],[Nemzet (NOB-kód)]])+1, SEARCH(")", olimpia_erem[[#This Row],[Nemzet (NOB-kód)]])-SEARCH("(", olimpia_erem[[#This Row],[Nemzet (NOB-kód)]])-1)</f>
        <v>SVK</v>
      </c>
      <c r="I12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Szlovákia 6 téli olimpán vett részt, és 5 érmet szerzett.</v>
      </c>
    </row>
    <row r="130" spans="1:9" ht="15.75" thickBot="1" x14ac:dyDescent="0.3">
      <c r="A130" s="1" t="s">
        <v>133</v>
      </c>
      <c r="B130" s="9">
        <v>7</v>
      </c>
      <c r="C130" s="9">
        <v>2</v>
      </c>
      <c r="D130" s="9">
        <v>4</v>
      </c>
      <c r="E130" s="10">
        <v>9</v>
      </c>
      <c r="F130" s="9">
        <f>SUM(olimpia_erem[[#This Row],[Arany]:[Bronz]])</f>
        <v>15</v>
      </c>
      <c r="H130" t="str">
        <f>MID(olimpia_erem[[#This Row],[Nemzet (NOB-kód)]], SEARCH("(", olimpia_erem[[#This Row],[Nemzet (NOB-kód)]])+1, SEARCH(")", olimpia_erem[[#This Row],[Nemzet (NOB-kód)]])-SEARCH("(", olimpia_erem[[#This Row],[Nemzet (NOB-kód)]])-1)</f>
        <v>SLO</v>
      </c>
      <c r="I13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Szlovénia 7 téli olimpán vett részt, és 15 érmet szerzett.</v>
      </c>
    </row>
    <row r="131" spans="1:9" ht="15.75" thickBot="1" x14ac:dyDescent="0.3">
      <c r="A131" s="1" t="s">
        <v>134</v>
      </c>
      <c r="B131" s="9">
        <v>9</v>
      </c>
      <c r="C131" s="9">
        <v>78</v>
      </c>
      <c r="D131" s="9">
        <v>57</v>
      </c>
      <c r="E131" s="10">
        <v>59</v>
      </c>
      <c r="F131" s="9">
        <f>SUM(olimpia_erem[[#This Row],[Arany]:[Bronz]])</f>
        <v>194</v>
      </c>
      <c r="H131" t="str">
        <f>MID(olimpia_erem[[#This Row],[Nemzet (NOB-kód)]], SEARCH("(", olimpia_erem[[#This Row],[Nemzet (NOB-kód)]])+1, SEARCH(")", olimpia_erem[[#This Row],[Nemzet (NOB-kód)]])-SEARCH("(", olimpia_erem[[#This Row],[Nemzet (NOB-kód)]])-1)</f>
        <v>URS</v>
      </c>
      <c r="I13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Szovjetunió 9 téli olimpán vett részt, és 194 érmet szerzett.</v>
      </c>
    </row>
    <row r="132" spans="1:9" ht="15.75" thickBot="1" x14ac:dyDescent="0.3">
      <c r="A132" s="1" t="s">
        <v>135</v>
      </c>
      <c r="B132" s="9">
        <v>0</v>
      </c>
      <c r="C132" s="9">
        <v>0</v>
      </c>
      <c r="D132" s="9">
        <v>0</v>
      </c>
      <c r="E132" s="10">
        <v>0</v>
      </c>
      <c r="F132" s="9">
        <f>SUM(olimpia_erem[[#This Row],[Arany]:[Bronz]])</f>
        <v>0</v>
      </c>
      <c r="H132" t="str">
        <f>MID(olimpia_erem[[#This Row],[Nemzet (NOB-kód)]], SEARCH("(", olimpia_erem[[#This Row],[Nemzet (NOB-kód)]])+1, SEARCH(")", olimpia_erem[[#This Row],[Nemzet (NOB-kód)]])-SEARCH("(", olimpia_erem[[#This Row],[Nemzet (NOB-kód)]])-1)</f>
        <v>SUD</v>
      </c>
      <c r="I13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Szudán nem vett részt még téli olimpián.</v>
      </c>
    </row>
    <row r="133" spans="1:9" ht="15.75" thickBot="1" x14ac:dyDescent="0.3">
      <c r="A133" s="1" t="s">
        <v>136</v>
      </c>
      <c r="B133" s="9">
        <v>4</v>
      </c>
      <c r="C133" s="9">
        <v>0</v>
      </c>
      <c r="D133" s="9">
        <v>0</v>
      </c>
      <c r="E133" s="10">
        <v>0</v>
      </c>
      <c r="F133" s="9">
        <f>SUM(olimpia_erem[[#This Row],[Arany]:[Bronz]])</f>
        <v>0</v>
      </c>
      <c r="H133" t="str">
        <f>MID(olimpia_erem[[#This Row],[Nemzet (NOB-kód)]], SEARCH("(", olimpia_erem[[#This Row],[Nemzet (NOB-kód)]])+1, SEARCH(")", olimpia_erem[[#This Row],[Nemzet (NOB-kód)]])-SEARCH("(", olimpia_erem[[#This Row],[Nemzet (NOB-kód)]])-1)</f>
        <v>TJK</v>
      </c>
      <c r="I13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Tádzsikisztán 4 téli olimpán vett részt, és nem szerzett egy érmet sem.</v>
      </c>
    </row>
    <row r="134" spans="1:9" ht="15.75" thickBot="1" x14ac:dyDescent="0.3">
      <c r="A134" s="1" t="s">
        <v>137</v>
      </c>
      <c r="B134" s="9">
        <v>9</v>
      </c>
      <c r="C134" s="9">
        <v>0</v>
      </c>
      <c r="D134" s="9">
        <v>0</v>
      </c>
      <c r="E134" s="10">
        <v>0</v>
      </c>
      <c r="F134" s="9">
        <f>SUM(olimpia_erem[[#This Row],[Arany]:[Bronz]])</f>
        <v>0</v>
      </c>
      <c r="H134" t="str">
        <f>MID(olimpia_erem[[#This Row],[Nemzet (NOB-kód)]], SEARCH("(", olimpia_erem[[#This Row],[Nemzet (NOB-kód)]])+1, SEARCH(")", olimpia_erem[[#This Row],[Nemzet (NOB-kód)]])-SEARCH("(", olimpia_erem[[#This Row],[Nemzet (NOB-kód)]])-1)</f>
        <v>TPE</v>
      </c>
      <c r="I13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Tajvan 9 téli olimpán vett részt, és nem szerzett egy érmet sem.</v>
      </c>
    </row>
    <row r="135" spans="1:9" ht="15.75" thickBot="1" x14ac:dyDescent="0.3">
      <c r="A135" s="1" t="s">
        <v>138</v>
      </c>
      <c r="B135" s="9">
        <v>0</v>
      </c>
      <c r="C135" s="9">
        <v>0</v>
      </c>
      <c r="D135" s="9">
        <v>0</v>
      </c>
      <c r="E135" s="10">
        <v>0</v>
      </c>
      <c r="F135" s="9">
        <f>SUM(olimpia_erem[[#This Row],[Arany]:[Bronz]])</f>
        <v>0</v>
      </c>
      <c r="H135" t="str">
        <f>MID(olimpia_erem[[#This Row],[Nemzet (NOB-kód)]], SEARCH("(", olimpia_erem[[#This Row],[Nemzet (NOB-kód)]])+1, SEARCH(")", olimpia_erem[[#This Row],[Nemzet (NOB-kód)]])-SEARCH("(", olimpia_erem[[#This Row],[Nemzet (NOB-kód)]])-1)</f>
        <v>TAN</v>
      </c>
      <c r="I13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Tanzánia nem vett részt még téli olimpián.</v>
      </c>
    </row>
    <row r="136" spans="1:9" ht="15.75" thickBot="1" x14ac:dyDescent="0.3">
      <c r="A136" s="1" t="s">
        <v>139</v>
      </c>
      <c r="B136" s="9">
        <v>3</v>
      </c>
      <c r="C136" s="9">
        <v>0</v>
      </c>
      <c r="D136" s="9">
        <v>0</v>
      </c>
      <c r="E136" s="10">
        <v>0</v>
      </c>
      <c r="F136" s="9">
        <f>SUM(olimpia_erem[[#This Row],[Arany]:[Bronz]])</f>
        <v>0</v>
      </c>
      <c r="H136" t="str">
        <f>MID(olimpia_erem[[#This Row],[Nemzet (NOB-kód)]], SEARCH("(", olimpia_erem[[#This Row],[Nemzet (NOB-kód)]])+1, SEARCH(")", olimpia_erem[[#This Row],[Nemzet (NOB-kód)]])-SEARCH("(", olimpia_erem[[#This Row],[Nemzet (NOB-kód)]])-1)</f>
        <v>THA</v>
      </c>
      <c r="I13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Thaiföld 3 téli olimpán vett részt, és nem szerzett egy érmet sem.</v>
      </c>
    </row>
    <row r="137" spans="1:9" ht="15.75" thickBot="1" x14ac:dyDescent="0.3">
      <c r="A137" s="1" t="s">
        <v>140</v>
      </c>
      <c r="B137" s="9">
        <v>1</v>
      </c>
      <c r="C137" s="9">
        <v>0</v>
      </c>
      <c r="D137" s="9">
        <v>0</v>
      </c>
      <c r="E137" s="10">
        <v>0</v>
      </c>
      <c r="F137" s="9">
        <f>SUM(olimpia_erem[[#This Row],[Arany]:[Bronz]])</f>
        <v>0</v>
      </c>
      <c r="H137" t="str">
        <f>MID(olimpia_erem[[#This Row],[Nemzet (NOB-kód)]], SEARCH("(", olimpia_erem[[#This Row],[Nemzet (NOB-kód)]])+1, SEARCH(")", olimpia_erem[[#This Row],[Nemzet (NOB-kód)]])-SEARCH("(", olimpia_erem[[#This Row],[Nemzet (NOB-kód)]])-1)</f>
        <v>TOG</v>
      </c>
      <c r="I13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Togo 1 téli olimpán vett részt, és nem szerzett egy érmet sem.</v>
      </c>
    </row>
    <row r="138" spans="1:9" ht="15.75" thickBot="1" x14ac:dyDescent="0.3">
      <c r="A138" s="1" t="s">
        <v>141</v>
      </c>
      <c r="B138" s="9">
        <v>1</v>
      </c>
      <c r="C138" s="9">
        <v>0</v>
      </c>
      <c r="D138" s="9">
        <v>0</v>
      </c>
      <c r="E138" s="10">
        <v>0</v>
      </c>
      <c r="F138" s="9">
        <f>SUM(olimpia_erem[[#This Row],[Arany]:[Bronz]])</f>
        <v>0</v>
      </c>
      <c r="H138" t="str">
        <f>MID(olimpia_erem[[#This Row],[Nemzet (NOB-kód)]], SEARCH("(", olimpia_erem[[#This Row],[Nemzet (NOB-kód)]])+1, SEARCH(")", olimpia_erem[[#This Row],[Nemzet (NOB-kód)]])-SEARCH("(", olimpia_erem[[#This Row],[Nemzet (NOB-kód)]])-1)</f>
        <v>TGA</v>
      </c>
      <c r="I13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Tonga 1 téli olimpán vett részt, és nem szerzett egy érmet sem.</v>
      </c>
    </row>
    <row r="139" spans="1:9" ht="15.75" thickBot="1" x14ac:dyDescent="0.3">
      <c r="A139" s="1" t="s">
        <v>142</v>
      </c>
      <c r="B139" s="9">
        <v>16</v>
      </c>
      <c r="C139" s="9">
        <v>0</v>
      </c>
      <c r="D139" s="9">
        <v>0</v>
      </c>
      <c r="E139" s="10">
        <v>0</v>
      </c>
      <c r="F139" s="9">
        <f>SUM(olimpia_erem[[#This Row],[Arany]:[Bronz]])</f>
        <v>0</v>
      </c>
      <c r="H139" t="str">
        <f>MID(olimpia_erem[[#This Row],[Nemzet (NOB-kód)]], SEARCH("(", olimpia_erem[[#This Row],[Nemzet (NOB-kód)]])+1, SEARCH(")", olimpia_erem[[#This Row],[Nemzet (NOB-kód)]])-SEARCH("(", olimpia_erem[[#This Row],[Nemzet (NOB-kód)]])-1)</f>
        <v>TUR</v>
      </c>
      <c r="I13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Törökország 16 téli olimpán vett részt, és nem szerzett egy érmet sem.</v>
      </c>
    </row>
    <row r="140" spans="1:9" ht="15.75" thickBot="1" x14ac:dyDescent="0.3">
      <c r="A140" s="1" t="s">
        <v>143</v>
      </c>
      <c r="B140" s="9">
        <v>3</v>
      </c>
      <c r="C140" s="9">
        <v>0</v>
      </c>
      <c r="D140" s="9">
        <v>0</v>
      </c>
      <c r="E140" s="10">
        <v>0</v>
      </c>
      <c r="F140" s="9">
        <f>SUM(olimpia_erem[[#This Row],[Arany]:[Bronz]])</f>
        <v>0</v>
      </c>
      <c r="H140" t="str">
        <f>MID(olimpia_erem[[#This Row],[Nemzet (NOB-kód)]], SEARCH("(", olimpia_erem[[#This Row],[Nemzet (NOB-kód)]])+1, SEARCH(")", olimpia_erem[[#This Row],[Nemzet (NOB-kód)]])-SEARCH("(", olimpia_erem[[#This Row],[Nemzet (NOB-kód)]])-1)</f>
        <v>TRI</v>
      </c>
      <c r="I14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Trinidad és Tobago 3 téli olimpán vett részt, és nem szerzett egy érmet sem.</v>
      </c>
    </row>
    <row r="141" spans="1:9" ht="15.75" thickBot="1" x14ac:dyDescent="0.3">
      <c r="A141" s="1" t="s">
        <v>144</v>
      </c>
      <c r="B141" s="9">
        <v>0</v>
      </c>
      <c r="C141" s="9">
        <v>0</v>
      </c>
      <c r="D141" s="9">
        <v>0</v>
      </c>
      <c r="E141" s="10">
        <v>0</v>
      </c>
      <c r="F141" s="9">
        <f>SUM(olimpia_erem[[#This Row],[Arany]:[Bronz]])</f>
        <v>0</v>
      </c>
      <c r="H141" t="str">
        <f>MID(olimpia_erem[[#This Row],[Nemzet (NOB-kód)]], SEARCH("(", olimpia_erem[[#This Row],[Nemzet (NOB-kód)]])+1, SEARCH(")", olimpia_erem[[#This Row],[Nemzet (NOB-kód)]])-SEARCH("(", olimpia_erem[[#This Row],[Nemzet (NOB-kód)]])-1)</f>
        <v>TUN</v>
      </c>
      <c r="I141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Tunézia nem vett részt még téli olimpián.</v>
      </c>
    </row>
    <row r="142" spans="1:9" ht="15.75" thickBot="1" x14ac:dyDescent="0.3">
      <c r="A142" s="1" t="s">
        <v>145</v>
      </c>
      <c r="B142" s="9">
        <v>0</v>
      </c>
      <c r="C142" s="9">
        <v>0</v>
      </c>
      <c r="D142" s="9">
        <v>0</v>
      </c>
      <c r="E142" s="10">
        <v>0</v>
      </c>
      <c r="F142" s="9">
        <f>SUM(olimpia_erem[[#This Row],[Arany]:[Bronz]])</f>
        <v>0</v>
      </c>
      <c r="H142" t="str">
        <f>MID(olimpia_erem[[#This Row],[Nemzet (NOB-kód)]], SEARCH("(", olimpia_erem[[#This Row],[Nemzet (NOB-kód)]])+1, SEARCH(")", olimpia_erem[[#This Row],[Nemzet (NOB-kód)]])-SEARCH("(", olimpia_erem[[#This Row],[Nemzet (NOB-kód)]])-1)</f>
        <v>UGA</v>
      </c>
      <c r="I142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Uganda nem vett részt még téli olimpián.</v>
      </c>
    </row>
    <row r="143" spans="1:9" ht="15.75" thickBot="1" x14ac:dyDescent="0.3">
      <c r="A143" s="1" t="s">
        <v>146</v>
      </c>
      <c r="B143" s="9">
        <v>15</v>
      </c>
      <c r="C143" s="9">
        <v>0</v>
      </c>
      <c r="D143" s="9">
        <v>1</v>
      </c>
      <c r="E143" s="10">
        <v>0</v>
      </c>
      <c r="F143" s="9">
        <f>SUM(olimpia_erem[[#This Row],[Arany]:[Bronz]])</f>
        <v>1</v>
      </c>
      <c r="H143" t="str">
        <f>MID(olimpia_erem[[#This Row],[Nemzet (NOB-kód)]], SEARCH("(", olimpia_erem[[#This Row],[Nemzet (NOB-kód)]])+1, SEARCH(")", olimpia_erem[[#This Row],[Nemzet (NOB-kód)]])-SEARCH("(", olimpia_erem[[#This Row],[Nemzet (NOB-kód)]])-1)</f>
        <v>NZL</v>
      </c>
      <c r="I143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Új-Zéland 15 téli olimpán vett részt, és 1 érmet szerzett.</v>
      </c>
    </row>
    <row r="144" spans="1:9" ht="15.75" thickBot="1" x14ac:dyDescent="0.3">
      <c r="A144" s="1" t="s">
        <v>147</v>
      </c>
      <c r="B144" s="9">
        <v>6</v>
      </c>
      <c r="C144" s="9">
        <v>2</v>
      </c>
      <c r="D144" s="9">
        <v>1</v>
      </c>
      <c r="E144" s="10">
        <v>4</v>
      </c>
      <c r="F144" s="9">
        <f>SUM(olimpia_erem[[#This Row],[Arany]:[Bronz]])</f>
        <v>7</v>
      </c>
      <c r="H144" t="str">
        <f>MID(olimpia_erem[[#This Row],[Nemzet (NOB-kód)]], SEARCH("(", olimpia_erem[[#This Row],[Nemzet (NOB-kód)]])+1, SEARCH(")", olimpia_erem[[#This Row],[Nemzet (NOB-kód)]])-SEARCH("(", olimpia_erem[[#This Row],[Nemzet (NOB-kód)]])-1)</f>
        <v>UKR</v>
      </c>
      <c r="I144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Ukrajna 6 téli olimpán vett részt, és 7 érmet szerzett.</v>
      </c>
    </row>
    <row r="145" spans="1:9" ht="15.75" thickBot="1" x14ac:dyDescent="0.3">
      <c r="A145" s="1" t="s">
        <v>148</v>
      </c>
      <c r="B145" s="9">
        <v>1</v>
      </c>
      <c r="C145" s="9">
        <v>0</v>
      </c>
      <c r="D145" s="9">
        <v>0</v>
      </c>
      <c r="E145" s="10">
        <v>0</v>
      </c>
      <c r="F145" s="9">
        <f>SUM(olimpia_erem[[#This Row],[Arany]:[Bronz]])</f>
        <v>0</v>
      </c>
      <c r="H145" t="str">
        <f>MID(olimpia_erem[[#This Row],[Nemzet (NOB-kód)]], SEARCH("(", olimpia_erem[[#This Row],[Nemzet (NOB-kód)]])+1, SEARCH(")", olimpia_erem[[#This Row],[Nemzet (NOB-kód)]])-SEARCH("(", olimpia_erem[[#This Row],[Nemzet (NOB-kód)]])-1)</f>
        <v>URU</v>
      </c>
      <c r="I145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Uruguay 1 téli olimpán vett részt, és nem szerzett egy érmet sem.</v>
      </c>
    </row>
    <row r="146" spans="1:9" ht="15.75" thickBot="1" x14ac:dyDescent="0.3">
      <c r="A146" s="1" t="s">
        <v>149</v>
      </c>
      <c r="B146" s="9">
        <v>6</v>
      </c>
      <c r="C146" s="9">
        <v>1</v>
      </c>
      <c r="D146" s="9">
        <v>0</v>
      </c>
      <c r="E146" s="10">
        <v>0</v>
      </c>
      <c r="F146" s="9">
        <f>SUM(olimpia_erem[[#This Row],[Arany]:[Bronz]])</f>
        <v>1</v>
      </c>
      <c r="H146" t="str">
        <f>MID(olimpia_erem[[#This Row],[Nemzet (NOB-kód)]], SEARCH("(", olimpia_erem[[#This Row],[Nemzet (NOB-kód)]])+1, SEARCH(")", olimpia_erem[[#This Row],[Nemzet (NOB-kód)]])-SEARCH("(", olimpia_erem[[#This Row],[Nemzet (NOB-kód)]])-1)</f>
        <v>UZB</v>
      </c>
      <c r="I146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Üzbegisztán 6 téli olimpán vett részt, és 1 érmet szerzett.</v>
      </c>
    </row>
    <row r="147" spans="1:9" ht="15.75" thickBot="1" x14ac:dyDescent="0.3">
      <c r="A147" s="1" t="s">
        <v>150</v>
      </c>
      <c r="B147" s="9">
        <v>4</v>
      </c>
      <c r="C147" s="9">
        <v>0</v>
      </c>
      <c r="D147" s="9">
        <v>0</v>
      </c>
      <c r="E147" s="10">
        <v>0</v>
      </c>
      <c r="F147" s="9">
        <f>SUM(olimpia_erem[[#This Row],[Arany]:[Bronz]])</f>
        <v>0</v>
      </c>
      <c r="H147" t="str">
        <f>MID(olimpia_erem[[#This Row],[Nemzet (NOB-kód)]], SEARCH("(", olimpia_erem[[#This Row],[Nemzet (NOB-kód)]])+1, SEARCH(")", olimpia_erem[[#This Row],[Nemzet (NOB-kód)]])-SEARCH("(", olimpia_erem[[#This Row],[Nemzet (NOB-kód)]])-1)</f>
        <v>VEN</v>
      </c>
      <c r="I147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Venezuela 4 téli olimpán vett részt, és nem szerzett egy érmet sem.</v>
      </c>
    </row>
    <row r="148" spans="1:9" ht="15.75" thickBot="1" x14ac:dyDescent="0.3">
      <c r="A148" s="1" t="s">
        <v>151</v>
      </c>
      <c r="B148" s="9">
        <v>0</v>
      </c>
      <c r="C148" s="9">
        <v>0</v>
      </c>
      <c r="D148" s="9">
        <v>0</v>
      </c>
      <c r="E148" s="10">
        <v>0</v>
      </c>
      <c r="F148" s="9">
        <f>SUM(olimpia_erem[[#This Row],[Arany]:[Bronz]])</f>
        <v>0</v>
      </c>
      <c r="H148" t="str">
        <f>MID(olimpia_erem[[#This Row],[Nemzet (NOB-kód)]], SEARCH("(", olimpia_erem[[#This Row],[Nemzet (NOB-kód)]])+1, SEARCH(")", olimpia_erem[[#This Row],[Nemzet (NOB-kód)]])-SEARCH("(", olimpia_erem[[#This Row],[Nemzet (NOB-kód)]])-1)</f>
        <v>VIE</v>
      </c>
      <c r="I148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Vietnám nem vett részt még téli olimpián.</v>
      </c>
    </row>
    <row r="149" spans="1:9" ht="15.75" thickBot="1" x14ac:dyDescent="0.3">
      <c r="A149" s="1" t="s">
        <v>152</v>
      </c>
      <c r="B149" s="9">
        <v>0</v>
      </c>
      <c r="C149" s="9">
        <v>0</v>
      </c>
      <c r="D149" s="9">
        <v>0</v>
      </c>
      <c r="E149" s="10">
        <v>0</v>
      </c>
      <c r="F149" s="9">
        <f>SUM(olimpia_erem[[#This Row],[Arany]:[Bronz]])</f>
        <v>0</v>
      </c>
      <c r="H149" t="str">
        <f>MID(olimpia_erem[[#This Row],[Nemzet (NOB-kód)]], SEARCH("(", olimpia_erem[[#This Row],[Nemzet (NOB-kód)]])+1, SEARCH(")", olimpia_erem[[#This Row],[Nemzet (NOB-kód)]])-SEARCH("(", olimpia_erem[[#This Row],[Nemzet (NOB-kód)]])-1)</f>
        <v>ZAM</v>
      </c>
      <c r="I149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Zambia nem vett részt még téli olimpián.</v>
      </c>
    </row>
    <row r="150" spans="1:9" ht="15.75" thickBot="1" x14ac:dyDescent="0.3">
      <c r="A150" s="2" t="s">
        <v>153</v>
      </c>
      <c r="B150" s="12">
        <v>1</v>
      </c>
      <c r="C150" s="12">
        <v>0</v>
      </c>
      <c r="D150" s="12">
        <v>0</v>
      </c>
      <c r="E150" s="13">
        <v>0</v>
      </c>
      <c r="F150" s="12">
        <f>SUM(olimpia_erem[[#This Row],[Arany]:[Bronz]])</f>
        <v>0</v>
      </c>
      <c r="H150" t="str">
        <f>MID(olimpia_erem[[#This Row],[Nemzet (NOB-kód)]], SEARCH("(", olimpia_erem[[#This Row],[Nemzet (NOB-kód)]])+1, SEARCH(")", olimpia_erem[[#This Row],[Nemzet (NOB-kód)]])-SEARCH("(", olimpia_erem[[#This Row],[Nemzet (NOB-kód)]])-1)</f>
        <v>ZIM</v>
      </c>
      <c r="I150" t="str">
        <f>_xlfn.LET(
  _xlpm.sz,
  olimpia_erem[[#This Row],[Nemzet (NOB-kód)]],
  _xlpm.r,
  olimpia_erem[[#This Row],[Részvétel száma]],
  _xlpm.o,
  olimpia_erem[[#This Row],[Összesen]],
  _xlpm.orszag,
  LEFT(_xlpm.sz, SEARCH("(", _xlpm.sz)-1),
  _xlpm.orszag &amp; IF(_xlpm.r=0, "nem vett részt még téli olimpián", _xlpm.r &amp; " téli olimpán vett részt" &amp; ", " &amp; IF(_xlpm.o=0, "és nem szerzett egy érmet sem", "és " &amp; _xlpm.o &amp; " érmet szerzett")) &amp; "."
)</f>
        <v> Zimbabwe 1 téli olimpán vett részt, és nem szerzett egy érmet sem.</v>
      </c>
    </row>
    <row r="151" spans="1:9" x14ac:dyDescent="0.25">
      <c r="A151" s="14" t="s">
        <v>155</v>
      </c>
      <c r="B151" s="15">
        <f>COUNTIF(B2:B150, "&gt;0")</f>
        <v>102</v>
      </c>
      <c r="C151" s="15">
        <f t="shared" ref="C151:E151" si="1">SUM(C2:C150)</f>
        <v>958</v>
      </c>
      <c r="D151" s="15">
        <f t="shared" si="1"/>
        <v>956</v>
      </c>
      <c r="E151" s="15">
        <f t="shared" si="1"/>
        <v>948</v>
      </c>
      <c r="F151" s="15">
        <f>SUM(F2:F150)</f>
        <v>2862</v>
      </c>
    </row>
  </sheetData>
  <phoneticPr fontId="3" type="noConversion"/>
  <conditionalFormatting sqref="A2:A150">
    <cfRule type="expression" dxfId="1" priority="1">
      <formula>AND($B2&gt;=10, $F2&lt;=1)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CF83-508F-4C98-B069-0496F4A5EE78}">
  <dimension ref="A1:N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1" sqref="N11"/>
    </sheetView>
  </sheetViews>
  <sheetFormatPr defaultRowHeight="15" x14ac:dyDescent="0.25"/>
  <cols>
    <col min="1" max="1" width="5.42578125" bestFit="1" customWidth="1"/>
    <col min="2" max="2" width="23" bestFit="1" customWidth="1"/>
    <col min="3" max="3" width="16" bestFit="1" customWidth="1"/>
    <col min="4" max="4" width="13.7109375" customWidth="1"/>
    <col min="5" max="5" width="12.42578125" customWidth="1"/>
    <col min="6" max="7" width="9.28515625" customWidth="1"/>
    <col min="8" max="8" width="16.140625" customWidth="1"/>
    <col min="9" max="9" width="18.42578125" customWidth="1"/>
    <col min="10" max="10" width="12.7109375" customWidth="1"/>
    <col min="12" max="12" width="11.140625" bestFit="1" customWidth="1"/>
    <col min="13" max="13" width="23" bestFit="1" customWidth="1"/>
    <col min="14" max="14" width="12.5703125" bestFit="1" customWidth="1"/>
  </cols>
  <sheetData>
    <row r="1" spans="1:14" ht="48.75" customHeight="1" x14ac:dyDescent="0.25">
      <c r="A1" s="32" t="s">
        <v>163</v>
      </c>
      <c r="B1" s="33" t="s">
        <v>164</v>
      </c>
      <c r="C1" s="33" t="s">
        <v>165</v>
      </c>
      <c r="D1" s="33" t="s">
        <v>166</v>
      </c>
      <c r="E1" s="33" t="s">
        <v>167</v>
      </c>
      <c r="F1" s="33" t="s">
        <v>168</v>
      </c>
      <c r="G1" s="33" t="s">
        <v>169</v>
      </c>
      <c r="H1" s="33" t="s">
        <v>170</v>
      </c>
      <c r="I1" s="33" t="s">
        <v>171</v>
      </c>
      <c r="J1" s="34" t="s">
        <v>172</v>
      </c>
      <c r="K1" s="22"/>
      <c r="L1" t="s">
        <v>205</v>
      </c>
    </row>
    <row r="2" spans="1:14" x14ac:dyDescent="0.25">
      <c r="A2" s="16">
        <v>1924</v>
      </c>
      <c r="B2" s="17" t="s">
        <v>173</v>
      </c>
      <c r="C2" s="17" t="s">
        <v>174</v>
      </c>
      <c r="D2" s="17">
        <v>16</v>
      </c>
      <c r="E2" s="17">
        <v>258</v>
      </c>
      <c r="F2" s="17">
        <v>247</v>
      </c>
      <c r="G2" s="17">
        <v>11</v>
      </c>
      <c r="H2" s="17">
        <v>4</v>
      </c>
      <c r="I2" s="17">
        <v>16</v>
      </c>
      <c r="J2" s="18">
        <v>9</v>
      </c>
      <c r="L2" t="str">
        <f>_xlfn.LET(
  _xlpm.ausztria,
  COUNTIF(olimpia_stat[Ország],"Ausztria"),
  _xlpm.USA,
  COUNTIF(olimpia_stat[Ország],"Egyesült Államok"),
  IF(_xlpm.USA&gt;_xlpm.ausztria, "Az Egyesült államok több téli olimpiát rendezett.", IF(_xlpm.USA&lt;_xlpm.ausztria, "Ausztria több téli olimpiát rendezett.", "Az Egyesült államok és Ausztria ugyanannyi téli olimpiát rendezett"))
)</f>
        <v>Az Egyesült államok több téli olimpiát rendezett.</v>
      </c>
    </row>
    <row r="3" spans="1:14" x14ac:dyDescent="0.25">
      <c r="A3" s="16">
        <v>1928</v>
      </c>
      <c r="B3" s="17" t="s">
        <v>175</v>
      </c>
      <c r="C3" s="17" t="s">
        <v>176</v>
      </c>
      <c r="D3" s="17">
        <v>25</v>
      </c>
      <c r="E3" s="17">
        <v>464</v>
      </c>
      <c r="F3" s="17">
        <v>438</v>
      </c>
      <c r="G3" s="17">
        <v>26</v>
      </c>
      <c r="H3" s="17">
        <v>12</v>
      </c>
      <c r="I3" s="17">
        <v>14</v>
      </c>
      <c r="J3" s="18">
        <v>8</v>
      </c>
    </row>
    <row r="4" spans="1:14" x14ac:dyDescent="0.25">
      <c r="A4" s="16">
        <v>1932</v>
      </c>
      <c r="B4" s="17" t="s">
        <v>177</v>
      </c>
      <c r="C4" s="17" t="s">
        <v>178</v>
      </c>
      <c r="D4" s="17">
        <v>17</v>
      </c>
      <c r="E4" s="17">
        <v>252</v>
      </c>
      <c r="F4" s="17">
        <v>231</v>
      </c>
      <c r="G4" s="17">
        <v>21</v>
      </c>
      <c r="H4" s="17">
        <v>4</v>
      </c>
      <c r="I4" s="17">
        <v>14</v>
      </c>
      <c r="J4" s="18">
        <v>7</v>
      </c>
    </row>
    <row r="5" spans="1:14" x14ac:dyDescent="0.25">
      <c r="A5" s="16">
        <v>1936</v>
      </c>
      <c r="B5" s="17" t="s">
        <v>179</v>
      </c>
      <c r="C5" s="17" t="s">
        <v>180</v>
      </c>
      <c r="D5" s="17">
        <v>28</v>
      </c>
      <c r="E5" s="17">
        <v>646</v>
      </c>
      <c r="F5" s="17">
        <v>566</v>
      </c>
      <c r="G5" s="17">
        <v>80</v>
      </c>
      <c r="H5" s="17">
        <v>25</v>
      </c>
      <c r="I5" s="17">
        <v>17</v>
      </c>
      <c r="J5" s="18">
        <v>8</v>
      </c>
      <c r="L5" t="s">
        <v>206</v>
      </c>
    </row>
    <row r="6" spans="1:14" x14ac:dyDescent="0.25">
      <c r="A6" s="16">
        <v>1948</v>
      </c>
      <c r="B6" s="17" t="s">
        <v>175</v>
      </c>
      <c r="C6" s="17" t="s">
        <v>176</v>
      </c>
      <c r="D6" s="17">
        <v>28</v>
      </c>
      <c r="E6" s="17">
        <v>669</v>
      </c>
      <c r="F6" s="17">
        <v>592</v>
      </c>
      <c r="G6" s="17">
        <v>77</v>
      </c>
      <c r="H6" s="17">
        <v>22</v>
      </c>
      <c r="I6" s="17">
        <v>22</v>
      </c>
      <c r="J6" s="18">
        <v>9</v>
      </c>
      <c r="L6">
        <f>_xlfn.XLOOKUP(MAX($H$2:$H$24), $H$2:$H$24, A2:A24)</f>
        <v>1964</v>
      </c>
      <c r="M6" t="str">
        <f>_xlfn.XLOOKUP(MAX($H$2:$H$24), $H$2:$H$24, B2:B24)</f>
        <v>Innsbruck</v>
      </c>
      <c r="N6" t="str">
        <f>_xlfn.XLOOKUP(MAX($H$2:$H$24), $H$2:$H$24, C2:C24)</f>
        <v>Ausztria</v>
      </c>
    </row>
    <row r="7" spans="1:14" ht="15.75" thickBot="1" x14ac:dyDescent="0.3">
      <c r="A7" s="16">
        <v>1952</v>
      </c>
      <c r="B7" s="17" t="s">
        <v>181</v>
      </c>
      <c r="C7" s="17" t="s">
        <v>182</v>
      </c>
      <c r="D7" s="17">
        <v>30</v>
      </c>
      <c r="E7" s="17">
        <v>694</v>
      </c>
      <c r="F7" s="17">
        <v>585</v>
      </c>
      <c r="G7" s="17">
        <v>109</v>
      </c>
      <c r="H7" s="17">
        <v>12</v>
      </c>
      <c r="I7" s="17">
        <v>22</v>
      </c>
      <c r="J7" s="18">
        <v>8</v>
      </c>
      <c r="L7" t="s">
        <v>207</v>
      </c>
      <c r="M7" s="31" cm="1">
        <f t="array" ref="M7">_xlfn.LET(
  _xlpm.tbl,
  olimpia_stat[],
  _xlpm.nő_átlag,
  AVERAGE(olimpia_stat[Nők száma]),
  _xlpm.filter_tömb,
  _xlfn.BYROW(
    _xlpm.tbl,
    _xlfn.LAMBDA(_xlpm.row,
       OR(  AND(INDEX(_xlpm.row, 4)&lt;=50, (INDEX(_xlpm.row, 8) / INDEX(_xlpm.row, 5))&gt;0.01, INDEX(_xlpm.row, 7)&gt;=_xlpm.nő_átlag),  AND(INDEX(_xlpm.row, 1)&gt;2000, (INDEX(_xlpm.row, 7) / INDEX(_xlpm.row, 5))&gt;=0.4)  )
    )
  ),
  _xlpm.result,
  _xlfn._xlws.FILTER(_xlpm.tbl, _xlpm.filter_tömb),
  AVERAGE( INDEX(_xlpm.result, _xlfn.SEQUENCE(ROWS(_xlpm.result)), 8) )
)</f>
        <v>17</v>
      </c>
    </row>
    <row r="8" spans="1:14" ht="15.75" thickTop="1" x14ac:dyDescent="0.25">
      <c r="A8" s="16">
        <v>1956</v>
      </c>
      <c r="B8" s="17" t="s">
        <v>183</v>
      </c>
      <c r="C8" s="17" t="s">
        <v>184</v>
      </c>
      <c r="D8" s="17">
        <v>32</v>
      </c>
      <c r="E8" s="17">
        <v>821</v>
      </c>
      <c r="F8" s="17">
        <v>687</v>
      </c>
      <c r="G8" s="17">
        <v>134</v>
      </c>
      <c r="H8" s="17">
        <v>2</v>
      </c>
      <c r="I8" s="17">
        <v>24</v>
      </c>
      <c r="J8" s="18">
        <v>8</v>
      </c>
      <c r="L8" s="28" t="s">
        <v>163</v>
      </c>
      <c r="M8" s="29" t="s">
        <v>164</v>
      </c>
      <c r="N8" s="30" t="s">
        <v>165</v>
      </c>
    </row>
    <row r="9" spans="1:14" x14ac:dyDescent="0.25">
      <c r="A9" s="16">
        <v>1960</v>
      </c>
      <c r="B9" s="17" t="s">
        <v>185</v>
      </c>
      <c r="C9" s="17" t="s">
        <v>178</v>
      </c>
      <c r="D9" s="17">
        <v>30</v>
      </c>
      <c r="E9" s="17">
        <v>665</v>
      </c>
      <c r="F9" s="17">
        <v>521</v>
      </c>
      <c r="G9" s="17">
        <v>144</v>
      </c>
      <c r="H9" s="17">
        <v>3</v>
      </c>
      <c r="I9" s="17">
        <v>27</v>
      </c>
      <c r="J9" s="18">
        <v>8</v>
      </c>
      <c r="L9" s="23" cm="1">
        <f t="array" ref="L9:N11">_xlfn.LET(
  _xlpm.tbl,
  olimpia_stat[],
  _xlpm.nő_átlag,
  AVERAGE(olimpia_stat[Nők száma]),
  _xlpm.filter_tömb,
  _xlfn.BYROW(
    _xlpm.tbl,
    _xlfn.LAMBDA(_xlpm.row,
       OR(  AND(INDEX(_xlpm.row, 4)&lt;=50, (INDEX(_xlpm.row, 8) / INDEX(_xlpm.row, 5))&gt;0.01, INDEX(_xlpm.row, 7)&gt;=_xlpm.nő_átlag),  AND(INDEX(_xlpm.row, 1)&gt;2000, (INDEX(_xlpm.row, 7) / INDEX(_xlpm.row, 5))&gt;=0.4)  )
    )
  ),
  _xlpm.result,
  _xlfn._xlws.FILTER(_xlpm.tbl, _xlpm.filter_tömb),
  INDEX(_xlpm.result, _xlfn.SEQUENCE(ROWS(_xlpm.result)), {1,2,3})
)</f>
        <v>2010</v>
      </c>
      <c r="M9" s="17" t="str">
        <v>Vancouver</v>
      </c>
      <c r="N9" s="24" t="str">
        <v>Kanada</v>
      </c>
    </row>
    <row r="10" spans="1:14" x14ac:dyDescent="0.25">
      <c r="A10" s="16">
        <v>1964</v>
      </c>
      <c r="B10" s="17" t="s">
        <v>186</v>
      </c>
      <c r="C10" s="17" t="s">
        <v>187</v>
      </c>
      <c r="D10" s="17">
        <v>36</v>
      </c>
      <c r="E10" s="17">
        <v>1091</v>
      </c>
      <c r="F10" s="17">
        <v>892</v>
      </c>
      <c r="G10" s="17">
        <v>199</v>
      </c>
      <c r="H10" s="17">
        <v>28</v>
      </c>
      <c r="I10" s="17">
        <v>34</v>
      </c>
      <c r="J10" s="18">
        <v>10</v>
      </c>
      <c r="L10" s="23">
        <v>2014</v>
      </c>
      <c r="M10" s="17" t="str">
        <v>Szocsi</v>
      </c>
      <c r="N10" s="24" t="str">
        <v>Oroszország</v>
      </c>
    </row>
    <row r="11" spans="1:14" ht="15.75" thickBot="1" x14ac:dyDescent="0.3">
      <c r="A11" s="16">
        <v>1968</v>
      </c>
      <c r="B11" s="17" t="s">
        <v>188</v>
      </c>
      <c r="C11" s="17" t="s">
        <v>174</v>
      </c>
      <c r="D11" s="17">
        <v>37</v>
      </c>
      <c r="E11" s="17">
        <v>1158</v>
      </c>
      <c r="F11" s="17">
        <v>947</v>
      </c>
      <c r="G11" s="17">
        <v>211</v>
      </c>
      <c r="H11" s="17">
        <v>10</v>
      </c>
      <c r="I11" s="17">
        <v>35</v>
      </c>
      <c r="J11" s="18">
        <v>10</v>
      </c>
      <c r="L11" s="25">
        <v>2018</v>
      </c>
      <c r="M11" s="26" t="str">
        <v>Phjongcshang</v>
      </c>
      <c r="N11" s="27" t="str">
        <v>Dél-Korea</v>
      </c>
    </row>
    <row r="12" spans="1:14" ht="15.75" thickTop="1" x14ac:dyDescent="0.25">
      <c r="A12" s="16">
        <v>1972</v>
      </c>
      <c r="B12" s="17" t="s">
        <v>189</v>
      </c>
      <c r="C12" s="17" t="s">
        <v>190</v>
      </c>
      <c r="D12" s="17">
        <v>35</v>
      </c>
      <c r="E12" s="17">
        <v>1006</v>
      </c>
      <c r="F12" s="17">
        <v>801</v>
      </c>
      <c r="G12" s="17">
        <v>205</v>
      </c>
      <c r="H12" s="17">
        <v>1</v>
      </c>
      <c r="I12" s="17">
        <v>35</v>
      </c>
      <c r="J12" s="18">
        <v>10</v>
      </c>
      <c r="L12" s="35"/>
      <c r="M12" s="35"/>
      <c r="N12" s="35"/>
    </row>
    <row r="13" spans="1:14" x14ac:dyDescent="0.25">
      <c r="A13" s="16">
        <v>1976</v>
      </c>
      <c r="B13" s="17" t="s">
        <v>186</v>
      </c>
      <c r="C13" s="17" t="s">
        <v>187</v>
      </c>
      <c r="D13" s="17">
        <v>37</v>
      </c>
      <c r="E13" s="17">
        <v>1123</v>
      </c>
      <c r="F13" s="17">
        <v>892</v>
      </c>
      <c r="G13" s="17">
        <v>231</v>
      </c>
      <c r="H13" s="17">
        <v>3</v>
      </c>
      <c r="I13" s="17">
        <v>37</v>
      </c>
      <c r="J13" s="18">
        <v>10</v>
      </c>
      <c r="L13" s="35"/>
      <c r="M13" s="35"/>
      <c r="N13" s="35"/>
    </row>
    <row r="14" spans="1:14" x14ac:dyDescent="0.25">
      <c r="A14" s="16">
        <v>1980</v>
      </c>
      <c r="B14" s="17" t="s">
        <v>177</v>
      </c>
      <c r="C14" s="17" t="s">
        <v>178</v>
      </c>
      <c r="D14" s="17">
        <v>37</v>
      </c>
      <c r="E14" s="17">
        <v>1072</v>
      </c>
      <c r="F14" s="17">
        <v>840</v>
      </c>
      <c r="G14" s="17">
        <v>232</v>
      </c>
      <c r="H14" s="17">
        <v>2</v>
      </c>
      <c r="I14" s="17">
        <v>38</v>
      </c>
      <c r="J14" s="18">
        <v>10</v>
      </c>
      <c r="L14" s="35"/>
      <c r="M14" s="35"/>
      <c r="N14" s="35"/>
    </row>
    <row r="15" spans="1:14" x14ac:dyDescent="0.25">
      <c r="A15" s="16">
        <v>1984</v>
      </c>
      <c r="B15" s="17" t="s">
        <v>191</v>
      </c>
      <c r="C15" s="17" t="s">
        <v>192</v>
      </c>
      <c r="D15" s="17">
        <v>49</v>
      </c>
      <c r="E15" s="17">
        <v>1272</v>
      </c>
      <c r="F15" s="17">
        <v>998</v>
      </c>
      <c r="G15" s="17">
        <v>274</v>
      </c>
      <c r="H15" s="17">
        <v>9</v>
      </c>
      <c r="I15" s="17">
        <v>39</v>
      </c>
      <c r="J15" s="18">
        <v>10</v>
      </c>
      <c r="L15" s="35"/>
      <c r="M15" s="35"/>
      <c r="N15" s="35"/>
    </row>
    <row r="16" spans="1:14" x14ac:dyDescent="0.25">
      <c r="A16" s="16">
        <v>1988</v>
      </c>
      <c r="B16" s="17" t="s">
        <v>193</v>
      </c>
      <c r="C16" s="17" t="s">
        <v>194</v>
      </c>
      <c r="D16" s="17">
        <v>57</v>
      </c>
      <c r="E16" s="17">
        <v>1423</v>
      </c>
      <c r="F16" s="17">
        <v>1122</v>
      </c>
      <c r="G16" s="17">
        <v>301</v>
      </c>
      <c r="H16" s="17">
        <v>5</v>
      </c>
      <c r="I16" s="17">
        <v>46</v>
      </c>
      <c r="J16" s="18">
        <v>10</v>
      </c>
      <c r="L16" s="35"/>
      <c r="M16" s="35"/>
      <c r="N16" s="35"/>
    </row>
    <row r="17" spans="1:10" x14ac:dyDescent="0.25">
      <c r="A17" s="16">
        <v>1992</v>
      </c>
      <c r="B17" s="17" t="s">
        <v>195</v>
      </c>
      <c r="C17" s="17" t="s">
        <v>174</v>
      </c>
      <c r="D17" s="17">
        <v>64</v>
      </c>
      <c r="E17" s="17">
        <v>1801</v>
      </c>
      <c r="F17" s="17">
        <v>1313</v>
      </c>
      <c r="G17" s="17">
        <v>488</v>
      </c>
      <c r="H17" s="17">
        <v>24</v>
      </c>
      <c r="I17" s="17">
        <v>57</v>
      </c>
      <c r="J17" s="18">
        <v>12</v>
      </c>
    </row>
    <row r="18" spans="1:10" x14ac:dyDescent="0.25">
      <c r="A18" s="16">
        <v>1994</v>
      </c>
      <c r="B18" s="17" t="s">
        <v>196</v>
      </c>
      <c r="C18" s="17" t="s">
        <v>182</v>
      </c>
      <c r="D18" s="17">
        <v>67</v>
      </c>
      <c r="E18" s="17">
        <v>1737</v>
      </c>
      <c r="F18" s="17">
        <v>1215</v>
      </c>
      <c r="G18" s="17">
        <v>522</v>
      </c>
      <c r="H18" s="17">
        <v>16</v>
      </c>
      <c r="I18" s="17">
        <v>61</v>
      </c>
      <c r="J18" s="18">
        <v>12</v>
      </c>
    </row>
    <row r="19" spans="1:10" x14ac:dyDescent="0.25">
      <c r="A19" s="16">
        <v>1998</v>
      </c>
      <c r="B19" s="17" t="s">
        <v>197</v>
      </c>
      <c r="C19" s="17" t="s">
        <v>190</v>
      </c>
      <c r="D19" s="17">
        <v>72</v>
      </c>
      <c r="E19" s="17">
        <v>2176</v>
      </c>
      <c r="F19" s="17">
        <v>1389</v>
      </c>
      <c r="G19" s="17">
        <v>787</v>
      </c>
      <c r="H19" s="17">
        <v>17</v>
      </c>
      <c r="I19" s="17">
        <v>68</v>
      </c>
      <c r="J19" s="18">
        <v>14</v>
      </c>
    </row>
    <row r="20" spans="1:10" x14ac:dyDescent="0.25">
      <c r="A20" s="16">
        <v>2002</v>
      </c>
      <c r="B20" s="17" t="s">
        <v>198</v>
      </c>
      <c r="C20" s="17" t="s">
        <v>178</v>
      </c>
      <c r="D20" s="17">
        <v>77</v>
      </c>
      <c r="E20" s="17">
        <v>2399</v>
      </c>
      <c r="F20" s="17">
        <v>1513</v>
      </c>
      <c r="G20" s="17">
        <v>886</v>
      </c>
      <c r="H20" s="17">
        <v>25</v>
      </c>
      <c r="I20" s="17">
        <v>78</v>
      </c>
      <c r="J20" s="18">
        <v>15</v>
      </c>
    </row>
    <row r="21" spans="1:10" x14ac:dyDescent="0.25">
      <c r="A21" s="16">
        <v>2006</v>
      </c>
      <c r="B21" s="17" t="s">
        <v>199</v>
      </c>
      <c r="C21" s="17" t="s">
        <v>184</v>
      </c>
      <c r="D21" s="17">
        <v>80</v>
      </c>
      <c r="E21" s="17">
        <v>2508</v>
      </c>
      <c r="F21" s="17">
        <v>1548</v>
      </c>
      <c r="G21" s="17">
        <v>960</v>
      </c>
      <c r="H21" s="17">
        <v>19</v>
      </c>
      <c r="I21" s="17">
        <v>84</v>
      </c>
      <c r="J21" s="18">
        <v>15</v>
      </c>
    </row>
    <row r="22" spans="1:10" x14ac:dyDescent="0.25">
      <c r="A22" s="16">
        <v>2010</v>
      </c>
      <c r="B22" s="17" t="s">
        <v>200</v>
      </c>
      <c r="C22" s="17" t="s">
        <v>194</v>
      </c>
      <c r="D22" s="17">
        <v>82</v>
      </c>
      <c r="E22" s="17">
        <v>2566</v>
      </c>
      <c r="F22" s="17">
        <v>1522</v>
      </c>
      <c r="G22" s="17">
        <v>1044</v>
      </c>
      <c r="H22" s="17">
        <v>16</v>
      </c>
      <c r="I22" s="17">
        <v>86</v>
      </c>
      <c r="J22" s="18">
        <v>15</v>
      </c>
    </row>
    <row r="23" spans="1:10" x14ac:dyDescent="0.25">
      <c r="A23" s="16">
        <v>2014</v>
      </c>
      <c r="B23" s="17" t="s">
        <v>201</v>
      </c>
      <c r="C23" s="17" t="s">
        <v>202</v>
      </c>
      <c r="D23" s="17">
        <v>88</v>
      </c>
      <c r="E23" s="17">
        <v>2780</v>
      </c>
      <c r="F23" s="17">
        <v>1714</v>
      </c>
      <c r="G23" s="17">
        <v>1159</v>
      </c>
      <c r="H23" s="17">
        <v>16</v>
      </c>
      <c r="I23" s="17">
        <v>98</v>
      </c>
      <c r="J23" s="18">
        <v>15</v>
      </c>
    </row>
    <row r="24" spans="1:10" x14ac:dyDescent="0.25">
      <c r="A24" s="19">
        <v>2018</v>
      </c>
      <c r="B24" s="20" t="s">
        <v>203</v>
      </c>
      <c r="C24" s="20" t="s">
        <v>204</v>
      </c>
      <c r="D24" s="20">
        <v>92</v>
      </c>
      <c r="E24" s="20">
        <v>2833</v>
      </c>
      <c r="F24" s="20">
        <v>1680</v>
      </c>
      <c r="G24" s="20">
        <v>1242</v>
      </c>
      <c r="H24" s="20">
        <v>19</v>
      </c>
      <c r="I24" s="20">
        <v>102</v>
      </c>
      <c r="J24" s="21">
        <v>15</v>
      </c>
    </row>
  </sheetData>
  <conditionalFormatting sqref="A2:J24">
    <cfRule type="expression" dxfId="0" priority="1">
      <formula>OR(  AND(MOD($A2, 4)=0, MOD($A2, 100)&lt;&gt;0),  MOD($A2, 400)=0)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A68C8-8F0A-45CA-8B0F-499566B0A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Éremtábla</vt:lpstr>
      <vt:lpstr>Olimpia statisztika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2025-01-14T11:53:18Z</dcterms:created>
  <dcterms:modified xsi:type="dcterms:W3CDTF">2025-01-14T18:56:49Z</dcterms:modified>
</cp:coreProperties>
</file>