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ne\OneDrive\Dokumentumok\GitHub\diku-oktv\2023.2\Adat2\Tablazatkezeles\"/>
    </mc:Choice>
  </mc:AlternateContent>
  <xr:revisionPtr revIDLastSave="0" documentId="13_ncr:1_{FCC5602B-5717-4786-92B1-CF65F3BD9794}" xr6:coauthVersionLast="47" xr6:coauthVersionMax="47" xr10:uidLastSave="{00000000-0000-0000-0000-000000000000}"/>
  <bookViews>
    <workbookView xWindow="28680" yWindow="-120" windowWidth="29040" windowHeight="15720" xr2:uid="{71E43A9A-98CA-4B6E-844F-9977EAB6D5AA}"/>
  </bookViews>
  <sheets>
    <sheet name="Elemek" sheetId="1" r:id="rId1"/>
    <sheet name="Vas" sheetId="2" r:id="rId2"/>
    <sheet name="E(Z) diagram" sheetId="4" r:id="rId3"/>
    <sheet name="Izotópok" sheetId="3" r:id="rId4"/>
    <sheet name="Elektronhéj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" i="2" l="1"/>
  <c r="N2" i="3" l="1"/>
  <c r="E4" i="2"/>
  <c r="B990" i="3"/>
  <c r="B989" i="3"/>
  <c r="B988" i="3"/>
  <c r="B987" i="3"/>
  <c r="B986" i="3"/>
  <c r="B985" i="3"/>
  <c r="B984" i="3"/>
  <c r="B983" i="3"/>
  <c r="B982" i="3"/>
  <c r="B981" i="3"/>
  <c r="B980" i="3"/>
  <c r="B979" i="3"/>
  <c r="B978" i="3"/>
  <c r="B977" i="3"/>
  <c r="B976" i="3"/>
  <c r="B975" i="3"/>
  <c r="B974" i="3"/>
  <c r="B973" i="3"/>
  <c r="B972" i="3"/>
  <c r="B971" i="3"/>
  <c r="B970" i="3"/>
  <c r="B969" i="3"/>
  <c r="B968" i="3"/>
  <c r="B967" i="3"/>
  <c r="B966" i="3"/>
  <c r="B965" i="3"/>
  <c r="B964" i="3"/>
  <c r="B963" i="3"/>
  <c r="B962" i="3"/>
  <c r="B961" i="3"/>
  <c r="B960" i="3"/>
  <c r="B959" i="3"/>
  <c r="B958" i="3"/>
  <c r="B957" i="3"/>
  <c r="B956" i="3"/>
  <c r="B955" i="3"/>
  <c r="B954" i="3"/>
  <c r="B953" i="3"/>
  <c r="B952" i="3"/>
  <c r="B951" i="3"/>
  <c r="B950" i="3"/>
  <c r="B949" i="3"/>
  <c r="B948" i="3"/>
  <c r="B947" i="3"/>
  <c r="B946" i="3"/>
  <c r="B945" i="3"/>
  <c r="B944" i="3"/>
  <c r="B943" i="3"/>
  <c r="B942" i="3"/>
  <c r="B941" i="3"/>
  <c r="B940" i="3"/>
  <c r="B939" i="3"/>
  <c r="B938" i="3"/>
  <c r="B937" i="3"/>
  <c r="B936" i="3"/>
  <c r="B935" i="3"/>
  <c r="B934" i="3"/>
  <c r="B933" i="3"/>
  <c r="B932" i="3"/>
  <c r="B931" i="3"/>
  <c r="B930" i="3"/>
  <c r="B929" i="3"/>
  <c r="B928" i="3"/>
  <c r="B927" i="3"/>
  <c r="B926" i="3"/>
  <c r="B925" i="3"/>
  <c r="B924" i="3"/>
  <c r="B923" i="3"/>
  <c r="B922" i="3"/>
  <c r="B921" i="3"/>
  <c r="B920" i="3"/>
  <c r="B919" i="3"/>
  <c r="B918" i="3"/>
  <c r="B917" i="3"/>
  <c r="B916" i="3"/>
  <c r="B915" i="3"/>
  <c r="B914" i="3"/>
  <c r="B913" i="3"/>
  <c r="B912" i="3"/>
  <c r="B911" i="3"/>
  <c r="B910" i="3"/>
  <c r="B909" i="3"/>
  <c r="B908" i="3"/>
  <c r="B907" i="3"/>
  <c r="B906" i="3"/>
  <c r="B905" i="3"/>
  <c r="B904" i="3"/>
  <c r="B903" i="3"/>
  <c r="B902" i="3"/>
  <c r="B901" i="3"/>
  <c r="B900" i="3"/>
  <c r="B899" i="3"/>
  <c r="B898" i="3"/>
  <c r="B897" i="3"/>
  <c r="B896" i="3"/>
  <c r="B895" i="3"/>
  <c r="B894" i="3"/>
  <c r="B893" i="3"/>
  <c r="B892" i="3"/>
  <c r="B891" i="3"/>
  <c r="B890" i="3"/>
  <c r="B889" i="3"/>
  <c r="B888" i="3"/>
  <c r="B887" i="3"/>
  <c r="B886" i="3"/>
  <c r="B885" i="3"/>
  <c r="B884" i="3"/>
  <c r="B883" i="3"/>
  <c r="B882" i="3"/>
  <c r="B881" i="3"/>
  <c r="B880" i="3"/>
  <c r="B879" i="3"/>
  <c r="B878" i="3"/>
  <c r="B877" i="3"/>
  <c r="B876" i="3"/>
  <c r="B875" i="3"/>
  <c r="B874" i="3"/>
  <c r="B873" i="3"/>
  <c r="B872" i="3"/>
  <c r="B871" i="3"/>
  <c r="B870" i="3"/>
  <c r="B869" i="3"/>
  <c r="B868" i="3"/>
  <c r="B867" i="3"/>
  <c r="B866" i="3"/>
  <c r="B865" i="3"/>
  <c r="B864" i="3"/>
  <c r="B863" i="3"/>
  <c r="B862" i="3"/>
  <c r="B861" i="3"/>
  <c r="B860" i="3"/>
  <c r="B859" i="3"/>
  <c r="B858" i="3"/>
  <c r="B857" i="3"/>
  <c r="B856" i="3"/>
  <c r="B855" i="3"/>
  <c r="B854" i="3"/>
  <c r="B853" i="3"/>
  <c r="B852" i="3"/>
  <c r="B851" i="3"/>
  <c r="B850" i="3"/>
  <c r="B849" i="3"/>
  <c r="B848" i="3"/>
  <c r="B847" i="3"/>
  <c r="B846" i="3"/>
  <c r="B845" i="3"/>
  <c r="B844" i="3"/>
  <c r="B843" i="3"/>
  <c r="B842" i="3"/>
  <c r="B841" i="3"/>
  <c r="B840" i="3"/>
  <c r="B839" i="3"/>
  <c r="B838" i="3"/>
  <c r="B837" i="3"/>
  <c r="B836" i="3"/>
  <c r="B835" i="3"/>
  <c r="B834" i="3"/>
  <c r="B833" i="3"/>
  <c r="B832" i="3"/>
  <c r="B831" i="3"/>
  <c r="B830" i="3"/>
  <c r="B829" i="3"/>
  <c r="B828" i="3"/>
  <c r="B827" i="3"/>
  <c r="B826" i="3"/>
  <c r="B825" i="3"/>
  <c r="B824" i="3"/>
  <c r="B823" i="3"/>
  <c r="B822" i="3"/>
  <c r="B821" i="3"/>
  <c r="B820" i="3"/>
  <c r="B819" i="3"/>
  <c r="B818" i="3"/>
  <c r="B817" i="3"/>
  <c r="B816" i="3"/>
  <c r="B815" i="3"/>
  <c r="B814" i="3"/>
  <c r="B813" i="3"/>
  <c r="B812" i="3"/>
  <c r="B811" i="3"/>
  <c r="B810" i="3"/>
  <c r="B809" i="3"/>
  <c r="B808" i="3"/>
  <c r="B807" i="3"/>
  <c r="B806" i="3"/>
  <c r="B805" i="3"/>
  <c r="B804" i="3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336" i="3"/>
  <c r="T337" i="3"/>
  <c r="T338" i="3"/>
  <c r="T339" i="3"/>
  <c r="T340" i="3"/>
  <c r="T341" i="3"/>
  <c r="T342" i="3"/>
  <c r="T343" i="3"/>
  <c r="T344" i="3"/>
  <c r="T345" i="3"/>
  <c r="T346" i="3"/>
  <c r="T347" i="3"/>
  <c r="T348" i="3"/>
  <c r="T349" i="3"/>
  <c r="T350" i="3"/>
  <c r="T351" i="3"/>
  <c r="T352" i="3"/>
  <c r="T353" i="3"/>
  <c r="T354" i="3"/>
  <c r="T355" i="3"/>
  <c r="T356" i="3"/>
  <c r="T357" i="3"/>
  <c r="T358" i="3"/>
  <c r="T359" i="3"/>
  <c r="T360" i="3"/>
  <c r="T361" i="3"/>
  <c r="T362" i="3"/>
  <c r="T363" i="3"/>
  <c r="T364" i="3"/>
  <c r="T365" i="3"/>
  <c r="T367" i="3"/>
  <c r="T368" i="3"/>
  <c r="T369" i="3"/>
  <c r="T370" i="3"/>
  <c r="T371" i="3"/>
  <c r="T372" i="3"/>
  <c r="T373" i="3"/>
  <c r="T375" i="3"/>
  <c r="T377" i="3"/>
  <c r="T378" i="3"/>
  <c r="T379" i="3"/>
  <c r="T380" i="3"/>
  <c r="T381" i="3"/>
  <c r="T382" i="3"/>
  <c r="T383" i="3"/>
  <c r="T384" i="3"/>
  <c r="T385" i="3"/>
  <c r="T386" i="3"/>
  <c r="T387" i="3"/>
  <c r="T388" i="3"/>
  <c r="T389" i="3"/>
  <c r="T390" i="3"/>
  <c r="T391" i="3"/>
  <c r="T392" i="3"/>
  <c r="T393" i="3"/>
  <c r="T394" i="3"/>
  <c r="T395" i="3"/>
  <c r="T396" i="3"/>
  <c r="T397" i="3"/>
  <c r="T398" i="3"/>
  <c r="T399" i="3"/>
  <c r="T400" i="3"/>
  <c r="T401" i="3"/>
  <c r="T402" i="3"/>
  <c r="T403" i="3"/>
  <c r="T404" i="3"/>
  <c r="T405" i="3"/>
  <c r="T406" i="3"/>
  <c r="T407" i="3"/>
  <c r="T408" i="3"/>
  <c r="T409" i="3"/>
  <c r="T410" i="3"/>
  <c r="T411" i="3"/>
  <c r="T412" i="3"/>
  <c r="T413" i="3"/>
  <c r="T414" i="3"/>
  <c r="T416" i="3"/>
  <c r="T417" i="3"/>
  <c r="T418" i="3"/>
  <c r="T419" i="3"/>
  <c r="T420" i="3"/>
  <c r="T421" i="3"/>
  <c r="T422" i="3"/>
  <c r="T423" i="3"/>
  <c r="T425" i="3"/>
  <c r="T426" i="3"/>
  <c r="T427" i="3"/>
  <c r="T428" i="3"/>
  <c r="T429" i="3"/>
  <c r="T430" i="3"/>
  <c r="T431" i="3"/>
  <c r="T432" i="3"/>
  <c r="T434" i="3"/>
  <c r="T435" i="3"/>
  <c r="T436" i="3"/>
  <c r="T437" i="3"/>
  <c r="T438" i="3"/>
  <c r="T439" i="3"/>
  <c r="T440" i="3"/>
  <c r="T442" i="3"/>
  <c r="T443" i="3"/>
  <c r="T444" i="3"/>
  <c r="T445" i="3"/>
  <c r="T446" i="3"/>
  <c r="T447" i="3"/>
  <c r="T448" i="3"/>
  <c r="T449" i="3"/>
  <c r="T451" i="3"/>
  <c r="T452" i="3"/>
  <c r="T453" i="3"/>
  <c r="T454" i="3"/>
  <c r="T455" i="3"/>
  <c r="T456" i="3"/>
  <c r="T457" i="3"/>
  <c r="T459" i="3"/>
  <c r="T460" i="3"/>
  <c r="T461" i="3"/>
  <c r="T462" i="3"/>
  <c r="T463" i="3"/>
  <c r="T464" i="3"/>
  <c r="T465" i="3"/>
  <c r="T466" i="3"/>
  <c r="T468" i="3"/>
  <c r="T469" i="3"/>
  <c r="T470" i="3"/>
  <c r="T471" i="3"/>
  <c r="T473" i="3"/>
  <c r="T474" i="3"/>
  <c r="T475" i="3"/>
  <c r="T476" i="3"/>
  <c r="T477" i="3"/>
  <c r="T478" i="3"/>
  <c r="T479" i="3"/>
  <c r="T480" i="3"/>
  <c r="T481" i="3"/>
  <c r="T482" i="3"/>
  <c r="T483" i="3"/>
  <c r="T484" i="3"/>
  <c r="T485" i="3"/>
  <c r="T486" i="3"/>
  <c r="T487" i="3"/>
  <c r="T488" i="3"/>
  <c r="T490" i="3"/>
  <c r="T491" i="3"/>
  <c r="T492" i="3"/>
  <c r="T493" i="3"/>
  <c r="T494" i="3"/>
  <c r="T495" i="3"/>
  <c r="T496" i="3"/>
  <c r="T497" i="3"/>
  <c r="T498" i="3"/>
  <c r="T499" i="3"/>
  <c r="T500" i="3"/>
  <c r="T501" i="3"/>
  <c r="T502" i="3"/>
  <c r="T504" i="3"/>
  <c r="T505" i="3"/>
  <c r="T506" i="3"/>
  <c r="T507" i="3"/>
  <c r="T508" i="3"/>
  <c r="T510" i="3"/>
  <c r="T511" i="3"/>
  <c r="T512" i="3"/>
  <c r="T513" i="3"/>
  <c r="T514" i="3"/>
  <c r="T515" i="3"/>
  <c r="T516" i="3"/>
  <c r="T517" i="3"/>
  <c r="T518" i="3"/>
  <c r="T519" i="3"/>
  <c r="T520" i="3"/>
  <c r="T521" i="3"/>
  <c r="T522" i="3"/>
  <c r="T524" i="3"/>
  <c r="T525" i="3"/>
  <c r="T526" i="3"/>
  <c r="T527" i="3"/>
  <c r="T528" i="3"/>
  <c r="T529" i="3"/>
  <c r="T530" i="3"/>
  <c r="T532" i="3"/>
  <c r="T533" i="3"/>
  <c r="T534" i="3"/>
  <c r="T535" i="3"/>
  <c r="T536" i="3"/>
  <c r="T537" i="3"/>
  <c r="T539" i="3"/>
  <c r="T541" i="3"/>
  <c r="T542" i="3"/>
  <c r="T543" i="3"/>
  <c r="T544" i="3"/>
  <c r="T545" i="3"/>
  <c r="T546" i="3"/>
  <c r="T548" i="3"/>
  <c r="T549" i="3"/>
  <c r="T550" i="3"/>
  <c r="T551" i="3"/>
  <c r="T552" i="3"/>
  <c r="T553" i="3"/>
  <c r="T554" i="3"/>
  <c r="T555" i="3"/>
  <c r="T556" i="3"/>
  <c r="T557" i="3"/>
  <c r="T559" i="3"/>
  <c r="T560" i="3"/>
  <c r="T561" i="3"/>
  <c r="T562" i="3"/>
  <c r="T563" i="3"/>
  <c r="T564" i="3"/>
  <c r="T565" i="3"/>
  <c r="T566" i="3"/>
  <c r="T568" i="3"/>
  <c r="T569" i="3"/>
  <c r="T570" i="3"/>
  <c r="T571" i="3"/>
  <c r="T573" i="3"/>
  <c r="T574" i="3"/>
  <c r="T575" i="3"/>
  <c r="T576" i="3"/>
  <c r="T577" i="3"/>
  <c r="T580" i="3"/>
  <c r="T581" i="3"/>
  <c r="T582" i="3"/>
  <c r="T583" i="3"/>
  <c r="T585" i="3"/>
  <c r="T586" i="3"/>
  <c r="T588" i="3"/>
  <c r="T589" i="3"/>
  <c r="T591" i="3"/>
  <c r="T592" i="3"/>
  <c r="T593" i="3"/>
  <c r="T594" i="3"/>
  <c r="T595" i="3"/>
  <c r="T596" i="3"/>
  <c r="T597" i="3"/>
  <c r="T598" i="3"/>
  <c r="T599" i="3"/>
  <c r="T600" i="3"/>
  <c r="T601" i="3"/>
  <c r="T602" i="3"/>
  <c r="T603" i="3"/>
  <c r="T604" i="3"/>
  <c r="T605" i="3"/>
  <c r="T606" i="3"/>
  <c r="T607" i="3"/>
  <c r="T608" i="3"/>
  <c r="T609" i="3"/>
  <c r="T610" i="3"/>
  <c r="T611" i="3"/>
  <c r="T612" i="3"/>
  <c r="T613" i="3"/>
  <c r="T614" i="3"/>
  <c r="T615" i="3"/>
  <c r="T616" i="3"/>
  <c r="T617" i="3"/>
  <c r="T618" i="3"/>
  <c r="T619" i="3"/>
  <c r="T620" i="3"/>
  <c r="T621" i="3"/>
  <c r="T622" i="3"/>
  <c r="T625" i="3"/>
  <c r="T627" i="3"/>
  <c r="T628" i="3"/>
  <c r="T629" i="3"/>
  <c r="T630" i="3"/>
  <c r="T631" i="3"/>
  <c r="T632" i="3"/>
  <c r="T633" i="3"/>
  <c r="T634" i="3"/>
  <c r="T635" i="3"/>
  <c r="T636" i="3"/>
  <c r="T637" i="3"/>
  <c r="T638" i="3"/>
  <c r="T639" i="3"/>
  <c r="T641" i="3"/>
  <c r="T643" i="3"/>
  <c r="T644" i="3"/>
  <c r="T645" i="3"/>
  <c r="T646" i="3"/>
  <c r="T647" i="3"/>
  <c r="T648" i="3"/>
  <c r="T649" i="3"/>
  <c r="T650" i="3"/>
  <c r="T651" i="3"/>
  <c r="T652" i="3"/>
  <c r="T653" i="3"/>
  <c r="T654" i="3"/>
  <c r="T655" i="3"/>
  <c r="T656" i="3"/>
  <c r="T657" i="3"/>
  <c r="T658" i="3"/>
  <c r="T659" i="3"/>
  <c r="T660" i="3"/>
  <c r="T661" i="3"/>
  <c r="T662" i="3"/>
  <c r="T663" i="3"/>
  <c r="T664" i="3"/>
  <c r="T665" i="3"/>
  <c r="T666" i="3"/>
  <c r="T670" i="3"/>
  <c r="T671" i="3"/>
  <c r="T672" i="3"/>
  <c r="T673" i="3"/>
  <c r="T674" i="3"/>
  <c r="T676" i="3"/>
  <c r="T678" i="3"/>
  <c r="T680" i="3"/>
  <c r="T681" i="3"/>
  <c r="T682" i="3"/>
  <c r="T684" i="3"/>
  <c r="T685" i="3"/>
  <c r="T686" i="3"/>
  <c r="T687" i="3"/>
  <c r="T689" i="3"/>
  <c r="T690" i="3"/>
  <c r="T691" i="3"/>
  <c r="T692" i="3"/>
  <c r="T693" i="3"/>
  <c r="T694" i="3"/>
  <c r="T695" i="3"/>
  <c r="T697" i="3"/>
  <c r="T698" i="3"/>
  <c r="T699" i="3"/>
  <c r="T701" i="3"/>
  <c r="T702" i="3"/>
  <c r="T703" i="3"/>
  <c r="T704" i="3"/>
  <c r="T705" i="3"/>
  <c r="T706" i="3"/>
  <c r="T707" i="3"/>
  <c r="T708" i="3"/>
  <c r="T709" i="3"/>
  <c r="T710" i="3"/>
  <c r="T711" i="3"/>
  <c r="T712" i="3"/>
  <c r="T713" i="3"/>
  <c r="T714" i="3"/>
  <c r="T717" i="3"/>
  <c r="T718" i="3"/>
  <c r="T719" i="3"/>
  <c r="T720" i="3"/>
  <c r="T721" i="3"/>
  <c r="T722" i="3"/>
  <c r="T723" i="3"/>
  <c r="T724" i="3"/>
  <c r="T725" i="3"/>
  <c r="T726" i="3"/>
  <c r="T727" i="3"/>
  <c r="T728" i="3"/>
  <c r="T730" i="3"/>
  <c r="T732" i="3"/>
  <c r="T734" i="3"/>
  <c r="T736" i="3"/>
  <c r="T737" i="3"/>
  <c r="T738" i="3"/>
  <c r="T739" i="3"/>
  <c r="T740" i="3"/>
  <c r="T741" i="3"/>
  <c r="T742" i="3"/>
  <c r="T743" i="3"/>
  <c r="T744" i="3"/>
  <c r="T745" i="3"/>
  <c r="T746" i="3"/>
  <c r="T748" i="3"/>
  <c r="T749" i="3"/>
  <c r="T750" i="3"/>
  <c r="T751" i="3"/>
  <c r="T752" i="3"/>
  <c r="T753" i="3"/>
  <c r="T757" i="3"/>
  <c r="T758" i="3"/>
  <c r="T760" i="3"/>
  <c r="T761" i="3"/>
  <c r="T763" i="3"/>
  <c r="T765" i="3"/>
  <c r="T766" i="3"/>
  <c r="T768" i="3"/>
  <c r="T770" i="3"/>
  <c r="T771" i="3"/>
  <c r="T772" i="3"/>
  <c r="T773" i="3"/>
  <c r="T774" i="3"/>
  <c r="T775" i="3"/>
  <c r="T777" i="3"/>
  <c r="T778" i="3"/>
  <c r="T779" i="3"/>
  <c r="T780" i="3"/>
  <c r="T781" i="3"/>
  <c r="T782" i="3"/>
  <c r="T783" i="3"/>
  <c r="T784" i="3"/>
  <c r="T785" i="3"/>
  <c r="T787" i="3"/>
  <c r="T788" i="3"/>
  <c r="T789" i="3"/>
  <c r="T790" i="3"/>
  <c r="T791" i="3"/>
  <c r="T792" i="3"/>
  <c r="T793" i="3"/>
  <c r="T795" i="3"/>
  <c r="T797" i="3"/>
  <c r="T798" i="3"/>
  <c r="T799" i="3"/>
  <c r="T800" i="3"/>
  <c r="T801" i="3"/>
  <c r="T803" i="3"/>
  <c r="T804" i="3"/>
  <c r="T806" i="3"/>
  <c r="T807" i="3"/>
  <c r="T808" i="3"/>
  <c r="T809" i="3"/>
  <c r="T810" i="3"/>
  <c r="T811" i="3"/>
  <c r="T812" i="3"/>
  <c r="T813" i="3"/>
  <c r="T814" i="3"/>
  <c r="T815" i="3"/>
  <c r="T816" i="3"/>
  <c r="T817" i="3"/>
  <c r="T818" i="3"/>
  <c r="T819" i="3"/>
  <c r="T821" i="3"/>
  <c r="T822" i="3"/>
  <c r="T823" i="3"/>
  <c r="T824" i="3"/>
  <c r="T827" i="3"/>
  <c r="T828" i="3"/>
  <c r="T829" i="3"/>
  <c r="T830" i="3"/>
  <c r="T831" i="3"/>
  <c r="T832" i="3"/>
  <c r="T833" i="3"/>
  <c r="T834" i="3"/>
  <c r="T835" i="3"/>
  <c r="T837" i="3"/>
  <c r="T838" i="3"/>
  <c r="T839" i="3"/>
  <c r="T840" i="3"/>
  <c r="T841" i="3"/>
  <c r="T844" i="3"/>
  <c r="T846" i="3"/>
  <c r="T847" i="3"/>
  <c r="T848" i="3"/>
  <c r="T849" i="3"/>
  <c r="T850" i="3"/>
  <c r="T851" i="3"/>
  <c r="T852" i="3"/>
  <c r="T853" i="3"/>
  <c r="T854" i="3"/>
  <c r="T855" i="3"/>
  <c r="T856" i="3"/>
  <c r="T858" i="3"/>
  <c r="T859" i="3"/>
  <c r="T860" i="3"/>
  <c r="T861" i="3"/>
  <c r="T862" i="3"/>
  <c r="T864" i="3"/>
  <c r="T865" i="3"/>
  <c r="T868" i="3"/>
  <c r="T869" i="3"/>
  <c r="T870" i="3"/>
  <c r="T871" i="3"/>
  <c r="T873" i="3"/>
  <c r="T874" i="3"/>
  <c r="T875" i="3"/>
  <c r="T877" i="3"/>
  <c r="T878" i="3"/>
  <c r="T879" i="3"/>
  <c r="T880" i="3"/>
  <c r="T881" i="3"/>
  <c r="T882" i="3"/>
  <c r="T884" i="3"/>
  <c r="T886" i="3"/>
  <c r="T887" i="3"/>
  <c r="T888" i="3"/>
  <c r="T889" i="3"/>
  <c r="T890" i="3"/>
  <c r="T891" i="3"/>
  <c r="T892" i="3"/>
  <c r="T893" i="3"/>
  <c r="T894" i="3"/>
  <c r="T895" i="3"/>
  <c r="T896" i="3"/>
  <c r="T897" i="3"/>
  <c r="T898" i="3"/>
  <c r="T899" i="3"/>
  <c r="T900" i="3"/>
  <c r="T902" i="3"/>
  <c r="T903" i="3"/>
  <c r="T905" i="3"/>
  <c r="T906" i="3"/>
  <c r="T907" i="3"/>
  <c r="T908" i="3"/>
  <c r="T909" i="3"/>
  <c r="T910" i="3"/>
  <c r="T911" i="3"/>
  <c r="T913" i="3"/>
  <c r="T915" i="3"/>
  <c r="T917" i="3"/>
  <c r="T919" i="3"/>
  <c r="T920" i="3"/>
  <c r="T921" i="3"/>
  <c r="T922" i="3"/>
  <c r="T923" i="3"/>
  <c r="T924" i="3"/>
  <c r="T925" i="3"/>
  <c r="T926" i="3"/>
  <c r="T927" i="3"/>
  <c r="T928" i="3"/>
  <c r="T929" i="3"/>
  <c r="T930" i="3"/>
  <c r="T931" i="3"/>
  <c r="T932" i="3"/>
  <c r="T933" i="3"/>
  <c r="T934" i="3"/>
  <c r="T936" i="3"/>
  <c r="T937" i="3"/>
  <c r="T938" i="3"/>
  <c r="T939" i="3"/>
  <c r="T941" i="3"/>
  <c r="T943" i="3"/>
  <c r="T945" i="3"/>
  <c r="T946" i="3"/>
  <c r="T947" i="3"/>
  <c r="T948" i="3"/>
  <c r="T949" i="3"/>
  <c r="T950" i="3"/>
  <c r="T952" i="3"/>
  <c r="T954" i="3"/>
  <c r="T955" i="3"/>
  <c r="T956" i="3"/>
  <c r="T958" i="3"/>
  <c r="T959" i="3"/>
  <c r="T960" i="3"/>
  <c r="T961" i="3"/>
  <c r="T962" i="3"/>
  <c r="T963" i="3"/>
  <c r="T964" i="3"/>
  <c r="T965" i="3"/>
  <c r="T966" i="3"/>
  <c r="T967" i="3"/>
  <c r="T968" i="3"/>
  <c r="T969" i="3"/>
  <c r="T971" i="3"/>
  <c r="T973" i="3"/>
  <c r="T974" i="3"/>
  <c r="T977" i="3"/>
  <c r="T980" i="3"/>
  <c r="T981" i="3"/>
  <c r="T982" i="3"/>
  <c r="T983" i="3"/>
  <c r="T984" i="3"/>
  <c r="T985" i="3"/>
  <c r="T987" i="3"/>
  <c r="T988" i="3"/>
  <c r="T989" i="3"/>
  <c r="T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S202" i="3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6" i="3"/>
  <c r="S227" i="3"/>
  <c r="S228" i="3"/>
  <c r="S229" i="3"/>
  <c r="S230" i="3"/>
  <c r="S231" i="3"/>
  <c r="S232" i="3"/>
  <c r="S233" i="3"/>
  <c r="S234" i="3"/>
  <c r="S235" i="3"/>
  <c r="S236" i="3"/>
  <c r="S237" i="3"/>
  <c r="S238" i="3"/>
  <c r="S239" i="3"/>
  <c r="S240" i="3"/>
  <c r="S241" i="3"/>
  <c r="S242" i="3"/>
  <c r="S243" i="3"/>
  <c r="S244" i="3"/>
  <c r="S245" i="3"/>
  <c r="S246" i="3"/>
  <c r="S247" i="3"/>
  <c r="S248" i="3"/>
  <c r="S249" i="3"/>
  <c r="S250" i="3"/>
  <c r="S251" i="3"/>
  <c r="S252" i="3"/>
  <c r="S253" i="3"/>
  <c r="S254" i="3"/>
  <c r="S255" i="3"/>
  <c r="S256" i="3"/>
  <c r="S257" i="3"/>
  <c r="S258" i="3"/>
  <c r="S259" i="3"/>
  <c r="S260" i="3"/>
  <c r="S261" i="3"/>
  <c r="S262" i="3"/>
  <c r="S263" i="3"/>
  <c r="S264" i="3"/>
  <c r="S265" i="3"/>
  <c r="S266" i="3"/>
  <c r="S267" i="3"/>
  <c r="S268" i="3"/>
  <c r="S269" i="3"/>
  <c r="S270" i="3"/>
  <c r="S271" i="3"/>
  <c r="S272" i="3"/>
  <c r="S273" i="3"/>
  <c r="S274" i="3"/>
  <c r="S275" i="3"/>
  <c r="S276" i="3"/>
  <c r="S277" i="3"/>
  <c r="S278" i="3"/>
  <c r="S279" i="3"/>
  <c r="S280" i="3"/>
  <c r="S281" i="3"/>
  <c r="S282" i="3"/>
  <c r="S283" i="3"/>
  <c r="S284" i="3"/>
  <c r="S285" i="3"/>
  <c r="S286" i="3"/>
  <c r="S287" i="3"/>
  <c r="S288" i="3"/>
  <c r="S289" i="3"/>
  <c r="S290" i="3"/>
  <c r="S291" i="3"/>
  <c r="S292" i="3"/>
  <c r="S293" i="3"/>
  <c r="S294" i="3"/>
  <c r="S295" i="3"/>
  <c r="S296" i="3"/>
  <c r="S297" i="3"/>
  <c r="S298" i="3"/>
  <c r="S299" i="3"/>
  <c r="S300" i="3"/>
  <c r="S301" i="3"/>
  <c r="S302" i="3"/>
  <c r="S303" i="3"/>
  <c r="S304" i="3"/>
  <c r="S305" i="3"/>
  <c r="S306" i="3"/>
  <c r="S307" i="3"/>
  <c r="S308" i="3"/>
  <c r="S309" i="3"/>
  <c r="S310" i="3"/>
  <c r="S311" i="3"/>
  <c r="S312" i="3"/>
  <c r="S313" i="3"/>
  <c r="S314" i="3"/>
  <c r="S315" i="3"/>
  <c r="S316" i="3"/>
  <c r="S317" i="3"/>
  <c r="S318" i="3"/>
  <c r="S319" i="3"/>
  <c r="S320" i="3"/>
  <c r="S321" i="3"/>
  <c r="S322" i="3"/>
  <c r="S323" i="3"/>
  <c r="S324" i="3"/>
  <c r="S325" i="3"/>
  <c r="S326" i="3"/>
  <c r="S327" i="3"/>
  <c r="S328" i="3"/>
  <c r="S329" i="3"/>
  <c r="S330" i="3"/>
  <c r="S331" i="3"/>
  <c r="S332" i="3"/>
  <c r="S333" i="3"/>
  <c r="S334" i="3"/>
  <c r="S335" i="3"/>
  <c r="S336" i="3"/>
  <c r="S337" i="3"/>
  <c r="S338" i="3"/>
  <c r="S339" i="3"/>
  <c r="S340" i="3"/>
  <c r="S341" i="3"/>
  <c r="S342" i="3"/>
  <c r="S343" i="3"/>
  <c r="S344" i="3"/>
  <c r="S345" i="3"/>
  <c r="S346" i="3"/>
  <c r="S347" i="3"/>
  <c r="S348" i="3"/>
  <c r="S349" i="3"/>
  <c r="S350" i="3"/>
  <c r="S351" i="3"/>
  <c r="S352" i="3"/>
  <c r="S353" i="3"/>
  <c r="S354" i="3"/>
  <c r="S355" i="3"/>
  <c r="S356" i="3"/>
  <c r="S357" i="3"/>
  <c r="S358" i="3"/>
  <c r="S359" i="3"/>
  <c r="S360" i="3"/>
  <c r="S361" i="3"/>
  <c r="S362" i="3"/>
  <c r="S363" i="3"/>
  <c r="S364" i="3"/>
  <c r="S365" i="3"/>
  <c r="S367" i="3"/>
  <c r="S368" i="3"/>
  <c r="S369" i="3"/>
  <c r="S370" i="3"/>
  <c r="S371" i="3"/>
  <c r="S372" i="3"/>
  <c r="S373" i="3"/>
  <c r="S375" i="3"/>
  <c r="S377" i="3"/>
  <c r="S378" i="3"/>
  <c r="S379" i="3"/>
  <c r="S380" i="3"/>
  <c r="S381" i="3"/>
  <c r="S382" i="3"/>
  <c r="S383" i="3"/>
  <c r="S384" i="3"/>
  <c r="S385" i="3"/>
  <c r="S386" i="3"/>
  <c r="S387" i="3"/>
  <c r="S388" i="3"/>
  <c r="S389" i="3"/>
  <c r="S390" i="3"/>
  <c r="S391" i="3"/>
  <c r="S392" i="3"/>
  <c r="S393" i="3"/>
  <c r="S394" i="3"/>
  <c r="S395" i="3"/>
  <c r="S396" i="3"/>
  <c r="S397" i="3"/>
  <c r="S398" i="3"/>
  <c r="S399" i="3"/>
  <c r="S400" i="3"/>
  <c r="S401" i="3"/>
  <c r="S402" i="3"/>
  <c r="S403" i="3"/>
  <c r="S404" i="3"/>
  <c r="S405" i="3"/>
  <c r="S406" i="3"/>
  <c r="S407" i="3"/>
  <c r="S408" i="3"/>
  <c r="S409" i="3"/>
  <c r="S410" i="3"/>
  <c r="S411" i="3"/>
  <c r="S412" i="3"/>
  <c r="S413" i="3"/>
  <c r="S414" i="3"/>
  <c r="S416" i="3"/>
  <c r="S417" i="3"/>
  <c r="S418" i="3"/>
  <c r="S419" i="3"/>
  <c r="S420" i="3"/>
  <c r="S421" i="3"/>
  <c r="S422" i="3"/>
  <c r="S423" i="3"/>
  <c r="S425" i="3"/>
  <c r="S426" i="3"/>
  <c r="S427" i="3"/>
  <c r="S428" i="3"/>
  <c r="S429" i="3"/>
  <c r="S430" i="3"/>
  <c r="S431" i="3"/>
  <c r="S432" i="3"/>
  <c r="S434" i="3"/>
  <c r="S435" i="3"/>
  <c r="S436" i="3"/>
  <c r="S437" i="3"/>
  <c r="S438" i="3"/>
  <c r="S439" i="3"/>
  <c r="S440" i="3"/>
  <c r="S442" i="3"/>
  <c r="S443" i="3"/>
  <c r="S444" i="3"/>
  <c r="S445" i="3"/>
  <c r="S446" i="3"/>
  <c r="S447" i="3"/>
  <c r="S448" i="3"/>
  <c r="S449" i="3"/>
  <c r="S451" i="3"/>
  <c r="S452" i="3"/>
  <c r="S453" i="3"/>
  <c r="S454" i="3"/>
  <c r="S455" i="3"/>
  <c r="S456" i="3"/>
  <c r="S457" i="3"/>
  <c r="S459" i="3"/>
  <c r="S460" i="3"/>
  <c r="S461" i="3"/>
  <c r="S462" i="3"/>
  <c r="S463" i="3"/>
  <c r="S464" i="3"/>
  <c r="S465" i="3"/>
  <c r="S466" i="3"/>
  <c r="S468" i="3"/>
  <c r="S469" i="3"/>
  <c r="S470" i="3"/>
  <c r="S471" i="3"/>
  <c r="S473" i="3"/>
  <c r="S474" i="3"/>
  <c r="S475" i="3"/>
  <c r="S476" i="3"/>
  <c r="S477" i="3"/>
  <c r="S478" i="3"/>
  <c r="S479" i="3"/>
  <c r="S480" i="3"/>
  <c r="S481" i="3"/>
  <c r="S482" i="3"/>
  <c r="S483" i="3"/>
  <c r="S484" i="3"/>
  <c r="S485" i="3"/>
  <c r="S486" i="3"/>
  <c r="S487" i="3"/>
  <c r="S488" i="3"/>
  <c r="S490" i="3"/>
  <c r="S491" i="3"/>
  <c r="S492" i="3"/>
  <c r="S493" i="3"/>
  <c r="S494" i="3"/>
  <c r="S495" i="3"/>
  <c r="S496" i="3"/>
  <c r="S497" i="3"/>
  <c r="S498" i="3"/>
  <c r="S499" i="3"/>
  <c r="S500" i="3"/>
  <c r="S501" i="3"/>
  <c r="S502" i="3"/>
  <c r="S504" i="3"/>
  <c r="S505" i="3"/>
  <c r="S506" i="3"/>
  <c r="S507" i="3"/>
  <c r="S508" i="3"/>
  <c r="S510" i="3"/>
  <c r="S511" i="3"/>
  <c r="S512" i="3"/>
  <c r="S513" i="3"/>
  <c r="S514" i="3"/>
  <c r="S515" i="3"/>
  <c r="S516" i="3"/>
  <c r="S517" i="3"/>
  <c r="S518" i="3"/>
  <c r="S519" i="3"/>
  <c r="S520" i="3"/>
  <c r="S521" i="3"/>
  <c r="S522" i="3"/>
  <c r="S524" i="3"/>
  <c r="S525" i="3"/>
  <c r="S526" i="3"/>
  <c r="S527" i="3"/>
  <c r="S528" i="3"/>
  <c r="S529" i="3"/>
  <c r="S530" i="3"/>
  <c r="S532" i="3"/>
  <c r="S533" i="3"/>
  <c r="S534" i="3"/>
  <c r="S535" i="3"/>
  <c r="S536" i="3"/>
  <c r="S537" i="3"/>
  <c r="S539" i="3"/>
  <c r="S541" i="3"/>
  <c r="S542" i="3"/>
  <c r="S543" i="3"/>
  <c r="S544" i="3"/>
  <c r="S545" i="3"/>
  <c r="S546" i="3"/>
  <c r="S548" i="3"/>
  <c r="S549" i="3"/>
  <c r="S550" i="3"/>
  <c r="S551" i="3"/>
  <c r="S552" i="3"/>
  <c r="S553" i="3"/>
  <c r="S554" i="3"/>
  <c r="S555" i="3"/>
  <c r="S556" i="3"/>
  <c r="S557" i="3"/>
  <c r="S559" i="3"/>
  <c r="S560" i="3"/>
  <c r="S561" i="3"/>
  <c r="S562" i="3"/>
  <c r="S563" i="3"/>
  <c r="S564" i="3"/>
  <c r="S565" i="3"/>
  <c r="S566" i="3"/>
  <c r="S568" i="3"/>
  <c r="S569" i="3"/>
  <c r="S570" i="3"/>
  <c r="S571" i="3"/>
  <c r="S573" i="3"/>
  <c r="S574" i="3"/>
  <c r="S575" i="3"/>
  <c r="S576" i="3"/>
  <c r="S577" i="3"/>
  <c r="S580" i="3"/>
  <c r="S581" i="3"/>
  <c r="S582" i="3"/>
  <c r="S583" i="3"/>
  <c r="S585" i="3"/>
  <c r="S586" i="3"/>
  <c r="S588" i="3"/>
  <c r="S589" i="3"/>
  <c r="S591" i="3"/>
  <c r="S592" i="3"/>
  <c r="S593" i="3"/>
  <c r="S594" i="3"/>
  <c r="S595" i="3"/>
  <c r="S596" i="3"/>
  <c r="S597" i="3"/>
  <c r="S598" i="3"/>
  <c r="S599" i="3"/>
  <c r="S600" i="3"/>
  <c r="S601" i="3"/>
  <c r="S602" i="3"/>
  <c r="S603" i="3"/>
  <c r="S604" i="3"/>
  <c r="S605" i="3"/>
  <c r="S606" i="3"/>
  <c r="S607" i="3"/>
  <c r="S608" i="3"/>
  <c r="S609" i="3"/>
  <c r="S610" i="3"/>
  <c r="S611" i="3"/>
  <c r="S612" i="3"/>
  <c r="S613" i="3"/>
  <c r="S614" i="3"/>
  <c r="S615" i="3"/>
  <c r="S616" i="3"/>
  <c r="S617" i="3"/>
  <c r="S618" i="3"/>
  <c r="S619" i="3"/>
  <c r="S620" i="3"/>
  <c r="S621" i="3"/>
  <c r="S622" i="3"/>
  <c r="S625" i="3"/>
  <c r="S627" i="3"/>
  <c r="S628" i="3"/>
  <c r="S629" i="3"/>
  <c r="S630" i="3"/>
  <c r="S631" i="3"/>
  <c r="S632" i="3"/>
  <c r="S633" i="3"/>
  <c r="S634" i="3"/>
  <c r="S635" i="3"/>
  <c r="S636" i="3"/>
  <c r="S637" i="3"/>
  <c r="S638" i="3"/>
  <c r="S639" i="3"/>
  <c r="S641" i="3"/>
  <c r="S643" i="3"/>
  <c r="S644" i="3"/>
  <c r="S645" i="3"/>
  <c r="S646" i="3"/>
  <c r="S647" i="3"/>
  <c r="S648" i="3"/>
  <c r="S649" i="3"/>
  <c r="S650" i="3"/>
  <c r="S651" i="3"/>
  <c r="S652" i="3"/>
  <c r="S653" i="3"/>
  <c r="S654" i="3"/>
  <c r="S655" i="3"/>
  <c r="S656" i="3"/>
  <c r="S657" i="3"/>
  <c r="S658" i="3"/>
  <c r="S659" i="3"/>
  <c r="S660" i="3"/>
  <c r="S661" i="3"/>
  <c r="S662" i="3"/>
  <c r="S663" i="3"/>
  <c r="S664" i="3"/>
  <c r="S665" i="3"/>
  <c r="S666" i="3"/>
  <c r="S670" i="3"/>
  <c r="S671" i="3"/>
  <c r="S672" i="3"/>
  <c r="S673" i="3"/>
  <c r="S674" i="3"/>
  <c r="S676" i="3"/>
  <c r="S678" i="3"/>
  <c r="S680" i="3"/>
  <c r="S681" i="3"/>
  <c r="S682" i="3"/>
  <c r="S684" i="3"/>
  <c r="S685" i="3"/>
  <c r="S686" i="3"/>
  <c r="S687" i="3"/>
  <c r="S689" i="3"/>
  <c r="S690" i="3"/>
  <c r="S691" i="3"/>
  <c r="S692" i="3"/>
  <c r="S693" i="3"/>
  <c r="S694" i="3"/>
  <c r="S695" i="3"/>
  <c r="S697" i="3"/>
  <c r="S698" i="3"/>
  <c r="S699" i="3"/>
  <c r="S701" i="3"/>
  <c r="S702" i="3"/>
  <c r="S703" i="3"/>
  <c r="S704" i="3"/>
  <c r="S705" i="3"/>
  <c r="S706" i="3"/>
  <c r="S707" i="3"/>
  <c r="S708" i="3"/>
  <c r="S709" i="3"/>
  <c r="S710" i="3"/>
  <c r="S711" i="3"/>
  <c r="S712" i="3"/>
  <c r="S713" i="3"/>
  <c r="S714" i="3"/>
  <c r="S717" i="3"/>
  <c r="S718" i="3"/>
  <c r="S719" i="3"/>
  <c r="S720" i="3"/>
  <c r="S721" i="3"/>
  <c r="S722" i="3"/>
  <c r="S723" i="3"/>
  <c r="S724" i="3"/>
  <c r="S725" i="3"/>
  <c r="S726" i="3"/>
  <c r="S727" i="3"/>
  <c r="S728" i="3"/>
  <c r="S730" i="3"/>
  <c r="S732" i="3"/>
  <c r="S734" i="3"/>
  <c r="S736" i="3"/>
  <c r="S737" i="3"/>
  <c r="S738" i="3"/>
  <c r="S739" i="3"/>
  <c r="S740" i="3"/>
  <c r="S741" i="3"/>
  <c r="S742" i="3"/>
  <c r="S743" i="3"/>
  <c r="S744" i="3"/>
  <c r="S745" i="3"/>
  <c r="S746" i="3"/>
  <c r="S748" i="3"/>
  <c r="S749" i="3"/>
  <c r="S750" i="3"/>
  <c r="S751" i="3"/>
  <c r="S752" i="3"/>
  <c r="S753" i="3"/>
  <c r="S757" i="3"/>
  <c r="S758" i="3"/>
  <c r="S760" i="3"/>
  <c r="S761" i="3"/>
  <c r="S763" i="3"/>
  <c r="S765" i="3"/>
  <c r="S766" i="3"/>
  <c r="S768" i="3"/>
  <c r="S770" i="3"/>
  <c r="S771" i="3"/>
  <c r="S772" i="3"/>
  <c r="S773" i="3"/>
  <c r="S774" i="3"/>
  <c r="S775" i="3"/>
  <c r="S777" i="3"/>
  <c r="S778" i="3"/>
  <c r="S779" i="3"/>
  <c r="S780" i="3"/>
  <c r="S781" i="3"/>
  <c r="S782" i="3"/>
  <c r="S783" i="3"/>
  <c r="S784" i="3"/>
  <c r="S785" i="3"/>
  <c r="S787" i="3"/>
  <c r="S788" i="3"/>
  <c r="S789" i="3"/>
  <c r="S790" i="3"/>
  <c r="S791" i="3"/>
  <c r="S792" i="3"/>
  <c r="S793" i="3"/>
  <c r="S795" i="3"/>
  <c r="S797" i="3"/>
  <c r="S798" i="3"/>
  <c r="S799" i="3"/>
  <c r="S800" i="3"/>
  <c r="S801" i="3"/>
  <c r="S803" i="3"/>
  <c r="S804" i="3"/>
  <c r="S806" i="3"/>
  <c r="S807" i="3"/>
  <c r="S808" i="3"/>
  <c r="S809" i="3"/>
  <c r="S810" i="3"/>
  <c r="S811" i="3"/>
  <c r="S812" i="3"/>
  <c r="S813" i="3"/>
  <c r="S814" i="3"/>
  <c r="S815" i="3"/>
  <c r="S816" i="3"/>
  <c r="S817" i="3"/>
  <c r="S818" i="3"/>
  <c r="S819" i="3"/>
  <c r="S821" i="3"/>
  <c r="S822" i="3"/>
  <c r="S823" i="3"/>
  <c r="S824" i="3"/>
  <c r="S827" i="3"/>
  <c r="S828" i="3"/>
  <c r="S829" i="3"/>
  <c r="S830" i="3"/>
  <c r="S831" i="3"/>
  <c r="S832" i="3"/>
  <c r="S833" i="3"/>
  <c r="S834" i="3"/>
  <c r="S835" i="3"/>
  <c r="S837" i="3"/>
  <c r="S838" i="3"/>
  <c r="S839" i="3"/>
  <c r="S840" i="3"/>
  <c r="S841" i="3"/>
  <c r="S844" i="3"/>
  <c r="S846" i="3"/>
  <c r="S847" i="3"/>
  <c r="S848" i="3"/>
  <c r="S849" i="3"/>
  <c r="S850" i="3"/>
  <c r="S851" i="3"/>
  <c r="S852" i="3"/>
  <c r="S853" i="3"/>
  <c r="S854" i="3"/>
  <c r="S855" i="3"/>
  <c r="S856" i="3"/>
  <c r="S858" i="3"/>
  <c r="S859" i="3"/>
  <c r="S860" i="3"/>
  <c r="S861" i="3"/>
  <c r="S862" i="3"/>
  <c r="S864" i="3"/>
  <c r="S865" i="3"/>
  <c r="S868" i="3"/>
  <c r="S869" i="3"/>
  <c r="S870" i="3"/>
  <c r="S871" i="3"/>
  <c r="S873" i="3"/>
  <c r="S874" i="3"/>
  <c r="S875" i="3"/>
  <c r="S877" i="3"/>
  <c r="S878" i="3"/>
  <c r="S879" i="3"/>
  <c r="S880" i="3"/>
  <c r="S881" i="3"/>
  <c r="S882" i="3"/>
  <c r="S884" i="3"/>
  <c r="S886" i="3"/>
  <c r="S887" i="3"/>
  <c r="S888" i="3"/>
  <c r="S889" i="3"/>
  <c r="S890" i="3"/>
  <c r="S891" i="3"/>
  <c r="S892" i="3"/>
  <c r="S893" i="3"/>
  <c r="S894" i="3"/>
  <c r="S895" i="3"/>
  <c r="S896" i="3"/>
  <c r="S897" i="3"/>
  <c r="S898" i="3"/>
  <c r="S899" i="3"/>
  <c r="S900" i="3"/>
  <c r="S902" i="3"/>
  <c r="S903" i="3"/>
  <c r="S905" i="3"/>
  <c r="S906" i="3"/>
  <c r="S907" i="3"/>
  <c r="S908" i="3"/>
  <c r="S909" i="3"/>
  <c r="S910" i="3"/>
  <c r="S911" i="3"/>
  <c r="S913" i="3"/>
  <c r="S915" i="3"/>
  <c r="S917" i="3"/>
  <c r="S919" i="3"/>
  <c r="S920" i="3"/>
  <c r="S921" i="3"/>
  <c r="S922" i="3"/>
  <c r="S923" i="3"/>
  <c r="S924" i="3"/>
  <c r="S925" i="3"/>
  <c r="S926" i="3"/>
  <c r="S927" i="3"/>
  <c r="S928" i="3"/>
  <c r="S929" i="3"/>
  <c r="S930" i="3"/>
  <c r="S931" i="3"/>
  <c r="S932" i="3"/>
  <c r="S933" i="3"/>
  <c r="S934" i="3"/>
  <c r="S936" i="3"/>
  <c r="S937" i="3"/>
  <c r="S938" i="3"/>
  <c r="S939" i="3"/>
  <c r="S941" i="3"/>
  <c r="S943" i="3"/>
  <c r="S945" i="3"/>
  <c r="S946" i="3"/>
  <c r="S947" i="3"/>
  <c r="S948" i="3"/>
  <c r="S949" i="3"/>
  <c r="S950" i="3"/>
  <c r="S952" i="3"/>
  <c r="S954" i="3"/>
  <c r="S955" i="3"/>
  <c r="S956" i="3"/>
  <c r="S958" i="3"/>
  <c r="S959" i="3"/>
  <c r="S960" i="3"/>
  <c r="S961" i="3"/>
  <c r="S962" i="3"/>
  <c r="S963" i="3"/>
  <c r="S964" i="3"/>
  <c r="S965" i="3"/>
  <c r="S966" i="3"/>
  <c r="S967" i="3"/>
  <c r="S968" i="3"/>
  <c r="S969" i="3"/>
  <c r="S971" i="3"/>
  <c r="S973" i="3"/>
  <c r="S974" i="3"/>
  <c r="S977" i="3"/>
  <c r="S980" i="3"/>
  <c r="S981" i="3"/>
  <c r="S982" i="3"/>
  <c r="S983" i="3"/>
  <c r="S984" i="3"/>
  <c r="S985" i="3"/>
  <c r="S987" i="3"/>
  <c r="S988" i="3"/>
  <c r="S989" i="3"/>
  <c r="S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48" i="3"/>
  <c r="R249" i="3"/>
  <c r="R250" i="3"/>
  <c r="R251" i="3"/>
  <c r="R252" i="3"/>
  <c r="R253" i="3"/>
  <c r="R254" i="3"/>
  <c r="R255" i="3"/>
  <c r="R256" i="3"/>
  <c r="R257" i="3"/>
  <c r="R258" i="3"/>
  <c r="R259" i="3"/>
  <c r="R260" i="3"/>
  <c r="R261" i="3"/>
  <c r="R262" i="3"/>
  <c r="R263" i="3"/>
  <c r="R264" i="3"/>
  <c r="R265" i="3"/>
  <c r="R266" i="3"/>
  <c r="R267" i="3"/>
  <c r="R268" i="3"/>
  <c r="R269" i="3"/>
  <c r="R270" i="3"/>
  <c r="R271" i="3"/>
  <c r="R272" i="3"/>
  <c r="R273" i="3"/>
  <c r="R274" i="3"/>
  <c r="R275" i="3"/>
  <c r="R276" i="3"/>
  <c r="R277" i="3"/>
  <c r="R278" i="3"/>
  <c r="R279" i="3"/>
  <c r="R280" i="3"/>
  <c r="R281" i="3"/>
  <c r="R282" i="3"/>
  <c r="R283" i="3"/>
  <c r="R284" i="3"/>
  <c r="R285" i="3"/>
  <c r="R286" i="3"/>
  <c r="R287" i="3"/>
  <c r="R288" i="3"/>
  <c r="R289" i="3"/>
  <c r="R290" i="3"/>
  <c r="R291" i="3"/>
  <c r="R292" i="3"/>
  <c r="R293" i="3"/>
  <c r="R294" i="3"/>
  <c r="R295" i="3"/>
  <c r="R296" i="3"/>
  <c r="R297" i="3"/>
  <c r="R298" i="3"/>
  <c r="R299" i="3"/>
  <c r="R300" i="3"/>
  <c r="R301" i="3"/>
  <c r="R302" i="3"/>
  <c r="R303" i="3"/>
  <c r="R304" i="3"/>
  <c r="R305" i="3"/>
  <c r="R306" i="3"/>
  <c r="R307" i="3"/>
  <c r="R308" i="3"/>
  <c r="R309" i="3"/>
  <c r="R310" i="3"/>
  <c r="R311" i="3"/>
  <c r="R312" i="3"/>
  <c r="R313" i="3"/>
  <c r="R314" i="3"/>
  <c r="R315" i="3"/>
  <c r="R316" i="3"/>
  <c r="R317" i="3"/>
  <c r="R318" i="3"/>
  <c r="R319" i="3"/>
  <c r="R320" i="3"/>
  <c r="R321" i="3"/>
  <c r="R322" i="3"/>
  <c r="R323" i="3"/>
  <c r="R324" i="3"/>
  <c r="R325" i="3"/>
  <c r="R326" i="3"/>
  <c r="R327" i="3"/>
  <c r="R328" i="3"/>
  <c r="R329" i="3"/>
  <c r="R330" i="3"/>
  <c r="R331" i="3"/>
  <c r="R332" i="3"/>
  <c r="R333" i="3"/>
  <c r="R334" i="3"/>
  <c r="R335" i="3"/>
  <c r="R336" i="3"/>
  <c r="R337" i="3"/>
  <c r="R338" i="3"/>
  <c r="R339" i="3"/>
  <c r="R340" i="3"/>
  <c r="R341" i="3"/>
  <c r="R342" i="3"/>
  <c r="R343" i="3"/>
  <c r="R344" i="3"/>
  <c r="R345" i="3"/>
  <c r="R346" i="3"/>
  <c r="R347" i="3"/>
  <c r="R348" i="3"/>
  <c r="R349" i="3"/>
  <c r="R350" i="3"/>
  <c r="R351" i="3"/>
  <c r="R352" i="3"/>
  <c r="R353" i="3"/>
  <c r="R354" i="3"/>
  <c r="R355" i="3"/>
  <c r="R356" i="3"/>
  <c r="R357" i="3"/>
  <c r="R358" i="3"/>
  <c r="R359" i="3"/>
  <c r="R360" i="3"/>
  <c r="R361" i="3"/>
  <c r="R362" i="3"/>
  <c r="R363" i="3"/>
  <c r="R364" i="3"/>
  <c r="R365" i="3"/>
  <c r="R366" i="3"/>
  <c r="R367" i="3"/>
  <c r="R368" i="3"/>
  <c r="R369" i="3"/>
  <c r="R370" i="3"/>
  <c r="R371" i="3"/>
  <c r="R372" i="3"/>
  <c r="R373" i="3"/>
  <c r="R374" i="3"/>
  <c r="R375" i="3"/>
  <c r="R376" i="3"/>
  <c r="R377" i="3"/>
  <c r="R378" i="3"/>
  <c r="R379" i="3"/>
  <c r="R380" i="3"/>
  <c r="R381" i="3"/>
  <c r="R382" i="3"/>
  <c r="R383" i="3"/>
  <c r="R384" i="3"/>
  <c r="R385" i="3"/>
  <c r="R386" i="3"/>
  <c r="R387" i="3"/>
  <c r="R388" i="3"/>
  <c r="R389" i="3"/>
  <c r="R390" i="3"/>
  <c r="R391" i="3"/>
  <c r="R392" i="3"/>
  <c r="R393" i="3"/>
  <c r="R394" i="3"/>
  <c r="R395" i="3"/>
  <c r="R396" i="3"/>
  <c r="R397" i="3"/>
  <c r="R398" i="3"/>
  <c r="R399" i="3"/>
  <c r="R400" i="3"/>
  <c r="R401" i="3"/>
  <c r="R402" i="3"/>
  <c r="R403" i="3"/>
  <c r="R404" i="3"/>
  <c r="R405" i="3"/>
  <c r="R406" i="3"/>
  <c r="R407" i="3"/>
  <c r="R408" i="3"/>
  <c r="R409" i="3"/>
  <c r="R410" i="3"/>
  <c r="R411" i="3"/>
  <c r="R412" i="3"/>
  <c r="R413" i="3"/>
  <c r="R414" i="3"/>
  <c r="R415" i="3"/>
  <c r="R416" i="3"/>
  <c r="R417" i="3"/>
  <c r="R418" i="3"/>
  <c r="R419" i="3"/>
  <c r="R420" i="3"/>
  <c r="R421" i="3"/>
  <c r="R422" i="3"/>
  <c r="R423" i="3"/>
  <c r="R424" i="3"/>
  <c r="R425" i="3"/>
  <c r="R426" i="3"/>
  <c r="R427" i="3"/>
  <c r="R428" i="3"/>
  <c r="R429" i="3"/>
  <c r="R430" i="3"/>
  <c r="R431" i="3"/>
  <c r="R432" i="3"/>
  <c r="R433" i="3"/>
  <c r="R434" i="3"/>
  <c r="R435" i="3"/>
  <c r="R436" i="3"/>
  <c r="R437" i="3"/>
  <c r="R438" i="3"/>
  <c r="R439" i="3"/>
  <c r="R440" i="3"/>
  <c r="R441" i="3"/>
  <c r="R442" i="3"/>
  <c r="R443" i="3"/>
  <c r="R444" i="3"/>
  <c r="R445" i="3"/>
  <c r="R446" i="3"/>
  <c r="R447" i="3"/>
  <c r="R448" i="3"/>
  <c r="R449" i="3"/>
  <c r="R450" i="3"/>
  <c r="R451" i="3"/>
  <c r="R452" i="3"/>
  <c r="R453" i="3"/>
  <c r="R454" i="3"/>
  <c r="R455" i="3"/>
  <c r="R456" i="3"/>
  <c r="R457" i="3"/>
  <c r="R458" i="3"/>
  <c r="R459" i="3"/>
  <c r="R460" i="3"/>
  <c r="R461" i="3"/>
  <c r="R462" i="3"/>
  <c r="R463" i="3"/>
  <c r="R464" i="3"/>
  <c r="R465" i="3"/>
  <c r="R466" i="3"/>
  <c r="R467" i="3"/>
  <c r="R468" i="3"/>
  <c r="R469" i="3"/>
  <c r="R470" i="3"/>
  <c r="R471" i="3"/>
  <c r="R472" i="3"/>
  <c r="R473" i="3"/>
  <c r="R474" i="3"/>
  <c r="R475" i="3"/>
  <c r="R476" i="3"/>
  <c r="R477" i="3"/>
  <c r="R478" i="3"/>
  <c r="R479" i="3"/>
  <c r="R480" i="3"/>
  <c r="R481" i="3"/>
  <c r="R482" i="3"/>
  <c r="R483" i="3"/>
  <c r="R484" i="3"/>
  <c r="R485" i="3"/>
  <c r="R486" i="3"/>
  <c r="R487" i="3"/>
  <c r="R488" i="3"/>
  <c r="R489" i="3"/>
  <c r="R490" i="3"/>
  <c r="R491" i="3"/>
  <c r="R492" i="3"/>
  <c r="R493" i="3"/>
  <c r="R494" i="3"/>
  <c r="R495" i="3"/>
  <c r="R496" i="3"/>
  <c r="R497" i="3"/>
  <c r="R498" i="3"/>
  <c r="R499" i="3"/>
  <c r="R500" i="3"/>
  <c r="R501" i="3"/>
  <c r="R502" i="3"/>
  <c r="R503" i="3"/>
  <c r="R504" i="3"/>
  <c r="R505" i="3"/>
  <c r="R506" i="3"/>
  <c r="R507" i="3"/>
  <c r="R508" i="3"/>
  <c r="R509" i="3"/>
  <c r="R510" i="3"/>
  <c r="R511" i="3"/>
  <c r="R512" i="3"/>
  <c r="R513" i="3"/>
  <c r="R514" i="3"/>
  <c r="R515" i="3"/>
  <c r="R516" i="3"/>
  <c r="R517" i="3"/>
  <c r="R518" i="3"/>
  <c r="R519" i="3"/>
  <c r="R520" i="3"/>
  <c r="R521" i="3"/>
  <c r="R522" i="3"/>
  <c r="R523" i="3"/>
  <c r="R524" i="3"/>
  <c r="R525" i="3"/>
  <c r="R526" i="3"/>
  <c r="R527" i="3"/>
  <c r="R528" i="3"/>
  <c r="R529" i="3"/>
  <c r="R530" i="3"/>
  <c r="R531" i="3"/>
  <c r="R532" i="3"/>
  <c r="R533" i="3"/>
  <c r="R534" i="3"/>
  <c r="R535" i="3"/>
  <c r="R536" i="3"/>
  <c r="R537" i="3"/>
  <c r="R538" i="3"/>
  <c r="R539" i="3"/>
  <c r="R540" i="3"/>
  <c r="R541" i="3"/>
  <c r="R542" i="3"/>
  <c r="R543" i="3"/>
  <c r="R544" i="3"/>
  <c r="R545" i="3"/>
  <c r="R546" i="3"/>
  <c r="R547" i="3"/>
  <c r="R548" i="3"/>
  <c r="R549" i="3"/>
  <c r="R550" i="3"/>
  <c r="R551" i="3"/>
  <c r="R552" i="3"/>
  <c r="R553" i="3"/>
  <c r="R554" i="3"/>
  <c r="R555" i="3"/>
  <c r="R556" i="3"/>
  <c r="R557" i="3"/>
  <c r="R558" i="3"/>
  <c r="R559" i="3"/>
  <c r="R560" i="3"/>
  <c r="R561" i="3"/>
  <c r="R562" i="3"/>
  <c r="R563" i="3"/>
  <c r="R564" i="3"/>
  <c r="R565" i="3"/>
  <c r="R566" i="3"/>
  <c r="R567" i="3"/>
  <c r="R568" i="3"/>
  <c r="R569" i="3"/>
  <c r="R570" i="3"/>
  <c r="R571" i="3"/>
  <c r="R572" i="3"/>
  <c r="R573" i="3"/>
  <c r="R574" i="3"/>
  <c r="R575" i="3"/>
  <c r="R576" i="3"/>
  <c r="R577" i="3"/>
  <c r="R578" i="3"/>
  <c r="R579" i="3"/>
  <c r="R580" i="3"/>
  <c r="R581" i="3"/>
  <c r="R582" i="3"/>
  <c r="R583" i="3"/>
  <c r="R584" i="3"/>
  <c r="R585" i="3"/>
  <c r="R586" i="3"/>
  <c r="R587" i="3"/>
  <c r="R588" i="3"/>
  <c r="R589" i="3"/>
  <c r="R590" i="3"/>
  <c r="R591" i="3"/>
  <c r="R592" i="3"/>
  <c r="R593" i="3"/>
  <c r="R594" i="3"/>
  <c r="R595" i="3"/>
  <c r="R596" i="3"/>
  <c r="R597" i="3"/>
  <c r="R598" i="3"/>
  <c r="R599" i="3"/>
  <c r="R600" i="3"/>
  <c r="R601" i="3"/>
  <c r="R602" i="3"/>
  <c r="R603" i="3"/>
  <c r="R604" i="3"/>
  <c r="R605" i="3"/>
  <c r="R606" i="3"/>
  <c r="R607" i="3"/>
  <c r="R608" i="3"/>
  <c r="R609" i="3"/>
  <c r="R610" i="3"/>
  <c r="R611" i="3"/>
  <c r="R612" i="3"/>
  <c r="R613" i="3"/>
  <c r="R614" i="3"/>
  <c r="R615" i="3"/>
  <c r="R616" i="3"/>
  <c r="R617" i="3"/>
  <c r="R618" i="3"/>
  <c r="R619" i="3"/>
  <c r="R620" i="3"/>
  <c r="R621" i="3"/>
  <c r="R622" i="3"/>
  <c r="R623" i="3"/>
  <c r="R624" i="3"/>
  <c r="R625" i="3"/>
  <c r="R626" i="3"/>
  <c r="R627" i="3"/>
  <c r="R628" i="3"/>
  <c r="R629" i="3"/>
  <c r="R630" i="3"/>
  <c r="R631" i="3"/>
  <c r="R632" i="3"/>
  <c r="R633" i="3"/>
  <c r="R634" i="3"/>
  <c r="R635" i="3"/>
  <c r="R636" i="3"/>
  <c r="R637" i="3"/>
  <c r="R638" i="3"/>
  <c r="R639" i="3"/>
  <c r="R640" i="3"/>
  <c r="R641" i="3"/>
  <c r="R642" i="3"/>
  <c r="R643" i="3"/>
  <c r="R644" i="3"/>
  <c r="R645" i="3"/>
  <c r="R646" i="3"/>
  <c r="R647" i="3"/>
  <c r="R648" i="3"/>
  <c r="R649" i="3"/>
  <c r="R650" i="3"/>
  <c r="R651" i="3"/>
  <c r="R652" i="3"/>
  <c r="R653" i="3"/>
  <c r="R654" i="3"/>
  <c r="R655" i="3"/>
  <c r="R656" i="3"/>
  <c r="R657" i="3"/>
  <c r="R658" i="3"/>
  <c r="R659" i="3"/>
  <c r="R660" i="3"/>
  <c r="R661" i="3"/>
  <c r="R662" i="3"/>
  <c r="R663" i="3"/>
  <c r="R664" i="3"/>
  <c r="R665" i="3"/>
  <c r="R666" i="3"/>
  <c r="R667" i="3"/>
  <c r="R668" i="3"/>
  <c r="R669" i="3"/>
  <c r="R670" i="3"/>
  <c r="R671" i="3"/>
  <c r="R672" i="3"/>
  <c r="R673" i="3"/>
  <c r="R674" i="3"/>
  <c r="R675" i="3"/>
  <c r="R676" i="3"/>
  <c r="R677" i="3"/>
  <c r="R678" i="3"/>
  <c r="R679" i="3"/>
  <c r="R680" i="3"/>
  <c r="R681" i="3"/>
  <c r="R682" i="3"/>
  <c r="R683" i="3"/>
  <c r="R684" i="3"/>
  <c r="R685" i="3"/>
  <c r="R686" i="3"/>
  <c r="R687" i="3"/>
  <c r="R688" i="3"/>
  <c r="R689" i="3"/>
  <c r="R690" i="3"/>
  <c r="R691" i="3"/>
  <c r="R692" i="3"/>
  <c r="R693" i="3"/>
  <c r="R694" i="3"/>
  <c r="R695" i="3"/>
  <c r="R696" i="3"/>
  <c r="R697" i="3"/>
  <c r="R698" i="3"/>
  <c r="R699" i="3"/>
  <c r="R700" i="3"/>
  <c r="R701" i="3"/>
  <c r="R702" i="3"/>
  <c r="R703" i="3"/>
  <c r="R704" i="3"/>
  <c r="R705" i="3"/>
  <c r="R706" i="3"/>
  <c r="R707" i="3"/>
  <c r="R708" i="3"/>
  <c r="R709" i="3"/>
  <c r="R710" i="3"/>
  <c r="R711" i="3"/>
  <c r="R712" i="3"/>
  <c r="R713" i="3"/>
  <c r="R714" i="3"/>
  <c r="R715" i="3"/>
  <c r="R716" i="3"/>
  <c r="R717" i="3"/>
  <c r="R718" i="3"/>
  <c r="R719" i="3"/>
  <c r="R720" i="3"/>
  <c r="R721" i="3"/>
  <c r="R722" i="3"/>
  <c r="R723" i="3"/>
  <c r="R724" i="3"/>
  <c r="R725" i="3"/>
  <c r="R726" i="3"/>
  <c r="R727" i="3"/>
  <c r="R728" i="3"/>
  <c r="R729" i="3"/>
  <c r="R730" i="3"/>
  <c r="R731" i="3"/>
  <c r="R732" i="3"/>
  <c r="R733" i="3"/>
  <c r="R734" i="3"/>
  <c r="R735" i="3"/>
  <c r="R736" i="3"/>
  <c r="R737" i="3"/>
  <c r="R738" i="3"/>
  <c r="R739" i="3"/>
  <c r="R740" i="3"/>
  <c r="R741" i="3"/>
  <c r="R742" i="3"/>
  <c r="R743" i="3"/>
  <c r="R744" i="3"/>
  <c r="R745" i="3"/>
  <c r="R746" i="3"/>
  <c r="R747" i="3"/>
  <c r="R748" i="3"/>
  <c r="R749" i="3"/>
  <c r="R750" i="3"/>
  <c r="R751" i="3"/>
  <c r="R752" i="3"/>
  <c r="R753" i="3"/>
  <c r="R754" i="3"/>
  <c r="R755" i="3"/>
  <c r="R756" i="3"/>
  <c r="R757" i="3"/>
  <c r="R758" i="3"/>
  <c r="R759" i="3"/>
  <c r="R760" i="3"/>
  <c r="R761" i="3"/>
  <c r="R762" i="3"/>
  <c r="R763" i="3"/>
  <c r="R764" i="3"/>
  <c r="R765" i="3"/>
  <c r="R766" i="3"/>
  <c r="R767" i="3"/>
  <c r="R768" i="3"/>
  <c r="R769" i="3"/>
  <c r="R770" i="3"/>
  <c r="R771" i="3"/>
  <c r="R772" i="3"/>
  <c r="R773" i="3"/>
  <c r="R774" i="3"/>
  <c r="R775" i="3"/>
  <c r="R776" i="3"/>
  <c r="R777" i="3"/>
  <c r="R778" i="3"/>
  <c r="R779" i="3"/>
  <c r="R780" i="3"/>
  <c r="R781" i="3"/>
  <c r="R782" i="3"/>
  <c r="R783" i="3"/>
  <c r="R784" i="3"/>
  <c r="R785" i="3"/>
  <c r="R786" i="3"/>
  <c r="R787" i="3"/>
  <c r="R788" i="3"/>
  <c r="R789" i="3"/>
  <c r="R790" i="3"/>
  <c r="R791" i="3"/>
  <c r="R792" i="3"/>
  <c r="R793" i="3"/>
  <c r="R794" i="3"/>
  <c r="R795" i="3"/>
  <c r="R796" i="3"/>
  <c r="R797" i="3"/>
  <c r="R798" i="3"/>
  <c r="R799" i="3"/>
  <c r="R800" i="3"/>
  <c r="R801" i="3"/>
  <c r="R802" i="3"/>
  <c r="R803" i="3"/>
  <c r="R804" i="3"/>
  <c r="R805" i="3"/>
  <c r="R806" i="3"/>
  <c r="R807" i="3"/>
  <c r="R808" i="3"/>
  <c r="R809" i="3"/>
  <c r="R810" i="3"/>
  <c r="R811" i="3"/>
  <c r="R812" i="3"/>
  <c r="R813" i="3"/>
  <c r="R814" i="3"/>
  <c r="R815" i="3"/>
  <c r="R816" i="3"/>
  <c r="R817" i="3"/>
  <c r="R818" i="3"/>
  <c r="R819" i="3"/>
  <c r="R820" i="3"/>
  <c r="R821" i="3"/>
  <c r="R822" i="3"/>
  <c r="R823" i="3"/>
  <c r="R824" i="3"/>
  <c r="R825" i="3"/>
  <c r="R826" i="3"/>
  <c r="R827" i="3"/>
  <c r="R828" i="3"/>
  <c r="R829" i="3"/>
  <c r="R830" i="3"/>
  <c r="R831" i="3"/>
  <c r="R832" i="3"/>
  <c r="R833" i="3"/>
  <c r="R834" i="3"/>
  <c r="R835" i="3"/>
  <c r="R836" i="3"/>
  <c r="R837" i="3"/>
  <c r="R838" i="3"/>
  <c r="R839" i="3"/>
  <c r="R840" i="3"/>
  <c r="R841" i="3"/>
  <c r="R842" i="3"/>
  <c r="R843" i="3"/>
  <c r="R844" i="3"/>
  <c r="R845" i="3"/>
  <c r="R846" i="3"/>
  <c r="R847" i="3"/>
  <c r="R848" i="3"/>
  <c r="R849" i="3"/>
  <c r="R850" i="3"/>
  <c r="R851" i="3"/>
  <c r="R852" i="3"/>
  <c r="R853" i="3"/>
  <c r="R854" i="3"/>
  <c r="R855" i="3"/>
  <c r="R856" i="3"/>
  <c r="R857" i="3"/>
  <c r="R858" i="3"/>
  <c r="R859" i="3"/>
  <c r="R860" i="3"/>
  <c r="R861" i="3"/>
  <c r="R862" i="3"/>
  <c r="R863" i="3"/>
  <c r="R864" i="3"/>
  <c r="R865" i="3"/>
  <c r="R866" i="3"/>
  <c r="R867" i="3"/>
  <c r="R868" i="3"/>
  <c r="R869" i="3"/>
  <c r="R870" i="3"/>
  <c r="R871" i="3"/>
  <c r="R872" i="3"/>
  <c r="R873" i="3"/>
  <c r="R874" i="3"/>
  <c r="R875" i="3"/>
  <c r="R876" i="3"/>
  <c r="R877" i="3"/>
  <c r="R878" i="3"/>
  <c r="R879" i="3"/>
  <c r="R880" i="3"/>
  <c r="R881" i="3"/>
  <c r="R882" i="3"/>
  <c r="R883" i="3"/>
  <c r="R884" i="3"/>
  <c r="R885" i="3"/>
  <c r="R886" i="3"/>
  <c r="R887" i="3"/>
  <c r="R888" i="3"/>
  <c r="R889" i="3"/>
  <c r="R890" i="3"/>
  <c r="R891" i="3"/>
  <c r="R892" i="3"/>
  <c r="R893" i="3"/>
  <c r="R894" i="3"/>
  <c r="R895" i="3"/>
  <c r="R896" i="3"/>
  <c r="R897" i="3"/>
  <c r="R898" i="3"/>
  <c r="R899" i="3"/>
  <c r="R900" i="3"/>
  <c r="R901" i="3"/>
  <c r="R902" i="3"/>
  <c r="R903" i="3"/>
  <c r="R904" i="3"/>
  <c r="R905" i="3"/>
  <c r="R906" i="3"/>
  <c r="R907" i="3"/>
  <c r="R908" i="3"/>
  <c r="R909" i="3"/>
  <c r="R910" i="3"/>
  <c r="R911" i="3"/>
  <c r="R912" i="3"/>
  <c r="R913" i="3"/>
  <c r="R914" i="3"/>
  <c r="R915" i="3"/>
  <c r="R916" i="3"/>
  <c r="R917" i="3"/>
  <c r="R918" i="3"/>
  <c r="R919" i="3"/>
  <c r="R920" i="3"/>
  <c r="R921" i="3"/>
  <c r="R922" i="3"/>
  <c r="R923" i="3"/>
  <c r="R924" i="3"/>
  <c r="R925" i="3"/>
  <c r="R926" i="3"/>
  <c r="R927" i="3"/>
  <c r="R928" i="3"/>
  <c r="R929" i="3"/>
  <c r="R930" i="3"/>
  <c r="R931" i="3"/>
  <c r="R932" i="3"/>
  <c r="R933" i="3"/>
  <c r="R934" i="3"/>
  <c r="R935" i="3"/>
  <c r="R936" i="3"/>
  <c r="R937" i="3"/>
  <c r="R938" i="3"/>
  <c r="R939" i="3"/>
  <c r="R940" i="3"/>
  <c r="R941" i="3"/>
  <c r="R942" i="3"/>
  <c r="R943" i="3"/>
  <c r="R944" i="3"/>
  <c r="R945" i="3"/>
  <c r="R946" i="3"/>
  <c r="R947" i="3"/>
  <c r="R948" i="3"/>
  <c r="R949" i="3"/>
  <c r="R950" i="3"/>
  <c r="R951" i="3"/>
  <c r="R952" i="3"/>
  <c r="R953" i="3"/>
  <c r="R954" i="3"/>
  <c r="R955" i="3"/>
  <c r="R956" i="3"/>
  <c r="R957" i="3"/>
  <c r="R958" i="3"/>
  <c r="R959" i="3"/>
  <c r="R960" i="3"/>
  <c r="R961" i="3"/>
  <c r="R962" i="3"/>
  <c r="R963" i="3"/>
  <c r="R964" i="3"/>
  <c r="R965" i="3"/>
  <c r="R966" i="3"/>
  <c r="R967" i="3"/>
  <c r="R968" i="3"/>
  <c r="R969" i="3"/>
  <c r="R970" i="3"/>
  <c r="R971" i="3"/>
  <c r="R972" i="3"/>
  <c r="R973" i="3"/>
  <c r="R974" i="3"/>
  <c r="R975" i="3"/>
  <c r="R976" i="3"/>
  <c r="R977" i="3"/>
  <c r="R978" i="3"/>
  <c r="R979" i="3"/>
  <c r="R980" i="3"/>
  <c r="R981" i="3"/>
  <c r="R982" i="3"/>
  <c r="R983" i="3"/>
  <c r="R984" i="3"/>
  <c r="R985" i="3"/>
  <c r="R986" i="3"/>
  <c r="R987" i="3"/>
  <c r="R988" i="3"/>
  <c r="R989" i="3"/>
  <c r="R990" i="3"/>
  <c r="R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T366" i="3" s="1"/>
  <c r="N367" i="3"/>
  <c r="N368" i="3"/>
  <c r="N369" i="3"/>
  <c r="N370" i="3"/>
  <c r="N371" i="3"/>
  <c r="N372" i="3"/>
  <c r="N373" i="3"/>
  <c r="N374" i="3"/>
  <c r="T374" i="3" s="1"/>
  <c r="N375" i="3"/>
  <c r="N376" i="3"/>
  <c r="T376" i="3" s="1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T415" i="3" s="1"/>
  <c r="N416" i="3"/>
  <c r="N417" i="3"/>
  <c r="N418" i="3"/>
  <c r="N419" i="3"/>
  <c r="N420" i="3"/>
  <c r="N421" i="3"/>
  <c r="N422" i="3"/>
  <c r="N423" i="3"/>
  <c r="N424" i="3"/>
  <c r="T424" i="3" s="1"/>
  <c r="N425" i="3"/>
  <c r="N426" i="3"/>
  <c r="N427" i="3"/>
  <c r="N428" i="3"/>
  <c r="N429" i="3"/>
  <c r="N430" i="3"/>
  <c r="N431" i="3"/>
  <c r="N432" i="3"/>
  <c r="N433" i="3"/>
  <c r="T433" i="3" s="1"/>
  <c r="N434" i="3"/>
  <c r="N435" i="3"/>
  <c r="N436" i="3"/>
  <c r="N437" i="3"/>
  <c r="N438" i="3"/>
  <c r="N439" i="3"/>
  <c r="N440" i="3"/>
  <c r="N441" i="3"/>
  <c r="T441" i="3" s="1"/>
  <c r="N442" i="3"/>
  <c r="N443" i="3"/>
  <c r="N444" i="3"/>
  <c r="N445" i="3"/>
  <c r="N446" i="3"/>
  <c r="N447" i="3"/>
  <c r="N448" i="3"/>
  <c r="N449" i="3"/>
  <c r="N450" i="3"/>
  <c r="T450" i="3" s="1"/>
  <c r="N451" i="3"/>
  <c r="N452" i="3"/>
  <c r="N453" i="3"/>
  <c r="N454" i="3"/>
  <c r="N455" i="3"/>
  <c r="N456" i="3"/>
  <c r="N457" i="3"/>
  <c r="N458" i="3"/>
  <c r="T458" i="3" s="1"/>
  <c r="N459" i="3"/>
  <c r="N460" i="3"/>
  <c r="N461" i="3"/>
  <c r="N462" i="3"/>
  <c r="N463" i="3"/>
  <c r="N464" i="3"/>
  <c r="N465" i="3"/>
  <c r="N466" i="3"/>
  <c r="N467" i="3"/>
  <c r="T467" i="3" s="1"/>
  <c r="N468" i="3"/>
  <c r="N469" i="3"/>
  <c r="N470" i="3"/>
  <c r="N471" i="3"/>
  <c r="N472" i="3"/>
  <c r="T472" i="3" s="1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T489" i="3" s="1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T503" i="3" s="1"/>
  <c r="N504" i="3"/>
  <c r="N505" i="3"/>
  <c r="N506" i="3"/>
  <c r="N507" i="3"/>
  <c r="N508" i="3"/>
  <c r="N509" i="3"/>
  <c r="T509" i="3" s="1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T523" i="3" s="1"/>
  <c r="N524" i="3"/>
  <c r="N525" i="3"/>
  <c r="N526" i="3"/>
  <c r="N527" i="3"/>
  <c r="N528" i="3"/>
  <c r="N529" i="3"/>
  <c r="N530" i="3"/>
  <c r="N531" i="3"/>
  <c r="T531" i="3" s="1"/>
  <c r="N532" i="3"/>
  <c r="N533" i="3"/>
  <c r="N534" i="3"/>
  <c r="N535" i="3"/>
  <c r="N536" i="3"/>
  <c r="N537" i="3"/>
  <c r="N538" i="3"/>
  <c r="T538" i="3" s="1"/>
  <c r="N539" i="3"/>
  <c r="N540" i="3"/>
  <c r="T540" i="3" s="1"/>
  <c r="N541" i="3"/>
  <c r="N542" i="3"/>
  <c r="N543" i="3"/>
  <c r="N544" i="3"/>
  <c r="N545" i="3"/>
  <c r="N546" i="3"/>
  <c r="N547" i="3"/>
  <c r="T547" i="3" s="1"/>
  <c r="N548" i="3"/>
  <c r="N549" i="3"/>
  <c r="N550" i="3"/>
  <c r="N551" i="3"/>
  <c r="N552" i="3"/>
  <c r="N553" i="3"/>
  <c r="N554" i="3"/>
  <c r="N555" i="3"/>
  <c r="N556" i="3"/>
  <c r="N557" i="3"/>
  <c r="N558" i="3"/>
  <c r="T558" i="3" s="1"/>
  <c r="N559" i="3"/>
  <c r="N560" i="3"/>
  <c r="N561" i="3"/>
  <c r="N562" i="3"/>
  <c r="N563" i="3"/>
  <c r="N564" i="3"/>
  <c r="N565" i="3"/>
  <c r="N566" i="3"/>
  <c r="N567" i="3"/>
  <c r="T567" i="3" s="1"/>
  <c r="N568" i="3"/>
  <c r="N569" i="3"/>
  <c r="N570" i="3"/>
  <c r="N571" i="3"/>
  <c r="N572" i="3"/>
  <c r="T572" i="3" s="1"/>
  <c r="N573" i="3"/>
  <c r="N574" i="3"/>
  <c r="N575" i="3"/>
  <c r="N576" i="3"/>
  <c r="N577" i="3"/>
  <c r="N578" i="3"/>
  <c r="T578" i="3" s="1"/>
  <c r="N579" i="3"/>
  <c r="T579" i="3" s="1"/>
  <c r="N580" i="3"/>
  <c r="N581" i="3"/>
  <c r="N582" i="3"/>
  <c r="N583" i="3"/>
  <c r="N584" i="3"/>
  <c r="T584" i="3" s="1"/>
  <c r="N585" i="3"/>
  <c r="N586" i="3"/>
  <c r="N587" i="3"/>
  <c r="T587" i="3" s="1"/>
  <c r="N588" i="3"/>
  <c r="N589" i="3"/>
  <c r="N590" i="3"/>
  <c r="T590" i="3" s="1"/>
  <c r="N591" i="3"/>
  <c r="N592" i="3"/>
  <c r="N593" i="3"/>
  <c r="N594" i="3"/>
  <c r="N595" i="3"/>
  <c r="N596" i="3"/>
  <c r="N597" i="3"/>
  <c r="N598" i="3"/>
  <c r="N599" i="3"/>
  <c r="N600" i="3"/>
  <c r="N601" i="3"/>
  <c r="N602" i="3"/>
  <c r="N603" i="3"/>
  <c r="N604" i="3"/>
  <c r="N605" i="3"/>
  <c r="N606" i="3"/>
  <c r="N607" i="3"/>
  <c r="N608" i="3"/>
  <c r="N609" i="3"/>
  <c r="N610" i="3"/>
  <c r="N611" i="3"/>
  <c r="N612" i="3"/>
  <c r="N613" i="3"/>
  <c r="N614" i="3"/>
  <c r="N615" i="3"/>
  <c r="N616" i="3"/>
  <c r="N617" i="3"/>
  <c r="N618" i="3"/>
  <c r="N619" i="3"/>
  <c r="N620" i="3"/>
  <c r="N621" i="3"/>
  <c r="N622" i="3"/>
  <c r="N623" i="3"/>
  <c r="T623" i="3" s="1"/>
  <c r="N624" i="3"/>
  <c r="T624" i="3" s="1"/>
  <c r="N625" i="3"/>
  <c r="N626" i="3"/>
  <c r="T626" i="3" s="1"/>
  <c r="N627" i="3"/>
  <c r="N628" i="3"/>
  <c r="N629" i="3"/>
  <c r="N630" i="3"/>
  <c r="N631" i="3"/>
  <c r="N632" i="3"/>
  <c r="N633" i="3"/>
  <c r="N634" i="3"/>
  <c r="N635" i="3"/>
  <c r="N636" i="3"/>
  <c r="N637" i="3"/>
  <c r="N638" i="3"/>
  <c r="N639" i="3"/>
  <c r="N640" i="3"/>
  <c r="T640" i="3" s="1"/>
  <c r="N641" i="3"/>
  <c r="N642" i="3"/>
  <c r="T642" i="3" s="1"/>
  <c r="N643" i="3"/>
  <c r="N644" i="3"/>
  <c r="N645" i="3"/>
  <c r="N646" i="3"/>
  <c r="N647" i="3"/>
  <c r="N648" i="3"/>
  <c r="N649" i="3"/>
  <c r="N650" i="3"/>
  <c r="N651" i="3"/>
  <c r="N652" i="3"/>
  <c r="N653" i="3"/>
  <c r="N654" i="3"/>
  <c r="N655" i="3"/>
  <c r="N656" i="3"/>
  <c r="N657" i="3"/>
  <c r="N658" i="3"/>
  <c r="N659" i="3"/>
  <c r="N660" i="3"/>
  <c r="N661" i="3"/>
  <c r="N662" i="3"/>
  <c r="N663" i="3"/>
  <c r="N664" i="3"/>
  <c r="N665" i="3"/>
  <c r="N666" i="3"/>
  <c r="N667" i="3"/>
  <c r="T667" i="3" s="1"/>
  <c r="N668" i="3"/>
  <c r="T668" i="3" s="1"/>
  <c r="N669" i="3"/>
  <c r="T669" i="3" s="1"/>
  <c r="N670" i="3"/>
  <c r="N671" i="3"/>
  <c r="N672" i="3"/>
  <c r="N673" i="3"/>
  <c r="N674" i="3"/>
  <c r="N675" i="3"/>
  <c r="T675" i="3" s="1"/>
  <c r="N676" i="3"/>
  <c r="N677" i="3"/>
  <c r="T677" i="3" s="1"/>
  <c r="N678" i="3"/>
  <c r="N679" i="3"/>
  <c r="T679" i="3" s="1"/>
  <c r="N680" i="3"/>
  <c r="N681" i="3"/>
  <c r="N682" i="3"/>
  <c r="N683" i="3"/>
  <c r="T683" i="3" s="1"/>
  <c r="N684" i="3"/>
  <c r="N685" i="3"/>
  <c r="N686" i="3"/>
  <c r="N687" i="3"/>
  <c r="N688" i="3"/>
  <c r="T688" i="3" s="1"/>
  <c r="N689" i="3"/>
  <c r="N690" i="3"/>
  <c r="N691" i="3"/>
  <c r="N692" i="3"/>
  <c r="N693" i="3"/>
  <c r="N694" i="3"/>
  <c r="N695" i="3"/>
  <c r="N696" i="3"/>
  <c r="T696" i="3" s="1"/>
  <c r="N697" i="3"/>
  <c r="N698" i="3"/>
  <c r="N699" i="3"/>
  <c r="N700" i="3"/>
  <c r="T700" i="3" s="1"/>
  <c r="N701" i="3"/>
  <c r="N702" i="3"/>
  <c r="N703" i="3"/>
  <c r="N704" i="3"/>
  <c r="N705" i="3"/>
  <c r="N706" i="3"/>
  <c r="N707" i="3"/>
  <c r="N708" i="3"/>
  <c r="N709" i="3"/>
  <c r="N710" i="3"/>
  <c r="N711" i="3"/>
  <c r="N712" i="3"/>
  <c r="N713" i="3"/>
  <c r="N714" i="3"/>
  <c r="N715" i="3"/>
  <c r="T715" i="3" s="1"/>
  <c r="N716" i="3"/>
  <c r="T716" i="3" s="1"/>
  <c r="N717" i="3"/>
  <c r="N718" i="3"/>
  <c r="N719" i="3"/>
  <c r="N720" i="3"/>
  <c r="N721" i="3"/>
  <c r="N722" i="3"/>
  <c r="N723" i="3"/>
  <c r="N724" i="3"/>
  <c r="N725" i="3"/>
  <c r="N726" i="3"/>
  <c r="N727" i="3"/>
  <c r="N728" i="3"/>
  <c r="N729" i="3"/>
  <c r="T729" i="3" s="1"/>
  <c r="N730" i="3"/>
  <c r="N731" i="3"/>
  <c r="T731" i="3" s="1"/>
  <c r="N732" i="3"/>
  <c r="N733" i="3"/>
  <c r="T733" i="3" s="1"/>
  <c r="N734" i="3"/>
  <c r="N735" i="3"/>
  <c r="T735" i="3" s="1"/>
  <c r="N736" i="3"/>
  <c r="N737" i="3"/>
  <c r="N738" i="3"/>
  <c r="N739" i="3"/>
  <c r="N740" i="3"/>
  <c r="N741" i="3"/>
  <c r="N742" i="3"/>
  <c r="N743" i="3"/>
  <c r="N744" i="3"/>
  <c r="N745" i="3"/>
  <c r="N746" i="3"/>
  <c r="N747" i="3"/>
  <c r="T747" i="3" s="1"/>
  <c r="N748" i="3"/>
  <c r="N749" i="3"/>
  <c r="N750" i="3"/>
  <c r="N751" i="3"/>
  <c r="N752" i="3"/>
  <c r="N753" i="3"/>
  <c r="N754" i="3"/>
  <c r="T754" i="3" s="1"/>
  <c r="N755" i="3"/>
  <c r="T755" i="3" s="1"/>
  <c r="N756" i="3"/>
  <c r="T756" i="3" s="1"/>
  <c r="N757" i="3"/>
  <c r="N758" i="3"/>
  <c r="N759" i="3"/>
  <c r="T759" i="3" s="1"/>
  <c r="N760" i="3"/>
  <c r="N761" i="3"/>
  <c r="N762" i="3"/>
  <c r="T762" i="3" s="1"/>
  <c r="N763" i="3"/>
  <c r="N764" i="3"/>
  <c r="T764" i="3" s="1"/>
  <c r="N765" i="3"/>
  <c r="N766" i="3"/>
  <c r="N767" i="3"/>
  <c r="T767" i="3" s="1"/>
  <c r="N768" i="3"/>
  <c r="N769" i="3"/>
  <c r="T769" i="3" s="1"/>
  <c r="N770" i="3"/>
  <c r="N771" i="3"/>
  <c r="N772" i="3"/>
  <c r="N773" i="3"/>
  <c r="N774" i="3"/>
  <c r="N775" i="3"/>
  <c r="N776" i="3"/>
  <c r="T776" i="3" s="1"/>
  <c r="N777" i="3"/>
  <c r="N778" i="3"/>
  <c r="N779" i="3"/>
  <c r="N780" i="3"/>
  <c r="N781" i="3"/>
  <c r="N782" i="3"/>
  <c r="N783" i="3"/>
  <c r="N784" i="3"/>
  <c r="N785" i="3"/>
  <c r="N786" i="3"/>
  <c r="T786" i="3" s="1"/>
  <c r="N787" i="3"/>
  <c r="N788" i="3"/>
  <c r="N789" i="3"/>
  <c r="N790" i="3"/>
  <c r="N791" i="3"/>
  <c r="N792" i="3"/>
  <c r="N793" i="3"/>
  <c r="N794" i="3"/>
  <c r="T794" i="3" s="1"/>
  <c r="N795" i="3"/>
  <c r="N796" i="3"/>
  <c r="T796" i="3" s="1"/>
  <c r="N797" i="3"/>
  <c r="N798" i="3"/>
  <c r="N799" i="3"/>
  <c r="N800" i="3"/>
  <c r="N801" i="3"/>
  <c r="N802" i="3"/>
  <c r="T802" i="3" s="1"/>
  <c r="N803" i="3"/>
  <c r="N804" i="3"/>
  <c r="N805" i="3"/>
  <c r="T805" i="3" s="1"/>
  <c r="N806" i="3"/>
  <c r="N807" i="3"/>
  <c r="N808" i="3"/>
  <c r="N809" i="3"/>
  <c r="N810" i="3"/>
  <c r="N811" i="3"/>
  <c r="N812" i="3"/>
  <c r="N813" i="3"/>
  <c r="N814" i="3"/>
  <c r="N815" i="3"/>
  <c r="N816" i="3"/>
  <c r="N817" i="3"/>
  <c r="N818" i="3"/>
  <c r="N819" i="3"/>
  <c r="N820" i="3"/>
  <c r="T820" i="3" s="1"/>
  <c r="N821" i="3"/>
  <c r="N822" i="3"/>
  <c r="N823" i="3"/>
  <c r="N824" i="3"/>
  <c r="N825" i="3"/>
  <c r="T825" i="3" s="1"/>
  <c r="N826" i="3"/>
  <c r="T826" i="3" s="1"/>
  <c r="N827" i="3"/>
  <c r="N828" i="3"/>
  <c r="N829" i="3"/>
  <c r="N830" i="3"/>
  <c r="N831" i="3"/>
  <c r="N832" i="3"/>
  <c r="N833" i="3"/>
  <c r="N834" i="3"/>
  <c r="N835" i="3"/>
  <c r="N836" i="3"/>
  <c r="T836" i="3" s="1"/>
  <c r="N837" i="3"/>
  <c r="N838" i="3"/>
  <c r="N839" i="3"/>
  <c r="N840" i="3"/>
  <c r="N841" i="3"/>
  <c r="N842" i="3"/>
  <c r="T842" i="3" s="1"/>
  <c r="N843" i="3"/>
  <c r="T843" i="3" s="1"/>
  <c r="N844" i="3"/>
  <c r="N845" i="3"/>
  <c r="T845" i="3" s="1"/>
  <c r="N846" i="3"/>
  <c r="N847" i="3"/>
  <c r="N848" i="3"/>
  <c r="N849" i="3"/>
  <c r="N850" i="3"/>
  <c r="N851" i="3"/>
  <c r="N852" i="3"/>
  <c r="N853" i="3"/>
  <c r="N854" i="3"/>
  <c r="N855" i="3"/>
  <c r="N856" i="3"/>
  <c r="N857" i="3"/>
  <c r="T857" i="3" s="1"/>
  <c r="N858" i="3"/>
  <c r="N859" i="3"/>
  <c r="N860" i="3"/>
  <c r="N861" i="3"/>
  <c r="N862" i="3"/>
  <c r="N863" i="3"/>
  <c r="T863" i="3" s="1"/>
  <c r="N864" i="3"/>
  <c r="N865" i="3"/>
  <c r="N866" i="3"/>
  <c r="T866" i="3" s="1"/>
  <c r="N867" i="3"/>
  <c r="T867" i="3" s="1"/>
  <c r="N868" i="3"/>
  <c r="N869" i="3"/>
  <c r="N870" i="3"/>
  <c r="N871" i="3"/>
  <c r="N872" i="3"/>
  <c r="T872" i="3" s="1"/>
  <c r="N873" i="3"/>
  <c r="N874" i="3"/>
  <c r="N875" i="3"/>
  <c r="N876" i="3"/>
  <c r="T876" i="3" s="1"/>
  <c r="N877" i="3"/>
  <c r="N878" i="3"/>
  <c r="N879" i="3"/>
  <c r="N880" i="3"/>
  <c r="N881" i="3"/>
  <c r="N882" i="3"/>
  <c r="N883" i="3"/>
  <c r="T883" i="3" s="1"/>
  <c r="N884" i="3"/>
  <c r="N885" i="3"/>
  <c r="T885" i="3" s="1"/>
  <c r="N886" i="3"/>
  <c r="N887" i="3"/>
  <c r="N888" i="3"/>
  <c r="N889" i="3"/>
  <c r="N890" i="3"/>
  <c r="N891" i="3"/>
  <c r="N892" i="3"/>
  <c r="N893" i="3"/>
  <c r="N894" i="3"/>
  <c r="N895" i="3"/>
  <c r="N896" i="3"/>
  <c r="N897" i="3"/>
  <c r="N898" i="3"/>
  <c r="N899" i="3"/>
  <c r="N900" i="3"/>
  <c r="N901" i="3"/>
  <c r="T901" i="3" s="1"/>
  <c r="N902" i="3"/>
  <c r="N903" i="3"/>
  <c r="N904" i="3"/>
  <c r="T904" i="3" s="1"/>
  <c r="N905" i="3"/>
  <c r="N906" i="3"/>
  <c r="N907" i="3"/>
  <c r="N908" i="3"/>
  <c r="N909" i="3"/>
  <c r="N910" i="3"/>
  <c r="N911" i="3"/>
  <c r="N912" i="3"/>
  <c r="T912" i="3" s="1"/>
  <c r="N913" i="3"/>
  <c r="N914" i="3"/>
  <c r="T914" i="3" s="1"/>
  <c r="N915" i="3"/>
  <c r="N916" i="3"/>
  <c r="T916" i="3" s="1"/>
  <c r="N917" i="3"/>
  <c r="N918" i="3"/>
  <c r="T918" i="3" s="1"/>
  <c r="N919" i="3"/>
  <c r="N920" i="3"/>
  <c r="N921" i="3"/>
  <c r="N922" i="3"/>
  <c r="N923" i="3"/>
  <c r="N924" i="3"/>
  <c r="N925" i="3"/>
  <c r="N926" i="3"/>
  <c r="N927" i="3"/>
  <c r="N928" i="3"/>
  <c r="N929" i="3"/>
  <c r="N930" i="3"/>
  <c r="N931" i="3"/>
  <c r="N932" i="3"/>
  <c r="N933" i="3"/>
  <c r="N934" i="3"/>
  <c r="N935" i="3"/>
  <c r="T935" i="3" s="1"/>
  <c r="N936" i="3"/>
  <c r="N937" i="3"/>
  <c r="N938" i="3"/>
  <c r="N939" i="3"/>
  <c r="N940" i="3"/>
  <c r="T940" i="3" s="1"/>
  <c r="N941" i="3"/>
  <c r="N942" i="3"/>
  <c r="T942" i="3" s="1"/>
  <c r="N943" i="3"/>
  <c r="N944" i="3"/>
  <c r="T944" i="3" s="1"/>
  <c r="N945" i="3"/>
  <c r="N946" i="3"/>
  <c r="N947" i="3"/>
  <c r="N948" i="3"/>
  <c r="N949" i="3"/>
  <c r="N950" i="3"/>
  <c r="N951" i="3"/>
  <c r="T951" i="3" s="1"/>
  <c r="N952" i="3"/>
  <c r="N953" i="3"/>
  <c r="T953" i="3" s="1"/>
  <c r="N954" i="3"/>
  <c r="N955" i="3"/>
  <c r="N956" i="3"/>
  <c r="N957" i="3"/>
  <c r="T957" i="3" s="1"/>
  <c r="N958" i="3"/>
  <c r="N959" i="3"/>
  <c r="N960" i="3"/>
  <c r="N961" i="3"/>
  <c r="N962" i="3"/>
  <c r="N963" i="3"/>
  <c r="N964" i="3"/>
  <c r="N965" i="3"/>
  <c r="N966" i="3"/>
  <c r="N967" i="3"/>
  <c r="N968" i="3"/>
  <c r="N969" i="3"/>
  <c r="N970" i="3"/>
  <c r="T970" i="3" s="1"/>
  <c r="N971" i="3"/>
  <c r="N972" i="3"/>
  <c r="T972" i="3" s="1"/>
  <c r="N973" i="3"/>
  <c r="N974" i="3"/>
  <c r="N975" i="3"/>
  <c r="T975" i="3" s="1"/>
  <c r="N976" i="3"/>
  <c r="T976" i="3" s="1"/>
  <c r="N977" i="3"/>
  <c r="N978" i="3"/>
  <c r="T978" i="3" s="1"/>
  <c r="N979" i="3"/>
  <c r="T979" i="3" s="1"/>
  <c r="N980" i="3"/>
  <c r="N981" i="3"/>
  <c r="N982" i="3"/>
  <c r="N983" i="3"/>
  <c r="N984" i="3"/>
  <c r="N985" i="3"/>
  <c r="N986" i="3"/>
  <c r="T986" i="3" s="1"/>
  <c r="N987" i="3"/>
  <c r="N988" i="3"/>
  <c r="N989" i="3"/>
  <c r="N990" i="3"/>
  <c r="T990" i="3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2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B5" i="2" a="1"/>
  <c r="B7" i="2" a="1"/>
  <c r="B6" i="2" a="1"/>
  <c r="B4" i="2" a="1"/>
  <c r="B9" i="2" a="1"/>
  <c r="B8" i="2" a="1"/>
  <c r="S976" i="3" l="1"/>
  <c r="S944" i="3"/>
  <c r="S912" i="3"/>
  <c r="S872" i="3"/>
  <c r="S776" i="3"/>
  <c r="S669" i="3"/>
  <c r="S523" i="3"/>
  <c r="S696" i="3"/>
  <c r="S424" i="3"/>
  <c r="S415" i="3"/>
  <c r="S975" i="3"/>
  <c r="S951" i="3"/>
  <c r="S935" i="3"/>
  <c r="S904" i="3"/>
  <c r="S472" i="3"/>
  <c r="S990" i="3"/>
  <c r="S942" i="3"/>
  <c r="S918" i="3"/>
  <c r="S590" i="3"/>
  <c r="S558" i="3"/>
  <c r="S374" i="3"/>
  <c r="S366" i="3"/>
  <c r="S509" i="3"/>
  <c r="S688" i="3"/>
  <c r="S584" i="3"/>
  <c r="S957" i="3"/>
  <c r="S885" i="3"/>
  <c r="S845" i="3"/>
  <c r="S972" i="3"/>
  <c r="S916" i="3"/>
  <c r="S876" i="3"/>
  <c r="S836" i="3"/>
  <c r="S820" i="3"/>
  <c r="S796" i="3"/>
  <c r="S764" i="3"/>
  <c r="S756" i="3"/>
  <c r="S716" i="3"/>
  <c r="S700" i="3"/>
  <c r="S668" i="3"/>
  <c r="S572" i="3"/>
  <c r="S540" i="3"/>
  <c r="S624" i="3"/>
  <c r="S901" i="3"/>
  <c r="S805" i="3"/>
  <c r="S733" i="3"/>
  <c r="S677" i="3"/>
  <c r="S940" i="3"/>
  <c r="S640" i="3"/>
  <c r="S986" i="3"/>
  <c r="S914" i="3"/>
  <c r="S866" i="3"/>
  <c r="S826" i="3"/>
  <c r="S802" i="3"/>
  <c r="S794" i="3"/>
  <c r="S786" i="3"/>
  <c r="S762" i="3"/>
  <c r="S754" i="3"/>
  <c r="S642" i="3"/>
  <c r="S626" i="3"/>
  <c r="S578" i="3"/>
  <c r="S538" i="3"/>
  <c r="S458" i="3"/>
  <c r="S450" i="3"/>
  <c r="S376" i="3"/>
  <c r="S978" i="3"/>
  <c r="S970" i="3"/>
  <c r="S842" i="3"/>
  <c r="S953" i="3"/>
  <c r="S857" i="3"/>
  <c r="S825" i="3"/>
  <c r="S769" i="3"/>
  <c r="S729" i="3"/>
  <c r="S489" i="3"/>
  <c r="S441" i="3"/>
  <c r="S433" i="3"/>
  <c r="S843" i="3"/>
  <c r="S883" i="3"/>
  <c r="S867" i="3"/>
  <c r="S755" i="3"/>
  <c r="S747" i="3"/>
  <c r="S731" i="3"/>
  <c r="S715" i="3"/>
  <c r="S683" i="3"/>
  <c r="S675" i="3"/>
  <c r="S667" i="3"/>
  <c r="S587" i="3"/>
  <c r="S579" i="3"/>
  <c r="S547" i="3"/>
  <c r="S531" i="3"/>
  <c r="S467" i="3"/>
  <c r="S979" i="3"/>
  <c r="S863" i="3"/>
  <c r="S767" i="3"/>
  <c r="S759" i="3"/>
  <c r="S735" i="3"/>
  <c r="S679" i="3"/>
  <c r="S623" i="3"/>
  <c r="S567" i="3"/>
  <c r="S503" i="3"/>
  <c r="B9" i="2"/>
  <c r="B8" i="2"/>
  <c r="B10" i="2" s="1"/>
  <c r="B7" i="2"/>
  <c r="B6" i="2"/>
  <c r="B21" i="2" s="1"/>
  <c r="B5" i="2"/>
  <c r="B4" i="2"/>
  <c r="B17" i="2" l="1"/>
  <c r="B18" i="2"/>
  <c r="A25" i="2"/>
  <c r="C17" i="2"/>
  <c r="B3" i="5"/>
  <c r="C3" i="5" s="1"/>
  <c r="B23" i="2"/>
  <c r="B22" i="2"/>
  <c r="H3" i="3"/>
  <c r="H11" i="3"/>
  <c r="H19" i="3"/>
  <c r="H27" i="3"/>
  <c r="H35" i="3"/>
  <c r="H43" i="3"/>
  <c r="H51" i="3"/>
  <c r="H59" i="3"/>
  <c r="H67" i="3"/>
  <c r="H75" i="3"/>
  <c r="H83" i="3"/>
  <c r="H91" i="3"/>
  <c r="H99" i="3"/>
  <c r="H107" i="3"/>
  <c r="H115" i="3"/>
  <c r="H123" i="3"/>
  <c r="H131" i="3"/>
  <c r="H139" i="3"/>
  <c r="H147" i="3"/>
  <c r="H155" i="3"/>
  <c r="H163" i="3"/>
  <c r="H171" i="3"/>
  <c r="H179" i="3"/>
  <c r="H187" i="3"/>
  <c r="H195" i="3"/>
  <c r="H203" i="3"/>
  <c r="H211" i="3"/>
  <c r="H219" i="3"/>
  <c r="H227" i="3"/>
  <c r="H235" i="3"/>
  <c r="H243" i="3"/>
  <c r="H251" i="3"/>
  <c r="H259" i="3"/>
  <c r="H267" i="3"/>
  <c r="H275" i="3"/>
  <c r="H283" i="3"/>
  <c r="H291" i="3"/>
  <c r="H299" i="3"/>
  <c r="H307" i="3"/>
  <c r="H315" i="3"/>
  <c r="H323" i="3"/>
  <c r="H331" i="3"/>
  <c r="H339" i="3"/>
  <c r="H347" i="3"/>
  <c r="H355" i="3"/>
  <c r="H363" i="3"/>
  <c r="H371" i="3"/>
  <c r="H379" i="3"/>
  <c r="H387" i="3"/>
  <c r="H403" i="3"/>
  <c r="H411" i="3"/>
  <c r="H419" i="3"/>
  <c r="H427" i="3"/>
  <c r="H435" i="3"/>
  <c r="H443" i="3"/>
  <c r="H451" i="3"/>
  <c r="H459" i="3"/>
  <c r="H467" i="3"/>
  <c r="H475" i="3"/>
  <c r="H483" i="3"/>
  <c r="H491" i="3"/>
  <c r="H499" i="3"/>
  <c r="H507" i="3"/>
  <c r="H515" i="3"/>
  <c r="H523" i="3"/>
  <c r="H531" i="3"/>
  <c r="H539" i="3"/>
  <c r="H547" i="3"/>
  <c r="H555" i="3"/>
  <c r="H563" i="3"/>
  <c r="H571" i="3"/>
  <c r="H579" i="3"/>
  <c r="H587" i="3"/>
  <c r="H595" i="3"/>
  <c r="H603" i="3"/>
  <c r="H611" i="3"/>
  <c r="H619" i="3"/>
  <c r="H627" i="3"/>
  <c r="H635" i="3"/>
  <c r="H643" i="3"/>
  <c r="H651" i="3"/>
  <c r="H659" i="3"/>
  <c r="H667" i="3"/>
  <c r="H675" i="3"/>
  <c r="H4" i="3"/>
  <c r="H12" i="3"/>
  <c r="H20" i="3"/>
  <c r="H28" i="3"/>
  <c r="H36" i="3"/>
  <c r="H44" i="3"/>
  <c r="H52" i="3"/>
  <c r="H60" i="3"/>
  <c r="H68" i="3"/>
  <c r="H76" i="3"/>
  <c r="H84" i="3"/>
  <c r="H92" i="3"/>
  <c r="H100" i="3"/>
  <c r="H108" i="3"/>
  <c r="H116" i="3"/>
  <c r="H124" i="3"/>
  <c r="H132" i="3"/>
  <c r="H140" i="3"/>
  <c r="H148" i="3"/>
  <c r="H156" i="3"/>
  <c r="H164" i="3"/>
  <c r="H172" i="3"/>
  <c r="H180" i="3"/>
  <c r="H188" i="3"/>
  <c r="H196" i="3"/>
  <c r="H204" i="3"/>
  <c r="H212" i="3"/>
  <c r="H220" i="3"/>
  <c r="H228" i="3"/>
  <c r="H236" i="3"/>
  <c r="H244" i="3"/>
  <c r="H252" i="3"/>
  <c r="H260" i="3"/>
  <c r="H268" i="3"/>
  <c r="H276" i="3"/>
  <c r="H284" i="3"/>
  <c r="H292" i="3"/>
  <c r="H308" i="3"/>
  <c r="H316" i="3"/>
  <c r="H324" i="3"/>
  <c r="H332" i="3"/>
  <c r="H340" i="3"/>
  <c r="H348" i="3"/>
  <c r="H356" i="3"/>
  <c r="H364" i="3"/>
  <c r="H372" i="3"/>
  <c r="H380" i="3"/>
  <c r="H388" i="3"/>
  <c r="H396" i="3"/>
  <c r="H404" i="3"/>
  <c r="H412" i="3"/>
  <c r="H420" i="3"/>
  <c r="H428" i="3"/>
  <c r="H436" i="3"/>
  <c r="H444" i="3"/>
  <c r="H452" i="3"/>
  <c r="H460" i="3"/>
  <c r="H468" i="3"/>
  <c r="H476" i="3"/>
  <c r="H484" i="3"/>
  <c r="H492" i="3"/>
  <c r="H500" i="3"/>
  <c r="H508" i="3"/>
  <c r="H516" i="3"/>
  <c r="H524" i="3"/>
  <c r="H532" i="3"/>
  <c r="H540" i="3"/>
  <c r="H548" i="3"/>
  <c r="H556" i="3"/>
  <c r="H564" i="3"/>
  <c r="H572" i="3"/>
  <c r="H580" i="3"/>
  <c r="H588" i="3"/>
  <c r="H596" i="3"/>
  <c r="H604" i="3"/>
  <c r="H612" i="3"/>
  <c r="H620" i="3"/>
  <c r="H628" i="3"/>
  <c r="H636" i="3"/>
  <c r="H644" i="3"/>
  <c r="H13" i="3"/>
  <c r="H21" i="3"/>
  <c r="H29" i="3"/>
  <c r="H37" i="3"/>
  <c r="H45" i="3"/>
  <c r="H53" i="3"/>
  <c r="H61" i="3"/>
  <c r="H69" i="3"/>
  <c r="H77" i="3"/>
  <c r="H85" i="3"/>
  <c r="H93" i="3"/>
  <c r="H101" i="3"/>
  <c r="H109" i="3"/>
  <c r="H117" i="3"/>
  <c r="H125" i="3"/>
  <c r="H133" i="3"/>
  <c r="H141" i="3"/>
  <c r="H149" i="3"/>
  <c r="H157" i="3"/>
  <c r="H165" i="3"/>
  <c r="H173" i="3"/>
  <c r="H181" i="3"/>
  <c r="H189" i="3"/>
  <c r="H197" i="3"/>
  <c r="H205" i="3"/>
  <c r="H213" i="3"/>
  <c r="H221" i="3"/>
  <c r="H229" i="3"/>
  <c r="H237" i="3"/>
  <c r="H245" i="3"/>
  <c r="H253" i="3"/>
  <c r="H261" i="3"/>
  <c r="H269" i="3"/>
  <c r="H277" i="3"/>
  <c r="H285" i="3"/>
  <c r="H301" i="3"/>
  <c r="H309" i="3"/>
  <c r="H317" i="3"/>
  <c r="H325" i="3"/>
  <c r="H333" i="3"/>
  <c r="H341" i="3"/>
  <c r="H349" i="3"/>
  <c r="H357" i="3"/>
  <c r="H365" i="3"/>
  <c r="H373" i="3"/>
  <c r="H381" i="3"/>
  <c r="H389" i="3"/>
  <c r="H397" i="3"/>
  <c r="H405" i="3"/>
  <c r="H413" i="3"/>
  <c r="H421" i="3"/>
  <c r="H429" i="3"/>
  <c r="H437" i="3"/>
  <c r="H445" i="3"/>
  <c r="H453" i="3"/>
  <c r="H461" i="3"/>
  <c r="H469" i="3"/>
  <c r="H477" i="3"/>
  <c r="H485" i="3"/>
  <c r="H493" i="3"/>
  <c r="H501" i="3"/>
  <c r="H509" i="3"/>
  <c r="H517" i="3"/>
  <c r="H525" i="3"/>
  <c r="H533" i="3"/>
  <c r="H541" i="3"/>
  <c r="H549" i="3"/>
  <c r="H557" i="3"/>
  <c r="H565" i="3"/>
  <c r="H573" i="3"/>
  <c r="H581" i="3"/>
  <c r="H589" i="3"/>
  <c r="H597" i="3"/>
  <c r="H605" i="3"/>
  <c r="H613" i="3"/>
  <c r="H621" i="3"/>
  <c r="H629" i="3"/>
  <c r="H637" i="3"/>
  <c r="H645" i="3"/>
  <c r="H653" i="3"/>
  <c r="H661" i="3"/>
  <c r="H669" i="3"/>
  <c r="H677" i="3"/>
  <c r="H6" i="3"/>
  <c r="H14" i="3"/>
  <c r="H22" i="3"/>
  <c r="H30" i="3"/>
  <c r="H38" i="3"/>
  <c r="H46" i="3"/>
  <c r="H54" i="3"/>
  <c r="H62" i="3"/>
  <c r="H70" i="3"/>
  <c r="H78" i="3"/>
  <c r="H86" i="3"/>
  <c r="H94" i="3"/>
  <c r="H110" i="3"/>
  <c r="H118" i="3"/>
  <c r="H126" i="3"/>
  <c r="H134" i="3"/>
  <c r="H142" i="3"/>
  <c r="H150" i="3"/>
  <c r="H158" i="3"/>
  <c r="H166" i="3"/>
  <c r="H174" i="3"/>
  <c r="H182" i="3"/>
  <c r="H190" i="3"/>
  <c r="H198" i="3"/>
  <c r="H206" i="3"/>
  <c r="H214" i="3"/>
  <c r="H222" i="3"/>
  <c r="H230" i="3"/>
  <c r="H238" i="3"/>
  <c r="H246" i="3"/>
  <c r="H254" i="3"/>
  <c r="H262" i="3"/>
  <c r="H270" i="3"/>
  <c r="H278" i="3"/>
  <c r="H286" i="3"/>
  <c r="H294" i="3"/>
  <c r="H302" i="3"/>
  <c r="H310" i="3"/>
  <c r="H318" i="3"/>
  <c r="H326" i="3"/>
  <c r="H334" i="3"/>
  <c r="H342" i="3"/>
  <c r="H350" i="3"/>
  <c r="H358" i="3"/>
  <c r="H366" i="3"/>
  <c r="H374" i="3"/>
  <c r="H382" i="3"/>
  <c r="H390" i="3"/>
  <c r="H398" i="3"/>
  <c r="H406" i="3"/>
  <c r="H414" i="3"/>
  <c r="H422" i="3"/>
  <c r="H430" i="3"/>
  <c r="H438" i="3"/>
  <c r="H446" i="3"/>
  <c r="H454" i="3"/>
  <c r="H462" i="3"/>
  <c r="H478" i="3"/>
  <c r="H486" i="3"/>
  <c r="H494" i="3"/>
  <c r="H502" i="3"/>
  <c r="H510" i="3"/>
  <c r="H518" i="3"/>
  <c r="H526" i="3"/>
  <c r="H534" i="3"/>
  <c r="H542" i="3"/>
  <c r="H550" i="3"/>
  <c r="H558" i="3"/>
  <c r="H566" i="3"/>
  <c r="H574" i="3"/>
  <c r="H582" i="3"/>
  <c r="H590" i="3"/>
  <c r="H598" i="3"/>
  <c r="H606" i="3"/>
  <c r="H614" i="3"/>
  <c r="H622" i="3"/>
  <c r="H630" i="3"/>
  <c r="H638" i="3"/>
  <c r="H646" i="3"/>
  <c r="H654" i="3"/>
  <c r="H662" i="3"/>
  <c r="H670" i="3"/>
  <c r="H678" i="3"/>
  <c r="H8" i="3"/>
  <c r="H16" i="3"/>
  <c r="H24" i="3"/>
  <c r="H32" i="3"/>
  <c r="H40" i="3"/>
  <c r="H48" i="3"/>
  <c r="H56" i="3"/>
  <c r="H64" i="3"/>
  <c r="H72" i="3"/>
  <c r="H80" i="3"/>
  <c r="H88" i="3"/>
  <c r="H96" i="3"/>
  <c r="H104" i="3"/>
  <c r="H112" i="3"/>
  <c r="H120" i="3"/>
  <c r="H128" i="3"/>
  <c r="H136" i="3"/>
  <c r="H144" i="3"/>
  <c r="H152" i="3"/>
  <c r="H160" i="3"/>
  <c r="H168" i="3"/>
  <c r="H176" i="3"/>
  <c r="H184" i="3"/>
  <c r="H192" i="3"/>
  <c r="H208" i="3"/>
  <c r="H216" i="3"/>
  <c r="H224" i="3"/>
  <c r="H232" i="3"/>
  <c r="H240" i="3"/>
  <c r="H248" i="3"/>
  <c r="H256" i="3"/>
  <c r="H264" i="3"/>
  <c r="H272" i="3"/>
  <c r="H280" i="3"/>
  <c r="H288" i="3"/>
  <c r="H296" i="3"/>
  <c r="H304" i="3"/>
  <c r="H312" i="3"/>
  <c r="H320" i="3"/>
  <c r="H328" i="3"/>
  <c r="H336" i="3"/>
  <c r="H344" i="3"/>
  <c r="H352" i="3"/>
  <c r="H360" i="3"/>
  <c r="H368" i="3"/>
  <c r="H376" i="3"/>
  <c r="H384" i="3"/>
  <c r="H392" i="3"/>
  <c r="H400" i="3"/>
  <c r="H408" i="3"/>
  <c r="H416" i="3"/>
  <c r="H424" i="3"/>
  <c r="H432" i="3"/>
  <c r="H440" i="3"/>
  <c r="H448" i="3"/>
  <c r="H456" i="3"/>
  <c r="H464" i="3"/>
  <c r="H472" i="3"/>
  <c r="H480" i="3"/>
  <c r="H488" i="3"/>
  <c r="H496" i="3"/>
  <c r="H504" i="3"/>
  <c r="H512" i="3"/>
  <c r="H520" i="3"/>
  <c r="H528" i="3"/>
  <c r="H536" i="3"/>
  <c r="H544" i="3"/>
  <c r="H560" i="3"/>
  <c r="H568" i="3"/>
  <c r="H576" i="3"/>
  <c r="H584" i="3"/>
  <c r="H592" i="3"/>
  <c r="H600" i="3"/>
  <c r="H608" i="3"/>
  <c r="H616" i="3"/>
  <c r="H624" i="3"/>
  <c r="H632" i="3"/>
  <c r="H640" i="3"/>
  <c r="H648" i="3"/>
  <c r="H656" i="3"/>
  <c r="H664" i="3"/>
  <c r="H672" i="3"/>
  <c r="H680" i="3"/>
  <c r="H9" i="3"/>
  <c r="H17" i="3"/>
  <c r="H25" i="3"/>
  <c r="H33" i="3"/>
  <c r="H41" i="3"/>
  <c r="H49" i="3"/>
  <c r="H57" i="3"/>
  <c r="H65" i="3"/>
  <c r="H73" i="3"/>
  <c r="H81" i="3"/>
  <c r="H89" i="3"/>
  <c r="H97" i="3"/>
  <c r="H105" i="3"/>
  <c r="H113" i="3"/>
  <c r="H121" i="3"/>
  <c r="H129" i="3"/>
  <c r="H137" i="3"/>
  <c r="H145" i="3"/>
  <c r="H153" i="3"/>
  <c r="H161" i="3"/>
  <c r="H169" i="3"/>
  <c r="H177" i="3"/>
  <c r="H185" i="3"/>
  <c r="H193" i="3"/>
  <c r="H201" i="3"/>
  <c r="H209" i="3"/>
  <c r="H217" i="3"/>
  <c r="H225" i="3"/>
  <c r="H233" i="3"/>
  <c r="H241" i="3"/>
  <c r="H249" i="3"/>
  <c r="H257" i="3"/>
  <c r="H265" i="3"/>
  <c r="H273" i="3"/>
  <c r="H281" i="3"/>
  <c r="H289" i="3"/>
  <c r="H297" i="3"/>
  <c r="H305" i="3"/>
  <c r="H313" i="3"/>
  <c r="H321" i="3"/>
  <c r="H329" i="3"/>
  <c r="H337" i="3"/>
  <c r="H345" i="3"/>
  <c r="H353" i="3"/>
  <c r="H361" i="3"/>
  <c r="H369" i="3"/>
  <c r="H377" i="3"/>
  <c r="H385" i="3"/>
  <c r="H393" i="3"/>
  <c r="H401" i="3"/>
  <c r="H409" i="3"/>
  <c r="H417" i="3"/>
  <c r="H425" i="3"/>
  <c r="H433" i="3"/>
  <c r="H441" i="3"/>
  <c r="H449" i="3"/>
  <c r="H457" i="3"/>
  <c r="H465" i="3"/>
  <c r="H473" i="3"/>
  <c r="H481" i="3"/>
  <c r="H489" i="3"/>
  <c r="H497" i="3"/>
  <c r="H505" i="3"/>
  <c r="H513" i="3"/>
  <c r="H521" i="3"/>
  <c r="H529" i="3"/>
  <c r="H537" i="3"/>
  <c r="H545" i="3"/>
  <c r="H553" i="3"/>
  <c r="H561" i="3"/>
  <c r="H569" i="3"/>
  <c r="H577" i="3"/>
  <c r="H585" i="3"/>
  <c r="H593" i="3"/>
  <c r="H601" i="3"/>
  <c r="H609" i="3"/>
  <c r="H617" i="3"/>
  <c r="H625" i="3"/>
  <c r="H633" i="3"/>
  <c r="H641" i="3"/>
  <c r="H649" i="3"/>
  <c r="H657" i="3"/>
  <c r="H665" i="3"/>
  <c r="H673" i="3"/>
  <c r="H681" i="3"/>
  <c r="H39" i="3"/>
  <c r="H71" i="3"/>
  <c r="H103" i="3"/>
  <c r="H135" i="3"/>
  <c r="H167" i="3"/>
  <c r="H199" i="3"/>
  <c r="H231" i="3"/>
  <c r="H263" i="3"/>
  <c r="H295" i="3"/>
  <c r="H327" i="3"/>
  <c r="H359" i="3"/>
  <c r="H391" i="3"/>
  <c r="H423" i="3"/>
  <c r="H455" i="3"/>
  <c r="H487" i="3"/>
  <c r="H519" i="3"/>
  <c r="H551" i="3"/>
  <c r="H615" i="3"/>
  <c r="H647" i="3"/>
  <c r="H668" i="3"/>
  <c r="H685" i="3"/>
  <c r="H701" i="3"/>
  <c r="H709" i="3"/>
  <c r="H717" i="3"/>
  <c r="H725" i="3"/>
  <c r="H733" i="3"/>
  <c r="H741" i="3"/>
  <c r="H749" i="3"/>
  <c r="H757" i="3"/>
  <c r="H765" i="3"/>
  <c r="H773" i="3"/>
  <c r="H781" i="3"/>
  <c r="H789" i="3"/>
  <c r="H797" i="3"/>
  <c r="H805" i="3"/>
  <c r="H813" i="3"/>
  <c r="H821" i="3"/>
  <c r="H829" i="3"/>
  <c r="H837" i="3"/>
  <c r="H845" i="3"/>
  <c r="H853" i="3"/>
  <c r="H861" i="3"/>
  <c r="H869" i="3"/>
  <c r="H877" i="3"/>
  <c r="H885" i="3"/>
  <c r="H893" i="3"/>
  <c r="H901" i="3"/>
  <c r="H909" i="3"/>
  <c r="H917" i="3"/>
  <c r="H925" i="3"/>
  <c r="H933" i="3"/>
  <c r="H941" i="3"/>
  <c r="H949" i="3"/>
  <c r="H957" i="3"/>
  <c r="H965" i="3"/>
  <c r="H973" i="3"/>
  <c r="H981" i="3"/>
  <c r="H989" i="3"/>
  <c r="H503" i="3"/>
  <c r="H98" i="3"/>
  <c r="H322" i="3"/>
  <c r="H450" i="3"/>
  <c r="H546" i="3"/>
  <c r="H642" i="3"/>
  <c r="H692" i="3"/>
  <c r="H708" i="3"/>
  <c r="H732" i="3"/>
  <c r="H756" i="3"/>
  <c r="H772" i="3"/>
  <c r="H796" i="3"/>
  <c r="H820" i="3"/>
  <c r="H844" i="3"/>
  <c r="H860" i="3"/>
  <c r="H884" i="3"/>
  <c r="H908" i="3"/>
  <c r="H948" i="3"/>
  <c r="H972" i="3"/>
  <c r="H10" i="3"/>
  <c r="H42" i="3"/>
  <c r="H74" i="3"/>
  <c r="H106" i="3"/>
  <c r="H138" i="3"/>
  <c r="H170" i="3"/>
  <c r="H202" i="3"/>
  <c r="H234" i="3"/>
  <c r="H266" i="3"/>
  <c r="H298" i="3"/>
  <c r="H330" i="3"/>
  <c r="H362" i="3"/>
  <c r="H394" i="3"/>
  <c r="H426" i="3"/>
  <c r="H458" i="3"/>
  <c r="H490" i="3"/>
  <c r="H522" i="3"/>
  <c r="H554" i="3"/>
  <c r="H586" i="3"/>
  <c r="H618" i="3"/>
  <c r="H650" i="3"/>
  <c r="H671" i="3"/>
  <c r="H686" i="3"/>
  <c r="H694" i="3"/>
  <c r="H702" i="3"/>
  <c r="H710" i="3"/>
  <c r="H718" i="3"/>
  <c r="H726" i="3"/>
  <c r="H734" i="3"/>
  <c r="H742" i="3"/>
  <c r="H750" i="3"/>
  <c r="H758" i="3"/>
  <c r="H766" i="3"/>
  <c r="H782" i="3"/>
  <c r="H790" i="3"/>
  <c r="H798" i="3"/>
  <c r="H806" i="3"/>
  <c r="H814" i="3"/>
  <c r="H822" i="3"/>
  <c r="H830" i="3"/>
  <c r="H838" i="3"/>
  <c r="H846" i="3"/>
  <c r="H854" i="3"/>
  <c r="H862" i="3"/>
  <c r="H870" i="3"/>
  <c r="H878" i="3"/>
  <c r="H886" i="3"/>
  <c r="H894" i="3"/>
  <c r="H902" i="3"/>
  <c r="H910" i="3"/>
  <c r="H918" i="3"/>
  <c r="H926" i="3"/>
  <c r="H934" i="3"/>
  <c r="H942" i="3"/>
  <c r="H950" i="3"/>
  <c r="H958" i="3"/>
  <c r="H966" i="3"/>
  <c r="H974" i="3"/>
  <c r="H982" i="3"/>
  <c r="H990" i="3"/>
  <c r="H343" i="3"/>
  <c r="H130" i="3"/>
  <c r="H15" i="3"/>
  <c r="H47" i="3"/>
  <c r="H79" i="3"/>
  <c r="H111" i="3"/>
  <c r="H143" i="3"/>
  <c r="H175" i="3"/>
  <c r="H207" i="3"/>
  <c r="H239" i="3"/>
  <c r="H271" i="3"/>
  <c r="H303" i="3"/>
  <c r="H335" i="3"/>
  <c r="H367" i="3"/>
  <c r="H399" i="3"/>
  <c r="H431" i="3"/>
  <c r="H463" i="3"/>
  <c r="H495" i="3"/>
  <c r="H559" i="3"/>
  <c r="H591" i="3"/>
  <c r="H623" i="3"/>
  <c r="H652" i="3"/>
  <c r="H674" i="3"/>
  <c r="H687" i="3"/>
  <c r="H695" i="3"/>
  <c r="H703" i="3"/>
  <c r="H711" i="3"/>
  <c r="H719" i="3"/>
  <c r="H727" i="3"/>
  <c r="H735" i="3"/>
  <c r="H743" i="3"/>
  <c r="H751" i="3"/>
  <c r="H759" i="3"/>
  <c r="H767" i="3"/>
  <c r="H775" i="3"/>
  <c r="H783" i="3"/>
  <c r="H791" i="3"/>
  <c r="H799" i="3"/>
  <c r="H807" i="3"/>
  <c r="H815" i="3"/>
  <c r="H823" i="3"/>
  <c r="H831" i="3"/>
  <c r="H839" i="3"/>
  <c r="H847" i="3"/>
  <c r="H855" i="3"/>
  <c r="H863" i="3"/>
  <c r="H871" i="3"/>
  <c r="H879" i="3"/>
  <c r="H887" i="3"/>
  <c r="H895" i="3"/>
  <c r="H903" i="3"/>
  <c r="H911" i="3"/>
  <c r="H919" i="3"/>
  <c r="H927" i="3"/>
  <c r="H935" i="3"/>
  <c r="H943" i="3"/>
  <c r="H951" i="3"/>
  <c r="H959" i="3"/>
  <c r="H967" i="3"/>
  <c r="H975" i="3"/>
  <c r="H983" i="3"/>
  <c r="H311" i="3"/>
  <c r="H162" i="3"/>
  <c r="H916" i="3"/>
  <c r="H18" i="3"/>
  <c r="H50" i="3"/>
  <c r="H82" i="3"/>
  <c r="H114" i="3"/>
  <c r="H146" i="3"/>
  <c r="H178" i="3"/>
  <c r="H210" i="3"/>
  <c r="H242" i="3"/>
  <c r="H274" i="3"/>
  <c r="H306" i="3"/>
  <c r="H338" i="3"/>
  <c r="H370" i="3"/>
  <c r="H402" i="3"/>
  <c r="H434" i="3"/>
  <c r="H466" i="3"/>
  <c r="H498" i="3"/>
  <c r="H530" i="3"/>
  <c r="H562" i="3"/>
  <c r="H594" i="3"/>
  <c r="H626" i="3"/>
  <c r="H655" i="3"/>
  <c r="H676" i="3"/>
  <c r="H688" i="3"/>
  <c r="H696" i="3"/>
  <c r="H704" i="3"/>
  <c r="H712" i="3"/>
  <c r="H720" i="3"/>
  <c r="H728" i="3"/>
  <c r="H736" i="3"/>
  <c r="H744" i="3"/>
  <c r="H752" i="3"/>
  <c r="H760" i="3"/>
  <c r="H768" i="3"/>
  <c r="H776" i="3"/>
  <c r="H784" i="3"/>
  <c r="H792" i="3"/>
  <c r="H800" i="3"/>
  <c r="H808" i="3"/>
  <c r="H816" i="3"/>
  <c r="H824" i="3"/>
  <c r="H832" i="3"/>
  <c r="H840" i="3"/>
  <c r="H848" i="3"/>
  <c r="H856" i="3"/>
  <c r="H864" i="3"/>
  <c r="H872" i="3"/>
  <c r="H880" i="3"/>
  <c r="H888" i="3"/>
  <c r="H896" i="3"/>
  <c r="H904" i="3"/>
  <c r="H912" i="3"/>
  <c r="H920" i="3"/>
  <c r="H928" i="3"/>
  <c r="H936" i="3"/>
  <c r="H944" i="3"/>
  <c r="H952" i="3"/>
  <c r="H960" i="3"/>
  <c r="H968" i="3"/>
  <c r="H976" i="3"/>
  <c r="H984" i="3"/>
  <c r="H375" i="3"/>
  <c r="H226" i="3"/>
  <c r="H23" i="3"/>
  <c r="H55" i="3"/>
  <c r="H87" i="3"/>
  <c r="H119" i="3"/>
  <c r="H151" i="3"/>
  <c r="H183" i="3"/>
  <c r="H215" i="3"/>
  <c r="H247" i="3"/>
  <c r="H279" i="3"/>
  <c r="H407" i="3"/>
  <c r="H439" i="3"/>
  <c r="H471" i="3"/>
  <c r="H535" i="3"/>
  <c r="H567" i="3"/>
  <c r="H599" i="3"/>
  <c r="H631" i="3"/>
  <c r="H658" i="3"/>
  <c r="H679" i="3"/>
  <c r="H689" i="3"/>
  <c r="H697" i="3"/>
  <c r="H705" i="3"/>
  <c r="H713" i="3"/>
  <c r="H721" i="3"/>
  <c r="H729" i="3"/>
  <c r="H745" i="3"/>
  <c r="H753" i="3"/>
  <c r="H761" i="3"/>
  <c r="H769" i="3"/>
  <c r="H777" i="3"/>
  <c r="H785" i="3"/>
  <c r="H793" i="3"/>
  <c r="H801" i="3"/>
  <c r="H809" i="3"/>
  <c r="H817" i="3"/>
  <c r="H825" i="3"/>
  <c r="H833" i="3"/>
  <c r="H841" i="3"/>
  <c r="H849" i="3"/>
  <c r="H857" i="3"/>
  <c r="H865" i="3"/>
  <c r="H873" i="3"/>
  <c r="H881" i="3"/>
  <c r="H889" i="3"/>
  <c r="H905" i="3"/>
  <c r="H913" i="3"/>
  <c r="H921" i="3"/>
  <c r="H929" i="3"/>
  <c r="H937" i="3"/>
  <c r="H945" i="3"/>
  <c r="H961" i="3"/>
  <c r="H969" i="3"/>
  <c r="H977" i="3"/>
  <c r="H985" i="3"/>
  <c r="H66" i="3"/>
  <c r="H386" i="3"/>
  <c r="H610" i="3"/>
  <c r="H684" i="3"/>
  <c r="H700" i="3"/>
  <c r="H724" i="3"/>
  <c r="H740" i="3"/>
  <c r="H764" i="3"/>
  <c r="H812" i="3"/>
  <c r="H828" i="3"/>
  <c r="H868" i="3"/>
  <c r="H892" i="3"/>
  <c r="H924" i="3"/>
  <c r="H980" i="3"/>
  <c r="H26" i="3"/>
  <c r="H58" i="3"/>
  <c r="H90" i="3"/>
  <c r="H122" i="3"/>
  <c r="H154" i="3"/>
  <c r="H186" i="3"/>
  <c r="H218" i="3"/>
  <c r="H250" i="3"/>
  <c r="H282" i="3"/>
  <c r="H314" i="3"/>
  <c r="H346" i="3"/>
  <c r="H378" i="3"/>
  <c r="H410" i="3"/>
  <c r="H442" i="3"/>
  <c r="H474" i="3"/>
  <c r="H506" i="3"/>
  <c r="H538" i="3"/>
  <c r="H570" i="3"/>
  <c r="H602" i="3"/>
  <c r="H634" i="3"/>
  <c r="H660" i="3"/>
  <c r="H682" i="3"/>
  <c r="H690" i="3"/>
  <c r="H698" i="3"/>
  <c r="H706" i="3"/>
  <c r="H714" i="3"/>
  <c r="H722" i="3"/>
  <c r="H738" i="3"/>
  <c r="H746" i="3"/>
  <c r="H754" i="3"/>
  <c r="H762" i="3"/>
  <c r="H770" i="3"/>
  <c r="H778" i="3"/>
  <c r="H786" i="3"/>
  <c r="H794" i="3"/>
  <c r="H802" i="3"/>
  <c r="H810" i="3"/>
  <c r="H818" i="3"/>
  <c r="H826" i="3"/>
  <c r="H834" i="3"/>
  <c r="H842" i="3"/>
  <c r="H850" i="3"/>
  <c r="H858" i="3"/>
  <c r="H866" i="3"/>
  <c r="H874" i="3"/>
  <c r="H882" i="3"/>
  <c r="H890" i="3"/>
  <c r="H898" i="3"/>
  <c r="H914" i="3"/>
  <c r="H922" i="3"/>
  <c r="H930" i="3"/>
  <c r="H938" i="3"/>
  <c r="H946" i="3"/>
  <c r="H954" i="3"/>
  <c r="H962" i="3"/>
  <c r="H970" i="3"/>
  <c r="H978" i="3"/>
  <c r="H986" i="3"/>
  <c r="H31" i="3"/>
  <c r="H63" i="3"/>
  <c r="H95" i="3"/>
  <c r="H127" i="3"/>
  <c r="H159" i="3"/>
  <c r="H191" i="3"/>
  <c r="H223" i="3"/>
  <c r="H255" i="3"/>
  <c r="H287" i="3"/>
  <c r="H319" i="3"/>
  <c r="H351" i="3"/>
  <c r="H383" i="3"/>
  <c r="H415" i="3"/>
  <c r="H447" i="3"/>
  <c r="H479" i="3"/>
  <c r="H511" i="3"/>
  <c r="H543" i="3"/>
  <c r="H575" i="3"/>
  <c r="H607" i="3"/>
  <c r="H639" i="3"/>
  <c r="H663" i="3"/>
  <c r="H683" i="3"/>
  <c r="H691" i="3"/>
  <c r="H699" i="3"/>
  <c r="H707" i="3"/>
  <c r="H715" i="3"/>
  <c r="H723" i="3"/>
  <c r="H731" i="3"/>
  <c r="H739" i="3"/>
  <c r="H747" i="3"/>
  <c r="H755" i="3"/>
  <c r="H763" i="3"/>
  <c r="H771" i="3"/>
  <c r="H779" i="3"/>
  <c r="H787" i="3"/>
  <c r="H795" i="3"/>
  <c r="H803" i="3"/>
  <c r="H811" i="3"/>
  <c r="H819" i="3"/>
  <c r="H827" i="3"/>
  <c r="H835" i="3"/>
  <c r="H843" i="3"/>
  <c r="H851" i="3"/>
  <c r="H859" i="3"/>
  <c r="H867" i="3"/>
  <c r="H875" i="3"/>
  <c r="H883" i="3"/>
  <c r="H891" i="3"/>
  <c r="H899" i="3"/>
  <c r="H907" i="3"/>
  <c r="H915" i="3"/>
  <c r="H923" i="3"/>
  <c r="H931" i="3"/>
  <c r="H939" i="3"/>
  <c r="H947" i="3"/>
  <c r="H955" i="3"/>
  <c r="H963" i="3"/>
  <c r="H971" i="3"/>
  <c r="H979" i="3"/>
  <c r="H987" i="3"/>
  <c r="H34" i="3"/>
  <c r="H258" i="3"/>
  <c r="H290" i="3"/>
  <c r="H354" i="3"/>
  <c r="H418" i="3"/>
  <c r="H514" i="3"/>
  <c r="H578" i="3"/>
  <c r="H666" i="3"/>
  <c r="H716" i="3"/>
  <c r="H748" i="3"/>
  <c r="H780" i="3"/>
  <c r="H804" i="3"/>
  <c r="H836" i="3"/>
  <c r="H852" i="3"/>
  <c r="H876" i="3"/>
  <c r="H900" i="3"/>
  <c r="H932" i="3"/>
  <c r="H964" i="3"/>
  <c r="H988" i="3"/>
  <c r="H194" i="3"/>
  <c r="H940" i="3"/>
  <c r="H2" i="3"/>
  <c r="E7" i="2" s="1"/>
  <c r="C18" i="2"/>
  <c r="B14" i="2"/>
  <c r="C4" i="5" l="1"/>
  <c r="D3" i="5"/>
  <c r="D4" i="5" s="1"/>
  <c r="H5" i="3"/>
  <c r="D5" i="5" l="1"/>
  <c r="D6" i="5"/>
  <c r="C5" i="5"/>
  <c r="C6" i="5"/>
  <c r="E3" i="5"/>
  <c r="E4" i="5" s="1"/>
  <c r="H7" i="3"/>
  <c r="E5" i="5" l="1"/>
  <c r="E6" i="5"/>
  <c r="F3" i="5"/>
  <c r="F4" i="5" s="1"/>
  <c r="H102" i="3"/>
  <c r="H200" i="3" s="1"/>
  <c r="F5" i="5" l="1"/>
  <c r="F6" i="5"/>
  <c r="G3" i="5"/>
  <c r="G4" i="5" s="1"/>
  <c r="H293" i="3"/>
  <c r="H3" i="5" l="1"/>
  <c r="H4" i="5" s="1"/>
  <c r="H5" i="5" s="1"/>
  <c r="G5" i="5"/>
  <c r="G6" i="5"/>
  <c r="H300" i="3"/>
  <c r="H395" i="3" s="1"/>
  <c r="H470" i="3"/>
  <c r="E8" i="2"/>
  <c r="F7" i="2" a="1"/>
  <c r="F7" i="2" s="1"/>
  <c r="G7" i="2" a="1"/>
  <c r="G7" i="2" s="1"/>
  <c r="I7" i="2" a="1"/>
  <c r="I7" i="2" s="1"/>
  <c r="H7" i="2" a="1"/>
  <c r="H7" i="2" s="1"/>
  <c r="H527" i="3"/>
  <c r="H552" i="3" s="1"/>
  <c r="I3" i="5" l="1"/>
  <c r="I4" i="5" s="1"/>
  <c r="I5" i="5" s="1"/>
  <c r="H6" i="5"/>
  <c r="H482" i="3"/>
  <c r="E11" i="2"/>
  <c r="G8" i="2" a="1"/>
  <c r="G8" i="2" s="1"/>
  <c r="H8" i="2" a="1"/>
  <c r="H8" i="2" s="1"/>
  <c r="F8" i="2" a="1"/>
  <c r="F8" i="2" s="1"/>
  <c r="I8" i="2" a="1"/>
  <c r="I8" i="2" s="1"/>
  <c r="E10" i="2"/>
  <c r="E9" i="2"/>
  <c r="H583" i="3"/>
  <c r="I6" i="5" l="1"/>
  <c r="J3" i="5"/>
  <c r="J4" i="5" s="1"/>
  <c r="J6" i="5" s="1"/>
  <c r="H693" i="3"/>
  <c r="H730" i="3" s="1"/>
  <c r="H737" i="3" s="1"/>
  <c r="H788" i="3" s="1"/>
  <c r="H897" i="3" s="1"/>
  <c r="H906" i="3" s="1"/>
  <c r="H953" i="3" s="1"/>
  <c r="E12" i="2"/>
  <c r="H956" i="3"/>
  <c r="H10" i="2" a="1"/>
  <c r="H10" i="2" s="1"/>
  <c r="G10" i="2" a="1"/>
  <c r="G10" i="2" s="1"/>
  <c r="I10" i="2" a="1"/>
  <c r="I10" i="2" s="1"/>
  <c r="F10" i="2" a="1"/>
  <c r="F10" i="2" s="1"/>
  <c r="H11" i="2" a="1"/>
  <c r="H11" i="2" s="1"/>
  <c r="I11" i="2" a="1"/>
  <c r="I11" i="2" s="1"/>
  <c r="G11" i="2" a="1"/>
  <c r="G11" i="2" s="1"/>
  <c r="F11" i="2" a="1"/>
  <c r="F11" i="2" s="1"/>
  <c r="I9" i="2" a="1"/>
  <c r="I9" i="2" s="1"/>
  <c r="F9" i="2" a="1"/>
  <c r="F9" i="2" s="1"/>
  <c r="G9" i="2" a="1"/>
  <c r="G9" i="2" s="1"/>
  <c r="H9" i="2" a="1"/>
  <c r="H9" i="2" s="1"/>
  <c r="E13" i="2"/>
  <c r="J5" i="5" l="1"/>
  <c r="K3" i="5"/>
  <c r="K4" i="5" s="1"/>
  <c r="K5" i="5" s="1"/>
  <c r="H774" i="3"/>
  <c r="E31" i="2" s="1"/>
  <c r="I12" i="2" a="1"/>
  <c r="I12" i="2" s="1"/>
  <c r="F12" i="2" a="1"/>
  <c r="F12" i="2" s="1"/>
  <c r="G12" i="2" a="1"/>
  <c r="G12" i="2" s="1"/>
  <c r="H12" i="2" a="1"/>
  <c r="H12" i="2" s="1"/>
  <c r="G13" i="2" a="1"/>
  <c r="G13" i="2" s="1"/>
  <c r="H13" i="2" a="1"/>
  <c r="H13" i="2" s="1"/>
  <c r="F13" i="2" a="1"/>
  <c r="F13" i="2" s="1"/>
  <c r="I13" i="2" a="1"/>
  <c r="I13" i="2" s="1"/>
  <c r="L3" i="5" l="1"/>
  <c r="L4" i="5" s="1"/>
  <c r="L5" i="5" s="1"/>
  <c r="K6" i="5"/>
  <c r="E27" i="2"/>
  <c r="H27" i="2" s="1" a="1"/>
  <c r="H27" i="2" s="1"/>
  <c r="E22" i="2"/>
  <c r="I22" i="2" s="1" a="1"/>
  <c r="I22" i="2" s="1"/>
  <c r="E25" i="2"/>
  <c r="G25" i="2" s="1" a="1"/>
  <c r="G25" i="2" s="1"/>
  <c r="E19" i="2"/>
  <c r="I19" i="2" s="1" a="1"/>
  <c r="I19" i="2" s="1"/>
  <c r="E16" i="2"/>
  <c r="H16" i="2" s="1" a="1"/>
  <c r="H16" i="2" s="1"/>
  <c r="E24" i="2"/>
  <c r="F24" i="2" s="1" a="1"/>
  <c r="F24" i="2" s="1"/>
  <c r="E17" i="2"/>
  <c r="I17" i="2" s="1" a="1"/>
  <c r="I17" i="2" s="1"/>
  <c r="E21" i="2"/>
  <c r="I21" i="2" s="1" a="1"/>
  <c r="I21" i="2" s="1"/>
  <c r="E28" i="2"/>
  <c r="F28" i="2" s="1" a="1"/>
  <c r="F28" i="2" s="1"/>
  <c r="E20" i="2"/>
  <c r="H20" i="2" s="1" a="1"/>
  <c r="H20" i="2" s="1"/>
  <c r="E23" i="2"/>
  <c r="F23" i="2" s="1" a="1"/>
  <c r="F23" i="2" s="1"/>
  <c r="E29" i="2"/>
  <c r="F29" i="2" s="1" a="1"/>
  <c r="F29" i="2" s="1"/>
  <c r="M3" i="5"/>
  <c r="M4" i="5" s="1"/>
  <c r="I31" i="2" a="1"/>
  <c r="I31" i="2" s="1"/>
  <c r="F31" i="2" a="1"/>
  <c r="F31" i="2" s="1"/>
  <c r="G31" i="2" a="1"/>
  <c r="G31" i="2" s="1"/>
  <c r="E15" i="2"/>
  <c r="E18" i="2"/>
  <c r="E14" i="2"/>
  <c r="E26" i="2"/>
  <c r="E30" i="2"/>
  <c r="H31" i="2" a="1"/>
  <c r="H31" i="2" s="1"/>
  <c r="L6" i="5" l="1"/>
  <c r="G27" i="2" a="1"/>
  <c r="G27" i="2" s="1"/>
  <c r="I27" i="2" a="1"/>
  <c r="I27" i="2" s="1"/>
  <c r="F22" i="2" a="1"/>
  <c r="F22" i="2" s="1"/>
  <c r="F27" i="2" a="1"/>
  <c r="F27" i="2" s="1"/>
  <c r="G22" i="2" a="1"/>
  <c r="G22" i="2" s="1"/>
  <c r="H22" i="2" a="1"/>
  <c r="H22" i="2" s="1"/>
  <c r="G24" i="2" a="1"/>
  <c r="G24" i="2" s="1"/>
  <c r="I24" i="2" a="1"/>
  <c r="I24" i="2" s="1"/>
  <c r="M5" i="5"/>
  <c r="M6" i="5"/>
  <c r="I25" i="2" a="1"/>
  <c r="I25" i="2" s="1"/>
  <c r="F25" i="2" a="1"/>
  <c r="F25" i="2" s="1"/>
  <c r="H24" i="2" a="1"/>
  <c r="H24" i="2" s="1"/>
  <c r="H19" i="2" a="1"/>
  <c r="H19" i="2" s="1"/>
  <c r="F19" i="2" a="1"/>
  <c r="F19" i="2" s="1"/>
  <c r="G19" i="2" a="1"/>
  <c r="G19" i="2" s="1"/>
  <c r="I16" i="2" a="1"/>
  <c r="I16" i="2" s="1"/>
  <c r="H25" i="2" a="1"/>
  <c r="H25" i="2" s="1"/>
  <c r="H17" i="2" a="1"/>
  <c r="H17" i="2" s="1"/>
  <c r="I29" i="2" a="1"/>
  <c r="I29" i="2" s="1"/>
  <c r="F17" i="2" a="1"/>
  <c r="F17" i="2" s="1"/>
  <c r="G16" i="2" a="1"/>
  <c r="G16" i="2" s="1"/>
  <c r="F16" i="2" a="1"/>
  <c r="F16" i="2" s="1"/>
  <c r="H21" i="2" a="1"/>
  <c r="H21" i="2" s="1"/>
  <c r="G21" i="2" a="1"/>
  <c r="G21" i="2" s="1"/>
  <c r="F21" i="2" a="1"/>
  <c r="F21" i="2" s="1"/>
  <c r="G29" i="2" a="1"/>
  <c r="G29" i="2" s="1"/>
  <c r="G17" i="2" a="1"/>
  <c r="G17" i="2" s="1"/>
  <c r="G28" i="2" a="1"/>
  <c r="G28" i="2" s="1"/>
  <c r="G20" i="2" a="1"/>
  <c r="G20" i="2" s="1"/>
  <c r="F20" i="2" a="1"/>
  <c r="F20" i="2" s="1"/>
  <c r="I28" i="2" a="1"/>
  <c r="I28" i="2" s="1"/>
  <c r="I20" i="2" a="1"/>
  <c r="I20" i="2" s="1"/>
  <c r="H23" i="2" a="1"/>
  <c r="H23" i="2" s="1"/>
  <c r="G23" i="2" a="1"/>
  <c r="G23" i="2" s="1"/>
  <c r="I23" i="2" a="1"/>
  <c r="I23" i="2" s="1"/>
  <c r="H28" i="2" a="1"/>
  <c r="H28" i="2" s="1"/>
  <c r="H29" i="2" a="1"/>
  <c r="H29" i="2" s="1"/>
  <c r="N3" i="5"/>
  <c r="N4" i="5" s="1"/>
  <c r="I26" i="2" a="1"/>
  <c r="I26" i="2" s="1"/>
  <c r="H26" i="2" a="1"/>
  <c r="H26" i="2" s="1"/>
  <c r="F26" i="2" a="1"/>
  <c r="F26" i="2" s="1"/>
  <c r="G26" i="2" a="1"/>
  <c r="G26" i="2" s="1"/>
  <c r="F14" i="2" a="1"/>
  <c r="F14" i="2" s="1"/>
  <c r="H14" i="2" a="1"/>
  <c r="H14" i="2" s="1"/>
  <c r="I14" i="2" a="1"/>
  <c r="I14" i="2" s="1"/>
  <c r="G14" i="2" a="1"/>
  <c r="G14" i="2" s="1"/>
  <c r="H18" i="2" a="1"/>
  <c r="H18" i="2" s="1"/>
  <c r="I18" i="2" a="1"/>
  <c r="I18" i="2" s="1"/>
  <c r="F18" i="2" a="1"/>
  <c r="F18" i="2" s="1"/>
  <c r="G18" i="2" a="1"/>
  <c r="G18" i="2" s="1"/>
  <c r="H15" i="2" a="1"/>
  <c r="H15" i="2" s="1"/>
  <c r="G15" i="2" a="1"/>
  <c r="G15" i="2" s="1"/>
  <c r="I15" i="2" a="1"/>
  <c r="I15" i="2" s="1"/>
  <c r="F15" i="2" a="1"/>
  <c r="F15" i="2" s="1"/>
  <c r="F30" i="2" a="1"/>
  <c r="F30" i="2" s="1"/>
  <c r="I30" i="2" a="1"/>
  <c r="I30" i="2" s="1"/>
  <c r="H30" i="2" a="1"/>
  <c r="H30" i="2" s="1"/>
  <c r="G30" i="2" a="1"/>
  <c r="G30" i="2" s="1"/>
  <c r="B13" i="2"/>
  <c r="H5" i="2" l="1" a="1"/>
  <c r="H5" i="2" s="1"/>
  <c r="N5" i="5"/>
  <c r="N6" i="5"/>
  <c r="G5" i="2" a="1"/>
  <c r="G5" i="2" s="1"/>
  <c r="O3" i="5"/>
  <c r="O4" i="5" s="1"/>
  <c r="F5" i="2" a="1"/>
  <c r="F5" i="2" s="1"/>
  <c r="I5" i="2" a="1"/>
  <c r="I5" i="2" s="1"/>
  <c r="O5" i="5" l="1"/>
  <c r="O6" i="5"/>
  <c r="P3" i="5"/>
  <c r="P4" i="5" s="1"/>
  <c r="P5" i="5" l="1"/>
  <c r="P6" i="5"/>
  <c r="Q3" i="5"/>
  <c r="Q4" i="5" s="1"/>
  <c r="Q5" i="5" l="1"/>
  <c r="Q6" i="5"/>
  <c r="R3" i="5"/>
  <c r="R4" i="5" s="1"/>
  <c r="R5" i="5" l="1"/>
  <c r="R6" i="5"/>
  <c r="S3" i="5"/>
  <c r="S4" i="5" s="1"/>
  <c r="S5" i="5" l="1"/>
  <c r="S6" i="5"/>
  <c r="T3" i="5"/>
  <c r="T4" i="5" s="1"/>
  <c r="T5" i="5" l="1"/>
  <c r="T6" i="5"/>
  <c r="U3" i="5"/>
  <c r="U4" i="5" s="1"/>
  <c r="U5" i="5" l="1"/>
  <c r="U6" i="5"/>
  <c r="C9" i="5" s="1"/>
  <c r="C13" i="5" l="1"/>
  <c r="C10" i="5" a="1"/>
  <c r="C10" i="5" s="1"/>
  <c r="C11" i="5" s="1"/>
  <c r="D13" i="5" l="1"/>
  <c r="C15" i="5" l="1" a="1"/>
  <c r="C15" i="5" s="1"/>
  <c r="C14" i="5" a="1"/>
  <c r="C14" i="5" s="1"/>
  <c r="C16" i="5" l="1"/>
  <c r="C18" i="5" s="1"/>
  <c r="B2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<sst xmlns="http://schemas.openxmlformats.org/spreadsheetml/2006/main" count="446" uniqueCount="349">
  <si>
    <t>Elem</t>
  </si>
  <si>
    <t>Vegyjel</t>
  </si>
  <si>
    <t>Rendszám</t>
  </si>
  <si>
    <t>Atomtömeg</t>
  </si>
  <si>
    <t>Sűrűség</t>
  </si>
  <si>
    <t>Olvadáspont</t>
  </si>
  <si>
    <t>Forráspont</t>
  </si>
  <si>
    <t>Izotópok száma</t>
  </si>
  <si>
    <t>Felfedező</t>
  </si>
  <si>
    <t>Felfedezés éve</t>
  </si>
  <si>
    <t>  Aktínium</t>
  </si>
  <si>
    <t>Ac</t>
  </si>
  <si>
    <t>Debierne</t>
  </si>
  <si>
    <t>  Alumínium</t>
  </si>
  <si>
    <t>Al</t>
  </si>
  <si>
    <t>Wöhler</t>
  </si>
  <si>
    <t>  Amerícium</t>
  </si>
  <si>
    <t>Am</t>
  </si>
  <si>
    <t>Seaborg et al.</t>
  </si>
  <si>
    <t>  Antimon</t>
  </si>
  <si>
    <t>Sb</t>
  </si>
  <si>
    <t>Early historic times</t>
  </si>
  <si>
    <t>-</t>
  </si>
  <si>
    <t>  Arany</t>
  </si>
  <si>
    <t>Au</t>
  </si>
  <si>
    <t>  Argon</t>
  </si>
  <si>
    <t>Ar</t>
  </si>
  <si>
    <t>Rayleigh and Ramsay</t>
  </si>
  <si>
    <t>  Arzén</t>
  </si>
  <si>
    <t>As</t>
  </si>
  <si>
    <t>Albertus Magnus</t>
  </si>
  <si>
    <t>1250?</t>
  </si>
  <si>
    <t>  Asztácium</t>
  </si>
  <si>
    <t>At</t>
  </si>
  <si>
    <t>Corson et al.</t>
  </si>
  <si>
    <t>  Bárium</t>
  </si>
  <si>
    <t>Ba</t>
  </si>
  <si>
    <t>Davy</t>
  </si>
  <si>
    <t>  Berillium</t>
  </si>
  <si>
    <t>Be</t>
  </si>
  <si>
    <t>Vauquelin</t>
  </si>
  <si>
    <t>  Berkélium</t>
  </si>
  <si>
    <t>Bk</t>
  </si>
  <si>
    <t>  Bizmut</t>
  </si>
  <si>
    <t>Bi</t>
  </si>
  <si>
    <t>Geoffroy</t>
  </si>
  <si>
    <t>  Bór</t>
  </si>
  <si>
    <t>B</t>
  </si>
  <si>
    <t>Gay-Lussac and</t>
  </si>
  <si>
    <t>Thénard; Davy</t>
  </si>
  <si>
    <t>  Bórium</t>
  </si>
  <si>
    <t>Bh</t>
  </si>
  <si>
    <t>Armbruster and Münzenberg</t>
  </si>
  <si>
    <t>  Bróm</t>
  </si>
  <si>
    <t>Br</t>
  </si>
  <si>
    <t>Balard</t>
  </si>
  <si>
    <t>  Cérium</t>
  </si>
  <si>
    <t>Ce</t>
  </si>
  <si>
    <t>Berzelius and</t>
  </si>
  <si>
    <t>Hisinger; Klaproth</t>
  </si>
  <si>
    <t>  Cézium</t>
  </si>
  <si>
    <t>Cs</t>
  </si>
  <si>
    <t>Bunsen and Kirchoff</t>
  </si>
  <si>
    <t>  Cink</t>
  </si>
  <si>
    <t>Zn</t>
  </si>
  <si>
    <t>  Cirkónium</t>
  </si>
  <si>
    <t>Zr</t>
  </si>
  <si>
    <t>Klaproth</t>
  </si>
  <si>
    <t>  Diszprózium</t>
  </si>
  <si>
    <t>Dy</t>
  </si>
  <si>
    <t>Boisbaudran</t>
  </si>
  <si>
    <t>  Dubnium</t>
  </si>
  <si>
    <t>Db</t>
  </si>
  <si>
    <t>Ghiorso et al,</t>
  </si>
  <si>
    <t>  Einsteinium</t>
  </si>
  <si>
    <t>Es</t>
  </si>
  <si>
    <t>  Erbium</t>
  </si>
  <si>
    <t>Er</t>
  </si>
  <si>
    <t>Mosander</t>
  </si>
  <si>
    <t>  Európium</t>
  </si>
  <si>
    <t>Eu</t>
  </si>
  <si>
    <t>Demarcay</t>
  </si>
  <si>
    <t>  Ezüst</t>
  </si>
  <si>
    <t>Ag</t>
  </si>
  <si>
    <t>  Fermium</t>
  </si>
  <si>
    <t>Fm</t>
  </si>
  <si>
    <t>  Fluor</t>
  </si>
  <si>
    <t>F</t>
  </si>
  <si>
    <t>Moissan</t>
  </si>
  <si>
    <t>  Foszfor</t>
  </si>
  <si>
    <t>P</t>
  </si>
  <si>
    <t>Brand</t>
  </si>
  <si>
    <t>  Francium</t>
  </si>
  <si>
    <t>Fr</t>
  </si>
  <si>
    <t>Perey</t>
  </si>
  <si>
    <t>  Gadolínium</t>
  </si>
  <si>
    <t>Gd</t>
  </si>
  <si>
    <t>Marignac</t>
  </si>
  <si>
    <t>  Gallium</t>
  </si>
  <si>
    <t>Ga</t>
  </si>
  <si>
    <t>  Germánium</t>
  </si>
  <si>
    <t>Ge</t>
  </si>
  <si>
    <t>Winkler</t>
  </si>
  <si>
    <t>  Hafnium</t>
  </si>
  <si>
    <t>Hf</t>
  </si>
  <si>
    <t>Coster and von Hevesy</t>
  </si>
  <si>
    <t>  Hassium</t>
  </si>
  <si>
    <t>Hs</t>
  </si>
  <si>
    <t>  Hélium</t>
  </si>
  <si>
    <t>He</t>
  </si>
  <si>
    <t>Janssen</t>
  </si>
  <si>
    <t>  Hidrogén</t>
  </si>
  <si>
    <t>H</t>
  </si>
  <si>
    <t>Cavendish</t>
  </si>
  <si>
    <t>  Higany</t>
  </si>
  <si>
    <t>Hg</t>
  </si>
  <si>
    <t>  Holmium</t>
  </si>
  <si>
    <t>Ho</t>
  </si>
  <si>
    <t>Delafontaine and Soret</t>
  </si>
  <si>
    <t>  Indium</t>
  </si>
  <si>
    <t>In</t>
  </si>
  <si>
    <t>Reich and Richter</t>
  </si>
  <si>
    <t>  Irídium</t>
  </si>
  <si>
    <t>Ir</t>
  </si>
  <si>
    <t>Tennant</t>
  </si>
  <si>
    <t>  Itterbium</t>
  </si>
  <si>
    <t>Yb</t>
  </si>
  <si>
    <t>  Ittrium</t>
  </si>
  <si>
    <t>Y</t>
  </si>
  <si>
    <t>Gadolin</t>
  </si>
  <si>
    <t>  Jód</t>
  </si>
  <si>
    <t>I</t>
  </si>
  <si>
    <t>Cortois</t>
  </si>
  <si>
    <t>  Kadmium</t>
  </si>
  <si>
    <t>Cd</t>
  </si>
  <si>
    <t>Stromeyer</t>
  </si>
  <si>
    <t>  Kalcium</t>
  </si>
  <si>
    <t>Ca</t>
  </si>
  <si>
    <t>  Kalifornium</t>
  </si>
  <si>
    <t>Cf</t>
  </si>
  <si>
    <t>  Kálium</t>
  </si>
  <si>
    <t>K</t>
  </si>
  <si>
    <t>  Kén</t>
  </si>
  <si>
    <t>S</t>
  </si>
  <si>
    <t>  Klór</t>
  </si>
  <si>
    <t>Cl</t>
  </si>
  <si>
    <t>Scheele</t>
  </si>
  <si>
    <t>  Kobalt</t>
  </si>
  <si>
    <t>Co</t>
  </si>
  <si>
    <t>Brandt</t>
  </si>
  <si>
    <t>c,1735</t>
  </si>
  <si>
    <t>  Kripton</t>
  </si>
  <si>
    <t>Kr</t>
  </si>
  <si>
    <t>Ramsay and Travers</t>
  </si>
  <si>
    <t>  Króm</t>
  </si>
  <si>
    <t>Cr</t>
  </si>
  <si>
    <t>  Kűrium</t>
  </si>
  <si>
    <t>Cm</t>
  </si>
  <si>
    <t>Seaborg et al,</t>
  </si>
  <si>
    <t>  Lantán</t>
  </si>
  <si>
    <t>La</t>
  </si>
  <si>
    <t>  Laurencium</t>
  </si>
  <si>
    <t>Lr</t>
  </si>
  <si>
    <t>  Lítium</t>
  </si>
  <si>
    <t>Li</t>
  </si>
  <si>
    <t>Arfvedson</t>
  </si>
  <si>
    <t>  Lutécium</t>
  </si>
  <si>
    <t>Lu</t>
  </si>
  <si>
    <t>Urbain</t>
  </si>
  <si>
    <t>  Magnézium</t>
  </si>
  <si>
    <t>Mg</t>
  </si>
  <si>
    <t>Black</t>
  </si>
  <si>
    <t>  Mangán</t>
  </si>
  <si>
    <t>Mn</t>
  </si>
  <si>
    <t>Gahn, Scheele, and</t>
  </si>
  <si>
    <t>Bergman</t>
  </si>
  <si>
    <t>  Meitnerium</t>
  </si>
  <si>
    <t>Mt</t>
  </si>
  <si>
    <t>GSI, Darmstadt, West Germany</t>
  </si>
  <si>
    <t>  Mendelévium</t>
  </si>
  <si>
    <t>Md</t>
  </si>
  <si>
    <t>  Molibdén</t>
  </si>
  <si>
    <t>Mo</t>
  </si>
  <si>
    <t>  Nátrium</t>
  </si>
  <si>
    <t>Na</t>
  </si>
  <si>
    <t>  Neodímium</t>
  </si>
  <si>
    <t>Nd</t>
  </si>
  <si>
    <t>von Welsbach</t>
  </si>
  <si>
    <t>  Neon</t>
  </si>
  <si>
    <t>Ne</t>
  </si>
  <si>
    <t>  Neptúnium</t>
  </si>
  <si>
    <t>Np</t>
  </si>
  <si>
    <t>McMillan and Abelson</t>
  </si>
  <si>
    <t>  Nikkel</t>
  </si>
  <si>
    <t>Ni</t>
  </si>
  <si>
    <t>Cronstedt</t>
  </si>
  <si>
    <t>  Nióbium</t>
  </si>
  <si>
    <t>Nb</t>
  </si>
  <si>
    <t>Hatchett</t>
  </si>
  <si>
    <t>  Nitrogén</t>
  </si>
  <si>
    <t>N</t>
  </si>
  <si>
    <t>Rutherford</t>
  </si>
  <si>
    <t>  Nobélium</t>
  </si>
  <si>
    <t>No</t>
  </si>
  <si>
    <t>  Ólom</t>
  </si>
  <si>
    <t>Pb</t>
  </si>
  <si>
    <t>  Ón</t>
  </si>
  <si>
    <t>Sn</t>
  </si>
  <si>
    <t>  Oxigén</t>
  </si>
  <si>
    <t>O</t>
  </si>
  <si>
    <t>Priestley</t>
  </si>
  <si>
    <t>  Ozmium</t>
  </si>
  <si>
    <t>Os</t>
  </si>
  <si>
    <t>  Palládium</t>
  </si>
  <si>
    <t>Pd</t>
  </si>
  <si>
    <t>Wollaston</t>
  </si>
  <si>
    <t>  Platina</t>
  </si>
  <si>
    <t>Pt</t>
  </si>
  <si>
    <t>Ulloa</t>
  </si>
  <si>
    <t>  Plutónium</t>
  </si>
  <si>
    <t>Pu</t>
  </si>
  <si>
    <t>  Polónium</t>
  </si>
  <si>
    <t>Po</t>
  </si>
  <si>
    <t>Curie</t>
  </si>
  <si>
    <t>  Prazeodímium</t>
  </si>
  <si>
    <t>Pr</t>
  </si>
  <si>
    <t>von Weisbach</t>
  </si>
  <si>
    <t>  Prométium</t>
  </si>
  <si>
    <t>Pm</t>
  </si>
  <si>
    <t>Marinsky et al,</t>
  </si>
  <si>
    <t>  Protaktínium</t>
  </si>
  <si>
    <t>Pa</t>
  </si>
  <si>
    <t>Hahn and Meitner</t>
  </si>
  <si>
    <t>  Rádium</t>
  </si>
  <si>
    <t>Ra</t>
  </si>
  <si>
    <t>Marie and Pierre Curie</t>
  </si>
  <si>
    <t>  Radon</t>
  </si>
  <si>
    <t>Rn</t>
  </si>
  <si>
    <t>Dorn</t>
  </si>
  <si>
    <t>  Rénium</t>
  </si>
  <si>
    <t>Re</t>
  </si>
  <si>
    <t>Noddack, Berg, and Tacke</t>
  </si>
  <si>
    <t>  Réz</t>
  </si>
  <si>
    <t>Cu</t>
  </si>
  <si>
    <t>  Ródium</t>
  </si>
  <si>
    <t>Rh</t>
  </si>
  <si>
    <t>  Rubídium</t>
  </si>
  <si>
    <t>Rb</t>
  </si>
  <si>
    <t>  Ruténium</t>
  </si>
  <si>
    <t>Ru</t>
  </si>
  <si>
    <t>Klaus</t>
  </si>
  <si>
    <t>  Rutherfordium</t>
  </si>
  <si>
    <t>Rf</t>
  </si>
  <si>
    <t>  Seaborgium</t>
  </si>
  <si>
    <t>Sg</t>
  </si>
  <si>
    <t>  Stroncium</t>
  </si>
  <si>
    <t>Sr</t>
  </si>
  <si>
    <t>  Szamárium</t>
  </si>
  <si>
    <t>Sm</t>
  </si>
  <si>
    <t>  Szelén</t>
  </si>
  <si>
    <t>Se</t>
  </si>
  <si>
    <t>Berzelius</t>
  </si>
  <si>
    <t>  Szén</t>
  </si>
  <si>
    <t>C</t>
  </si>
  <si>
    <t>  Szilícium</t>
  </si>
  <si>
    <t>Si</t>
  </si>
  <si>
    <t>  Szkandium</t>
  </si>
  <si>
    <t>Sc</t>
  </si>
  <si>
    <t>Nilson</t>
  </si>
  <si>
    <t>  Tallium</t>
  </si>
  <si>
    <t>Tl</t>
  </si>
  <si>
    <t>Crookes</t>
  </si>
  <si>
    <t>  Tantál</t>
  </si>
  <si>
    <t>Ta</t>
  </si>
  <si>
    <t>Ekeberg</t>
  </si>
  <si>
    <t>  Technécium</t>
  </si>
  <si>
    <t>Tc</t>
  </si>
  <si>
    <t>Perrier and Segré</t>
  </si>
  <si>
    <t>  Tellúr</t>
  </si>
  <si>
    <t>Te</t>
  </si>
  <si>
    <t>von Reichenstein</t>
  </si>
  <si>
    <t>  Terbium</t>
  </si>
  <si>
    <t>Tb</t>
  </si>
  <si>
    <t>  Titán</t>
  </si>
  <si>
    <t>Ti</t>
  </si>
  <si>
    <t>Gregor</t>
  </si>
  <si>
    <t>  Tórium</t>
  </si>
  <si>
    <t>Th</t>
  </si>
  <si>
    <t>  Túlium</t>
  </si>
  <si>
    <t>Tm</t>
  </si>
  <si>
    <t>Cleve</t>
  </si>
  <si>
    <t>  Uránium</t>
  </si>
  <si>
    <t>U</t>
  </si>
  <si>
    <t>Peligot</t>
  </si>
  <si>
    <t>  Vanádium</t>
  </si>
  <si>
    <t>V</t>
  </si>
  <si>
    <t>del Rio</t>
  </si>
  <si>
    <t>  Vas</t>
  </si>
  <si>
    <t>Fe</t>
  </si>
  <si>
    <t>  Volfrám</t>
  </si>
  <si>
    <t>W</t>
  </si>
  <si>
    <t>J, and F, d'Elhuyar</t>
  </si>
  <si>
    <t>  Xenon</t>
  </si>
  <si>
    <t>Xe</t>
  </si>
  <si>
    <t>Vas</t>
  </si>
  <si>
    <t>Halmazállapot 15-35°C fokon:</t>
  </si>
  <si>
    <t>Felsorolt izotópok száma</t>
  </si>
  <si>
    <t>Legkisebb tömegszámú izotóp</t>
  </si>
  <si>
    <t>Legnagyobb tömegszámú izotóp</t>
  </si>
  <si>
    <t>Vélhetően legnagyobb izotóp</t>
  </si>
  <si>
    <t>Elektronhéj szerkezete:</t>
  </si>
  <si>
    <t>ssz</t>
  </si>
  <si>
    <t>Z</t>
  </si>
  <si>
    <t>E</t>
  </si>
  <si>
    <t>A</t>
  </si>
  <si>
    <t>E1</t>
  </si>
  <si>
    <t>E2</t>
  </si>
  <si>
    <t>E3</t>
  </si>
  <si>
    <t>sor</t>
  </si>
  <si>
    <t>1s</t>
  </si>
  <si>
    <t>2s</t>
  </si>
  <si>
    <t>2p</t>
  </si>
  <si>
    <t>3s</t>
  </si>
  <si>
    <t>3p</t>
  </si>
  <si>
    <t>4s</t>
  </si>
  <si>
    <t>3d</t>
  </si>
  <si>
    <t>4p</t>
  </si>
  <si>
    <t>5s</t>
  </si>
  <si>
    <t>4d</t>
  </si>
  <si>
    <t>5p</t>
  </si>
  <si>
    <t>6s</t>
  </si>
  <si>
    <t>4f</t>
  </si>
  <si>
    <t>5d</t>
  </si>
  <si>
    <t>6p</t>
  </si>
  <si>
    <t>7s</t>
  </si>
  <si>
    <t>5f</t>
  </si>
  <si>
    <t>6d</t>
  </si>
  <si>
    <t>7p</t>
  </si>
  <si>
    <t>Hátralévő elektronok száma</t>
  </si>
  <si>
    <t>Felhasznált elektronok a 0-hoz</t>
  </si>
  <si>
    <t>Használt elektronhéjak</t>
  </si>
  <si>
    <t>Telített elektronhéjak</t>
  </si>
  <si>
    <t>Telített</t>
  </si>
  <si>
    <t>Telítettlen elektronhéj (ha van)</t>
  </si>
  <si>
    <t>VÉGEREDMÉNY</t>
  </si>
  <si>
    <t>Atomtömeg kerekítése alapján:</t>
  </si>
  <si>
    <t>Nukleonok átlagos száma alapján:</t>
  </si>
  <si>
    <t>Legnagyobb kötési energia alapján:</t>
  </si>
  <si>
    <t>rendezés: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</si>
</sst>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g/cm³&quot;"/>
  </numFmts>
  <fonts count="4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ál" xfId="0" builtinId="0"/>
  </cellStyles>
  <dxfs count="2">
    <dxf>
      <fill>
        <patternFill>
          <bgColor rgb="FFFFD966"/>
        </patternFill>
      </fill>
    </dxf>
    <dxf>
      <font>
        <color theme="0"/>
      </font>
    </dxf>
  </dxfs>
  <tableStyles count="0" defaultTableStyle="TableStyleMedium2" defaultPivotStyle="PivotStyleLight16"/>
  <colors>
    <mruColors>
      <color rgb="FFFFD966"/>
      <color rgb="FF406F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"Összes"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406FC3"/>
              </a:solidFill>
              <a:ln w="9525">
                <a:noFill/>
              </a:ln>
              <a:effectLst/>
            </c:spPr>
          </c:marker>
          <c:xVal>
            <c:numRef>
              <c:f>Izotópok!$D$2:$D$990</c:f>
              <c:numCache>
                <c:formatCode>General</c:formatCode>
                <c:ptCount val="989"/>
                <c:pt idx="0">
                  <c:v>26</c:v>
                </c:pt>
                <c:pt idx="1">
                  <c:v>28</c:v>
                </c:pt>
                <c:pt idx="2">
                  <c:v>28</c:v>
                </c:pt>
                <c:pt idx="3">
                  <c:v>26</c:v>
                </c:pt>
                <c:pt idx="4">
                  <c:v>24</c:v>
                </c:pt>
                <c:pt idx="5">
                  <c:v>26</c:v>
                </c:pt>
                <c:pt idx="6">
                  <c:v>27</c:v>
                </c:pt>
                <c:pt idx="7">
                  <c:v>24</c:v>
                </c:pt>
                <c:pt idx="8">
                  <c:v>28</c:v>
                </c:pt>
                <c:pt idx="9">
                  <c:v>25</c:v>
                </c:pt>
                <c:pt idx="10">
                  <c:v>28</c:v>
                </c:pt>
                <c:pt idx="11">
                  <c:v>30</c:v>
                </c:pt>
                <c:pt idx="12">
                  <c:v>24</c:v>
                </c:pt>
                <c:pt idx="13">
                  <c:v>29</c:v>
                </c:pt>
                <c:pt idx="14">
                  <c:v>29</c:v>
                </c:pt>
                <c:pt idx="15">
                  <c:v>30</c:v>
                </c:pt>
                <c:pt idx="16">
                  <c:v>22</c:v>
                </c:pt>
                <c:pt idx="17">
                  <c:v>23</c:v>
                </c:pt>
                <c:pt idx="18">
                  <c:v>30</c:v>
                </c:pt>
                <c:pt idx="19">
                  <c:v>22</c:v>
                </c:pt>
                <c:pt idx="20">
                  <c:v>32</c:v>
                </c:pt>
                <c:pt idx="21">
                  <c:v>32</c:v>
                </c:pt>
                <c:pt idx="22">
                  <c:v>31</c:v>
                </c:pt>
                <c:pt idx="23">
                  <c:v>38</c:v>
                </c:pt>
                <c:pt idx="24">
                  <c:v>32</c:v>
                </c:pt>
                <c:pt idx="25">
                  <c:v>22</c:v>
                </c:pt>
                <c:pt idx="26">
                  <c:v>34</c:v>
                </c:pt>
                <c:pt idx="27">
                  <c:v>31</c:v>
                </c:pt>
                <c:pt idx="28">
                  <c:v>34</c:v>
                </c:pt>
                <c:pt idx="29">
                  <c:v>40</c:v>
                </c:pt>
                <c:pt idx="30">
                  <c:v>39</c:v>
                </c:pt>
                <c:pt idx="31">
                  <c:v>38</c:v>
                </c:pt>
                <c:pt idx="32">
                  <c:v>36</c:v>
                </c:pt>
                <c:pt idx="33">
                  <c:v>36</c:v>
                </c:pt>
                <c:pt idx="34">
                  <c:v>32</c:v>
                </c:pt>
                <c:pt idx="35">
                  <c:v>38</c:v>
                </c:pt>
                <c:pt idx="36">
                  <c:v>33</c:v>
                </c:pt>
                <c:pt idx="37">
                  <c:v>36</c:v>
                </c:pt>
                <c:pt idx="38">
                  <c:v>34</c:v>
                </c:pt>
                <c:pt idx="39">
                  <c:v>37</c:v>
                </c:pt>
                <c:pt idx="40">
                  <c:v>40</c:v>
                </c:pt>
                <c:pt idx="41">
                  <c:v>36</c:v>
                </c:pt>
                <c:pt idx="42">
                  <c:v>35</c:v>
                </c:pt>
                <c:pt idx="43">
                  <c:v>35</c:v>
                </c:pt>
                <c:pt idx="44">
                  <c:v>40</c:v>
                </c:pt>
                <c:pt idx="45">
                  <c:v>22</c:v>
                </c:pt>
                <c:pt idx="46">
                  <c:v>22</c:v>
                </c:pt>
                <c:pt idx="47">
                  <c:v>20</c:v>
                </c:pt>
                <c:pt idx="48">
                  <c:v>42</c:v>
                </c:pt>
                <c:pt idx="49">
                  <c:v>41</c:v>
                </c:pt>
                <c:pt idx="50">
                  <c:v>42</c:v>
                </c:pt>
                <c:pt idx="51">
                  <c:v>42</c:v>
                </c:pt>
                <c:pt idx="52">
                  <c:v>20</c:v>
                </c:pt>
                <c:pt idx="53">
                  <c:v>18</c:v>
                </c:pt>
                <c:pt idx="54">
                  <c:v>21</c:v>
                </c:pt>
                <c:pt idx="55">
                  <c:v>42</c:v>
                </c:pt>
                <c:pt idx="56">
                  <c:v>44</c:v>
                </c:pt>
                <c:pt idx="57">
                  <c:v>20</c:v>
                </c:pt>
                <c:pt idx="58">
                  <c:v>44</c:v>
                </c:pt>
                <c:pt idx="59">
                  <c:v>44</c:v>
                </c:pt>
                <c:pt idx="60">
                  <c:v>16</c:v>
                </c:pt>
                <c:pt idx="61">
                  <c:v>18</c:v>
                </c:pt>
                <c:pt idx="62">
                  <c:v>44</c:v>
                </c:pt>
                <c:pt idx="63">
                  <c:v>44</c:v>
                </c:pt>
                <c:pt idx="64">
                  <c:v>19</c:v>
                </c:pt>
                <c:pt idx="65">
                  <c:v>19</c:v>
                </c:pt>
                <c:pt idx="66">
                  <c:v>46</c:v>
                </c:pt>
                <c:pt idx="67">
                  <c:v>17</c:v>
                </c:pt>
                <c:pt idx="68">
                  <c:v>45</c:v>
                </c:pt>
                <c:pt idx="69">
                  <c:v>16</c:v>
                </c:pt>
                <c:pt idx="70">
                  <c:v>46</c:v>
                </c:pt>
                <c:pt idx="71">
                  <c:v>46</c:v>
                </c:pt>
                <c:pt idx="72">
                  <c:v>17</c:v>
                </c:pt>
                <c:pt idx="73">
                  <c:v>46</c:v>
                </c:pt>
                <c:pt idx="74">
                  <c:v>47</c:v>
                </c:pt>
                <c:pt idx="75">
                  <c:v>48</c:v>
                </c:pt>
                <c:pt idx="76">
                  <c:v>14</c:v>
                </c:pt>
                <c:pt idx="77">
                  <c:v>47</c:v>
                </c:pt>
                <c:pt idx="78">
                  <c:v>16</c:v>
                </c:pt>
                <c:pt idx="79">
                  <c:v>16</c:v>
                </c:pt>
                <c:pt idx="80">
                  <c:v>15</c:v>
                </c:pt>
                <c:pt idx="81">
                  <c:v>14</c:v>
                </c:pt>
                <c:pt idx="82">
                  <c:v>14</c:v>
                </c:pt>
                <c:pt idx="83">
                  <c:v>48</c:v>
                </c:pt>
                <c:pt idx="84">
                  <c:v>48</c:v>
                </c:pt>
                <c:pt idx="85">
                  <c:v>50</c:v>
                </c:pt>
                <c:pt idx="86">
                  <c:v>49</c:v>
                </c:pt>
                <c:pt idx="87">
                  <c:v>50</c:v>
                </c:pt>
                <c:pt idx="88">
                  <c:v>50</c:v>
                </c:pt>
                <c:pt idx="89">
                  <c:v>50</c:v>
                </c:pt>
                <c:pt idx="90">
                  <c:v>50</c:v>
                </c:pt>
                <c:pt idx="91">
                  <c:v>50</c:v>
                </c:pt>
                <c:pt idx="92">
                  <c:v>50</c:v>
                </c:pt>
                <c:pt idx="93">
                  <c:v>51</c:v>
                </c:pt>
                <c:pt idx="94">
                  <c:v>52</c:v>
                </c:pt>
                <c:pt idx="95">
                  <c:v>52</c:v>
                </c:pt>
                <c:pt idx="96">
                  <c:v>51</c:v>
                </c:pt>
                <c:pt idx="97">
                  <c:v>52</c:v>
                </c:pt>
                <c:pt idx="98">
                  <c:v>52</c:v>
                </c:pt>
                <c:pt idx="99">
                  <c:v>54</c:v>
                </c:pt>
                <c:pt idx="100">
                  <c:v>53</c:v>
                </c:pt>
                <c:pt idx="101">
                  <c:v>54</c:v>
                </c:pt>
                <c:pt idx="102">
                  <c:v>54</c:v>
                </c:pt>
                <c:pt idx="103">
                  <c:v>54</c:v>
                </c:pt>
                <c:pt idx="104">
                  <c:v>54</c:v>
                </c:pt>
                <c:pt idx="105">
                  <c:v>56</c:v>
                </c:pt>
                <c:pt idx="106">
                  <c:v>55</c:v>
                </c:pt>
                <c:pt idx="107">
                  <c:v>56</c:v>
                </c:pt>
                <c:pt idx="108">
                  <c:v>56</c:v>
                </c:pt>
                <c:pt idx="109">
                  <c:v>56</c:v>
                </c:pt>
                <c:pt idx="110">
                  <c:v>56</c:v>
                </c:pt>
                <c:pt idx="111">
                  <c:v>13</c:v>
                </c:pt>
                <c:pt idx="112">
                  <c:v>58</c:v>
                </c:pt>
                <c:pt idx="113">
                  <c:v>57</c:v>
                </c:pt>
                <c:pt idx="114">
                  <c:v>12</c:v>
                </c:pt>
                <c:pt idx="115">
                  <c:v>59</c:v>
                </c:pt>
                <c:pt idx="116">
                  <c:v>60</c:v>
                </c:pt>
                <c:pt idx="117">
                  <c:v>12</c:v>
                </c:pt>
                <c:pt idx="118">
                  <c:v>12</c:v>
                </c:pt>
                <c:pt idx="119">
                  <c:v>64</c:v>
                </c:pt>
                <c:pt idx="120">
                  <c:v>64</c:v>
                </c:pt>
                <c:pt idx="121">
                  <c:v>64</c:v>
                </c:pt>
                <c:pt idx="122">
                  <c:v>65</c:v>
                </c:pt>
                <c:pt idx="123">
                  <c:v>11</c:v>
                </c:pt>
                <c:pt idx="124">
                  <c:v>66</c:v>
                </c:pt>
                <c:pt idx="125">
                  <c:v>66</c:v>
                </c:pt>
                <c:pt idx="126">
                  <c:v>10</c:v>
                </c:pt>
                <c:pt idx="127">
                  <c:v>10</c:v>
                </c:pt>
                <c:pt idx="128">
                  <c:v>8</c:v>
                </c:pt>
                <c:pt idx="129">
                  <c:v>10</c:v>
                </c:pt>
                <c:pt idx="130">
                  <c:v>9</c:v>
                </c:pt>
                <c:pt idx="131">
                  <c:v>8</c:v>
                </c:pt>
                <c:pt idx="132">
                  <c:v>8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6</c:v>
                </c:pt>
                <c:pt idx="137">
                  <c:v>2</c:v>
                </c:pt>
                <c:pt idx="138">
                  <c:v>5</c:v>
                </c:pt>
                <c:pt idx="139">
                  <c:v>5</c:v>
                </c:pt>
                <c:pt idx="140">
                  <c:v>4</c:v>
                </c:pt>
                <c:pt idx="141">
                  <c:v>3</c:v>
                </c:pt>
                <c:pt idx="142">
                  <c:v>3</c:v>
                </c:pt>
                <c:pt idx="143">
                  <c:v>2</c:v>
                </c:pt>
                <c:pt idx="144">
                  <c:v>1</c:v>
                </c:pt>
                <c:pt idx="145">
                  <c:v>1</c:v>
                </c:pt>
                <c:pt idx="146">
                  <c:v>34</c:v>
                </c:pt>
                <c:pt idx="147">
                  <c:v>36</c:v>
                </c:pt>
                <c:pt idx="148">
                  <c:v>38</c:v>
                </c:pt>
                <c:pt idx="149">
                  <c:v>46</c:v>
                </c:pt>
                <c:pt idx="150">
                  <c:v>44</c:v>
                </c:pt>
                <c:pt idx="151">
                  <c:v>18</c:v>
                </c:pt>
                <c:pt idx="152">
                  <c:v>50</c:v>
                </c:pt>
                <c:pt idx="153">
                  <c:v>60</c:v>
                </c:pt>
                <c:pt idx="154">
                  <c:v>62</c:v>
                </c:pt>
                <c:pt idx="155">
                  <c:v>62</c:v>
                </c:pt>
                <c:pt idx="156">
                  <c:v>64</c:v>
                </c:pt>
                <c:pt idx="157">
                  <c:v>64</c:v>
                </c:pt>
                <c:pt idx="158">
                  <c:v>68</c:v>
                </c:pt>
                <c:pt idx="159">
                  <c:v>67</c:v>
                </c:pt>
                <c:pt idx="160">
                  <c:v>68</c:v>
                </c:pt>
                <c:pt idx="161">
                  <c:v>68</c:v>
                </c:pt>
                <c:pt idx="162">
                  <c:v>68</c:v>
                </c:pt>
                <c:pt idx="163">
                  <c:v>69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71</c:v>
                </c:pt>
                <c:pt idx="170">
                  <c:v>73</c:v>
                </c:pt>
                <c:pt idx="171">
                  <c:v>75</c:v>
                </c:pt>
                <c:pt idx="172">
                  <c:v>77</c:v>
                </c:pt>
                <c:pt idx="173">
                  <c:v>78</c:v>
                </c:pt>
                <c:pt idx="174">
                  <c:v>77</c:v>
                </c:pt>
                <c:pt idx="175">
                  <c:v>78</c:v>
                </c:pt>
                <c:pt idx="176">
                  <c:v>78</c:v>
                </c:pt>
                <c:pt idx="177">
                  <c:v>79</c:v>
                </c:pt>
                <c:pt idx="178">
                  <c:v>80</c:v>
                </c:pt>
                <c:pt idx="179">
                  <c:v>80</c:v>
                </c:pt>
                <c:pt idx="180">
                  <c:v>80</c:v>
                </c:pt>
                <c:pt idx="181">
                  <c:v>80</c:v>
                </c:pt>
                <c:pt idx="182">
                  <c:v>80</c:v>
                </c:pt>
                <c:pt idx="183">
                  <c:v>81</c:v>
                </c:pt>
                <c:pt idx="184">
                  <c:v>80</c:v>
                </c:pt>
                <c:pt idx="185">
                  <c:v>81</c:v>
                </c:pt>
                <c:pt idx="186">
                  <c:v>20</c:v>
                </c:pt>
                <c:pt idx="187">
                  <c:v>74</c:v>
                </c:pt>
                <c:pt idx="188">
                  <c:v>74</c:v>
                </c:pt>
                <c:pt idx="189">
                  <c:v>82</c:v>
                </c:pt>
                <c:pt idx="190">
                  <c:v>82</c:v>
                </c:pt>
                <c:pt idx="191">
                  <c:v>54</c:v>
                </c:pt>
                <c:pt idx="192">
                  <c:v>82</c:v>
                </c:pt>
                <c:pt idx="193">
                  <c:v>52</c:v>
                </c:pt>
                <c:pt idx="194">
                  <c:v>48</c:v>
                </c:pt>
                <c:pt idx="195">
                  <c:v>54</c:v>
                </c:pt>
                <c:pt idx="196">
                  <c:v>28</c:v>
                </c:pt>
                <c:pt idx="197">
                  <c:v>74</c:v>
                </c:pt>
                <c:pt idx="198">
                  <c:v>26</c:v>
                </c:pt>
                <c:pt idx="199">
                  <c:v>56</c:v>
                </c:pt>
                <c:pt idx="200">
                  <c:v>46</c:v>
                </c:pt>
                <c:pt idx="201">
                  <c:v>42</c:v>
                </c:pt>
                <c:pt idx="202">
                  <c:v>82</c:v>
                </c:pt>
                <c:pt idx="203">
                  <c:v>50</c:v>
                </c:pt>
                <c:pt idx="204">
                  <c:v>44</c:v>
                </c:pt>
                <c:pt idx="205">
                  <c:v>76</c:v>
                </c:pt>
                <c:pt idx="206">
                  <c:v>78</c:v>
                </c:pt>
                <c:pt idx="207">
                  <c:v>64</c:v>
                </c:pt>
                <c:pt idx="208">
                  <c:v>62</c:v>
                </c:pt>
                <c:pt idx="209">
                  <c:v>76</c:v>
                </c:pt>
                <c:pt idx="210">
                  <c:v>30</c:v>
                </c:pt>
                <c:pt idx="211">
                  <c:v>34</c:v>
                </c:pt>
                <c:pt idx="212">
                  <c:v>74</c:v>
                </c:pt>
                <c:pt idx="213">
                  <c:v>30</c:v>
                </c:pt>
                <c:pt idx="214">
                  <c:v>76</c:v>
                </c:pt>
                <c:pt idx="215">
                  <c:v>60</c:v>
                </c:pt>
                <c:pt idx="216">
                  <c:v>58</c:v>
                </c:pt>
                <c:pt idx="217">
                  <c:v>72</c:v>
                </c:pt>
                <c:pt idx="218">
                  <c:v>80</c:v>
                </c:pt>
                <c:pt idx="219">
                  <c:v>62</c:v>
                </c:pt>
                <c:pt idx="220">
                  <c:v>60</c:v>
                </c:pt>
                <c:pt idx="221">
                  <c:v>24</c:v>
                </c:pt>
                <c:pt idx="222">
                  <c:v>72</c:v>
                </c:pt>
                <c:pt idx="223">
                  <c:v>72</c:v>
                </c:pt>
                <c:pt idx="224">
                  <c:v>66</c:v>
                </c:pt>
                <c:pt idx="225">
                  <c:v>63</c:v>
                </c:pt>
                <c:pt idx="226">
                  <c:v>72</c:v>
                </c:pt>
                <c:pt idx="227">
                  <c:v>48</c:v>
                </c:pt>
                <c:pt idx="228">
                  <c:v>68</c:v>
                </c:pt>
                <c:pt idx="229">
                  <c:v>58</c:v>
                </c:pt>
                <c:pt idx="230">
                  <c:v>72</c:v>
                </c:pt>
                <c:pt idx="231">
                  <c:v>20</c:v>
                </c:pt>
                <c:pt idx="232">
                  <c:v>70</c:v>
                </c:pt>
                <c:pt idx="233">
                  <c:v>40</c:v>
                </c:pt>
                <c:pt idx="234">
                  <c:v>50</c:v>
                </c:pt>
                <c:pt idx="235">
                  <c:v>66</c:v>
                </c:pt>
                <c:pt idx="236">
                  <c:v>58</c:v>
                </c:pt>
                <c:pt idx="237">
                  <c:v>48</c:v>
                </c:pt>
                <c:pt idx="238">
                  <c:v>52</c:v>
                </c:pt>
                <c:pt idx="239">
                  <c:v>60</c:v>
                </c:pt>
                <c:pt idx="240">
                  <c:v>78</c:v>
                </c:pt>
                <c:pt idx="241">
                  <c:v>73</c:v>
                </c:pt>
                <c:pt idx="242">
                  <c:v>66</c:v>
                </c:pt>
                <c:pt idx="243">
                  <c:v>66</c:v>
                </c:pt>
                <c:pt idx="244">
                  <c:v>76</c:v>
                </c:pt>
                <c:pt idx="245">
                  <c:v>76</c:v>
                </c:pt>
                <c:pt idx="246">
                  <c:v>62</c:v>
                </c:pt>
                <c:pt idx="247">
                  <c:v>66</c:v>
                </c:pt>
                <c:pt idx="248">
                  <c:v>68</c:v>
                </c:pt>
                <c:pt idx="249">
                  <c:v>70</c:v>
                </c:pt>
                <c:pt idx="250">
                  <c:v>42</c:v>
                </c:pt>
                <c:pt idx="251">
                  <c:v>52</c:v>
                </c:pt>
                <c:pt idx="252">
                  <c:v>54</c:v>
                </c:pt>
                <c:pt idx="253">
                  <c:v>36</c:v>
                </c:pt>
                <c:pt idx="254">
                  <c:v>54</c:v>
                </c:pt>
                <c:pt idx="255">
                  <c:v>32</c:v>
                </c:pt>
                <c:pt idx="256">
                  <c:v>56</c:v>
                </c:pt>
                <c:pt idx="257">
                  <c:v>34</c:v>
                </c:pt>
                <c:pt idx="258">
                  <c:v>20</c:v>
                </c:pt>
                <c:pt idx="259">
                  <c:v>48</c:v>
                </c:pt>
                <c:pt idx="260">
                  <c:v>83</c:v>
                </c:pt>
                <c:pt idx="261">
                  <c:v>40</c:v>
                </c:pt>
                <c:pt idx="262">
                  <c:v>52</c:v>
                </c:pt>
                <c:pt idx="263">
                  <c:v>60</c:v>
                </c:pt>
                <c:pt idx="264">
                  <c:v>42</c:v>
                </c:pt>
                <c:pt idx="265">
                  <c:v>63</c:v>
                </c:pt>
                <c:pt idx="266">
                  <c:v>74</c:v>
                </c:pt>
                <c:pt idx="267">
                  <c:v>23</c:v>
                </c:pt>
                <c:pt idx="268">
                  <c:v>72</c:v>
                </c:pt>
                <c:pt idx="269">
                  <c:v>48</c:v>
                </c:pt>
                <c:pt idx="270">
                  <c:v>62</c:v>
                </c:pt>
                <c:pt idx="271">
                  <c:v>60</c:v>
                </c:pt>
                <c:pt idx="272">
                  <c:v>76</c:v>
                </c:pt>
                <c:pt idx="273">
                  <c:v>49</c:v>
                </c:pt>
                <c:pt idx="274">
                  <c:v>64</c:v>
                </c:pt>
                <c:pt idx="275">
                  <c:v>76</c:v>
                </c:pt>
                <c:pt idx="276">
                  <c:v>78</c:v>
                </c:pt>
                <c:pt idx="277">
                  <c:v>62</c:v>
                </c:pt>
                <c:pt idx="278">
                  <c:v>57</c:v>
                </c:pt>
                <c:pt idx="279">
                  <c:v>37</c:v>
                </c:pt>
                <c:pt idx="280">
                  <c:v>75</c:v>
                </c:pt>
                <c:pt idx="281">
                  <c:v>71</c:v>
                </c:pt>
                <c:pt idx="282">
                  <c:v>90</c:v>
                </c:pt>
                <c:pt idx="283">
                  <c:v>92</c:v>
                </c:pt>
                <c:pt idx="284">
                  <c:v>19</c:v>
                </c:pt>
                <c:pt idx="285">
                  <c:v>92</c:v>
                </c:pt>
                <c:pt idx="286">
                  <c:v>62</c:v>
                </c:pt>
                <c:pt idx="287">
                  <c:v>94</c:v>
                </c:pt>
                <c:pt idx="288">
                  <c:v>41</c:v>
                </c:pt>
                <c:pt idx="289">
                  <c:v>92</c:v>
                </c:pt>
                <c:pt idx="290">
                  <c:v>82</c:v>
                </c:pt>
                <c:pt idx="291">
                  <c:v>53</c:v>
                </c:pt>
                <c:pt idx="292">
                  <c:v>96</c:v>
                </c:pt>
                <c:pt idx="293">
                  <c:v>72</c:v>
                </c:pt>
                <c:pt idx="294">
                  <c:v>46</c:v>
                </c:pt>
                <c:pt idx="295">
                  <c:v>43</c:v>
                </c:pt>
                <c:pt idx="296">
                  <c:v>43</c:v>
                </c:pt>
                <c:pt idx="297">
                  <c:v>25</c:v>
                </c:pt>
                <c:pt idx="298">
                  <c:v>26</c:v>
                </c:pt>
                <c:pt idx="299">
                  <c:v>83</c:v>
                </c:pt>
                <c:pt idx="300">
                  <c:v>93</c:v>
                </c:pt>
                <c:pt idx="301">
                  <c:v>64</c:v>
                </c:pt>
                <c:pt idx="302">
                  <c:v>40</c:v>
                </c:pt>
                <c:pt idx="303">
                  <c:v>4</c:v>
                </c:pt>
                <c:pt idx="304">
                  <c:v>66</c:v>
                </c:pt>
                <c:pt idx="305">
                  <c:v>55</c:v>
                </c:pt>
                <c:pt idx="306">
                  <c:v>13</c:v>
                </c:pt>
                <c:pt idx="307">
                  <c:v>94</c:v>
                </c:pt>
                <c:pt idx="308">
                  <c:v>83</c:v>
                </c:pt>
                <c:pt idx="309">
                  <c:v>96</c:v>
                </c:pt>
                <c:pt idx="310">
                  <c:v>17</c:v>
                </c:pt>
                <c:pt idx="311">
                  <c:v>34</c:v>
                </c:pt>
                <c:pt idx="312">
                  <c:v>92</c:v>
                </c:pt>
                <c:pt idx="313">
                  <c:v>50</c:v>
                </c:pt>
                <c:pt idx="314">
                  <c:v>36</c:v>
                </c:pt>
                <c:pt idx="315">
                  <c:v>43</c:v>
                </c:pt>
                <c:pt idx="316">
                  <c:v>75</c:v>
                </c:pt>
                <c:pt idx="317">
                  <c:v>92</c:v>
                </c:pt>
                <c:pt idx="318">
                  <c:v>93</c:v>
                </c:pt>
                <c:pt idx="319">
                  <c:v>20</c:v>
                </c:pt>
                <c:pt idx="320">
                  <c:v>28</c:v>
                </c:pt>
                <c:pt idx="321">
                  <c:v>90</c:v>
                </c:pt>
                <c:pt idx="322">
                  <c:v>57</c:v>
                </c:pt>
                <c:pt idx="323">
                  <c:v>82</c:v>
                </c:pt>
                <c:pt idx="324">
                  <c:v>91</c:v>
                </c:pt>
                <c:pt idx="325">
                  <c:v>94</c:v>
                </c:pt>
                <c:pt idx="326">
                  <c:v>41</c:v>
                </c:pt>
                <c:pt idx="327">
                  <c:v>96</c:v>
                </c:pt>
                <c:pt idx="328">
                  <c:v>96</c:v>
                </c:pt>
                <c:pt idx="329">
                  <c:v>95</c:v>
                </c:pt>
                <c:pt idx="330">
                  <c:v>90</c:v>
                </c:pt>
                <c:pt idx="331">
                  <c:v>94</c:v>
                </c:pt>
                <c:pt idx="332">
                  <c:v>6</c:v>
                </c:pt>
                <c:pt idx="333">
                  <c:v>96</c:v>
                </c:pt>
                <c:pt idx="334">
                  <c:v>67</c:v>
                </c:pt>
                <c:pt idx="335">
                  <c:v>42</c:v>
                </c:pt>
                <c:pt idx="336">
                  <c:v>88</c:v>
                </c:pt>
                <c:pt idx="337">
                  <c:v>97</c:v>
                </c:pt>
                <c:pt idx="338">
                  <c:v>67</c:v>
                </c:pt>
                <c:pt idx="339">
                  <c:v>98</c:v>
                </c:pt>
                <c:pt idx="340">
                  <c:v>41</c:v>
                </c:pt>
                <c:pt idx="341">
                  <c:v>80</c:v>
                </c:pt>
                <c:pt idx="342">
                  <c:v>47</c:v>
                </c:pt>
                <c:pt idx="343">
                  <c:v>95</c:v>
                </c:pt>
                <c:pt idx="344">
                  <c:v>98</c:v>
                </c:pt>
                <c:pt idx="345">
                  <c:v>97</c:v>
                </c:pt>
                <c:pt idx="346">
                  <c:v>18</c:v>
                </c:pt>
                <c:pt idx="347">
                  <c:v>77</c:v>
                </c:pt>
                <c:pt idx="348">
                  <c:v>65</c:v>
                </c:pt>
                <c:pt idx="349">
                  <c:v>95</c:v>
                </c:pt>
                <c:pt idx="350">
                  <c:v>14</c:v>
                </c:pt>
                <c:pt idx="351">
                  <c:v>84</c:v>
                </c:pt>
                <c:pt idx="352">
                  <c:v>28</c:v>
                </c:pt>
                <c:pt idx="353">
                  <c:v>62</c:v>
                </c:pt>
                <c:pt idx="354">
                  <c:v>94</c:v>
                </c:pt>
                <c:pt idx="355">
                  <c:v>64</c:v>
                </c:pt>
                <c:pt idx="356">
                  <c:v>65</c:v>
                </c:pt>
                <c:pt idx="357">
                  <c:v>92</c:v>
                </c:pt>
                <c:pt idx="358">
                  <c:v>22</c:v>
                </c:pt>
                <c:pt idx="359">
                  <c:v>78</c:v>
                </c:pt>
                <c:pt idx="360">
                  <c:v>50</c:v>
                </c:pt>
                <c:pt idx="361">
                  <c:v>63</c:v>
                </c:pt>
                <c:pt idx="362">
                  <c:v>18</c:v>
                </c:pt>
                <c:pt idx="363">
                  <c:v>83</c:v>
                </c:pt>
                <c:pt idx="364">
                  <c:v>72</c:v>
                </c:pt>
                <c:pt idx="365">
                  <c:v>55</c:v>
                </c:pt>
                <c:pt idx="366">
                  <c:v>96</c:v>
                </c:pt>
                <c:pt idx="367">
                  <c:v>38</c:v>
                </c:pt>
                <c:pt idx="368">
                  <c:v>82</c:v>
                </c:pt>
                <c:pt idx="369">
                  <c:v>89</c:v>
                </c:pt>
                <c:pt idx="370">
                  <c:v>96</c:v>
                </c:pt>
                <c:pt idx="371">
                  <c:v>61</c:v>
                </c:pt>
                <c:pt idx="372">
                  <c:v>41</c:v>
                </c:pt>
                <c:pt idx="373">
                  <c:v>94</c:v>
                </c:pt>
                <c:pt idx="374">
                  <c:v>48</c:v>
                </c:pt>
                <c:pt idx="375">
                  <c:v>63</c:v>
                </c:pt>
                <c:pt idx="376">
                  <c:v>98</c:v>
                </c:pt>
                <c:pt idx="377">
                  <c:v>1</c:v>
                </c:pt>
                <c:pt idx="378">
                  <c:v>36</c:v>
                </c:pt>
                <c:pt idx="379">
                  <c:v>56</c:v>
                </c:pt>
                <c:pt idx="380">
                  <c:v>63</c:v>
                </c:pt>
                <c:pt idx="381">
                  <c:v>76</c:v>
                </c:pt>
                <c:pt idx="382">
                  <c:v>88</c:v>
                </c:pt>
                <c:pt idx="383">
                  <c:v>61</c:v>
                </c:pt>
                <c:pt idx="384">
                  <c:v>27</c:v>
                </c:pt>
                <c:pt idx="385">
                  <c:v>63</c:v>
                </c:pt>
                <c:pt idx="386">
                  <c:v>81</c:v>
                </c:pt>
                <c:pt idx="387">
                  <c:v>71</c:v>
                </c:pt>
                <c:pt idx="388">
                  <c:v>45</c:v>
                </c:pt>
                <c:pt idx="389">
                  <c:v>45</c:v>
                </c:pt>
                <c:pt idx="390">
                  <c:v>84</c:v>
                </c:pt>
                <c:pt idx="391">
                  <c:v>94</c:v>
                </c:pt>
                <c:pt idx="392">
                  <c:v>51</c:v>
                </c:pt>
                <c:pt idx="393">
                  <c:v>26</c:v>
                </c:pt>
                <c:pt idx="394">
                  <c:v>98</c:v>
                </c:pt>
                <c:pt idx="395">
                  <c:v>61</c:v>
                </c:pt>
                <c:pt idx="396">
                  <c:v>11</c:v>
                </c:pt>
                <c:pt idx="397">
                  <c:v>55</c:v>
                </c:pt>
                <c:pt idx="398">
                  <c:v>69</c:v>
                </c:pt>
                <c:pt idx="399">
                  <c:v>90</c:v>
                </c:pt>
                <c:pt idx="400">
                  <c:v>72</c:v>
                </c:pt>
                <c:pt idx="401">
                  <c:v>73</c:v>
                </c:pt>
                <c:pt idx="402">
                  <c:v>71</c:v>
                </c:pt>
                <c:pt idx="403">
                  <c:v>99</c:v>
                </c:pt>
                <c:pt idx="404">
                  <c:v>48</c:v>
                </c:pt>
                <c:pt idx="405">
                  <c:v>93</c:v>
                </c:pt>
                <c:pt idx="406">
                  <c:v>44</c:v>
                </c:pt>
                <c:pt idx="407">
                  <c:v>61</c:v>
                </c:pt>
                <c:pt idx="408">
                  <c:v>62</c:v>
                </c:pt>
                <c:pt idx="409">
                  <c:v>98</c:v>
                </c:pt>
                <c:pt idx="410">
                  <c:v>97</c:v>
                </c:pt>
                <c:pt idx="411">
                  <c:v>23</c:v>
                </c:pt>
                <c:pt idx="412">
                  <c:v>25</c:v>
                </c:pt>
                <c:pt idx="413">
                  <c:v>50</c:v>
                </c:pt>
                <c:pt idx="414">
                  <c:v>58</c:v>
                </c:pt>
                <c:pt idx="415">
                  <c:v>99</c:v>
                </c:pt>
                <c:pt idx="416">
                  <c:v>27</c:v>
                </c:pt>
                <c:pt idx="417">
                  <c:v>32</c:v>
                </c:pt>
                <c:pt idx="418">
                  <c:v>61</c:v>
                </c:pt>
                <c:pt idx="419">
                  <c:v>47</c:v>
                </c:pt>
                <c:pt idx="420">
                  <c:v>30</c:v>
                </c:pt>
                <c:pt idx="421">
                  <c:v>64</c:v>
                </c:pt>
                <c:pt idx="422">
                  <c:v>45</c:v>
                </c:pt>
                <c:pt idx="423">
                  <c:v>79</c:v>
                </c:pt>
                <c:pt idx="424">
                  <c:v>77</c:v>
                </c:pt>
                <c:pt idx="425">
                  <c:v>75</c:v>
                </c:pt>
                <c:pt idx="426">
                  <c:v>96</c:v>
                </c:pt>
                <c:pt idx="427">
                  <c:v>20</c:v>
                </c:pt>
                <c:pt idx="428">
                  <c:v>71</c:v>
                </c:pt>
                <c:pt idx="429">
                  <c:v>52</c:v>
                </c:pt>
                <c:pt idx="430">
                  <c:v>66</c:v>
                </c:pt>
                <c:pt idx="431">
                  <c:v>71</c:v>
                </c:pt>
                <c:pt idx="432">
                  <c:v>84</c:v>
                </c:pt>
                <c:pt idx="433">
                  <c:v>58</c:v>
                </c:pt>
                <c:pt idx="434">
                  <c:v>50</c:v>
                </c:pt>
                <c:pt idx="435">
                  <c:v>69</c:v>
                </c:pt>
                <c:pt idx="436">
                  <c:v>64</c:v>
                </c:pt>
                <c:pt idx="437">
                  <c:v>74</c:v>
                </c:pt>
                <c:pt idx="438">
                  <c:v>34</c:v>
                </c:pt>
                <c:pt idx="439">
                  <c:v>52</c:v>
                </c:pt>
                <c:pt idx="440">
                  <c:v>50</c:v>
                </c:pt>
                <c:pt idx="441">
                  <c:v>73</c:v>
                </c:pt>
                <c:pt idx="442">
                  <c:v>52</c:v>
                </c:pt>
                <c:pt idx="443">
                  <c:v>39</c:v>
                </c:pt>
                <c:pt idx="444">
                  <c:v>100</c:v>
                </c:pt>
                <c:pt idx="445">
                  <c:v>76</c:v>
                </c:pt>
                <c:pt idx="446">
                  <c:v>69</c:v>
                </c:pt>
                <c:pt idx="447">
                  <c:v>63</c:v>
                </c:pt>
                <c:pt idx="448">
                  <c:v>43</c:v>
                </c:pt>
                <c:pt idx="449">
                  <c:v>16</c:v>
                </c:pt>
                <c:pt idx="450">
                  <c:v>37</c:v>
                </c:pt>
                <c:pt idx="451">
                  <c:v>21</c:v>
                </c:pt>
                <c:pt idx="452">
                  <c:v>40</c:v>
                </c:pt>
                <c:pt idx="453">
                  <c:v>33</c:v>
                </c:pt>
                <c:pt idx="454">
                  <c:v>27</c:v>
                </c:pt>
                <c:pt idx="455">
                  <c:v>74</c:v>
                </c:pt>
                <c:pt idx="456">
                  <c:v>77</c:v>
                </c:pt>
                <c:pt idx="457">
                  <c:v>65</c:v>
                </c:pt>
                <c:pt idx="458">
                  <c:v>27</c:v>
                </c:pt>
                <c:pt idx="459">
                  <c:v>75</c:v>
                </c:pt>
                <c:pt idx="460">
                  <c:v>72</c:v>
                </c:pt>
                <c:pt idx="461">
                  <c:v>74</c:v>
                </c:pt>
                <c:pt idx="462">
                  <c:v>38</c:v>
                </c:pt>
                <c:pt idx="463">
                  <c:v>40</c:v>
                </c:pt>
                <c:pt idx="464">
                  <c:v>43</c:v>
                </c:pt>
                <c:pt idx="465">
                  <c:v>41</c:v>
                </c:pt>
                <c:pt idx="466">
                  <c:v>98</c:v>
                </c:pt>
                <c:pt idx="467">
                  <c:v>51</c:v>
                </c:pt>
                <c:pt idx="468">
                  <c:v>53</c:v>
                </c:pt>
                <c:pt idx="469">
                  <c:v>39</c:v>
                </c:pt>
                <c:pt idx="470">
                  <c:v>52</c:v>
                </c:pt>
                <c:pt idx="471">
                  <c:v>63</c:v>
                </c:pt>
                <c:pt idx="472">
                  <c:v>4</c:v>
                </c:pt>
                <c:pt idx="473">
                  <c:v>101</c:v>
                </c:pt>
                <c:pt idx="474">
                  <c:v>38</c:v>
                </c:pt>
                <c:pt idx="475">
                  <c:v>49</c:v>
                </c:pt>
                <c:pt idx="476">
                  <c:v>64</c:v>
                </c:pt>
                <c:pt idx="477">
                  <c:v>80</c:v>
                </c:pt>
                <c:pt idx="478">
                  <c:v>94</c:v>
                </c:pt>
                <c:pt idx="479">
                  <c:v>48</c:v>
                </c:pt>
                <c:pt idx="480">
                  <c:v>26</c:v>
                </c:pt>
                <c:pt idx="481">
                  <c:v>72</c:v>
                </c:pt>
                <c:pt idx="482">
                  <c:v>61</c:v>
                </c:pt>
                <c:pt idx="483">
                  <c:v>47</c:v>
                </c:pt>
                <c:pt idx="484">
                  <c:v>99</c:v>
                </c:pt>
                <c:pt idx="485">
                  <c:v>44</c:v>
                </c:pt>
                <c:pt idx="486">
                  <c:v>54</c:v>
                </c:pt>
                <c:pt idx="487">
                  <c:v>75</c:v>
                </c:pt>
                <c:pt idx="488">
                  <c:v>41</c:v>
                </c:pt>
                <c:pt idx="489">
                  <c:v>18</c:v>
                </c:pt>
                <c:pt idx="490">
                  <c:v>52</c:v>
                </c:pt>
                <c:pt idx="491">
                  <c:v>37</c:v>
                </c:pt>
                <c:pt idx="492">
                  <c:v>96</c:v>
                </c:pt>
                <c:pt idx="493">
                  <c:v>58</c:v>
                </c:pt>
                <c:pt idx="494">
                  <c:v>70</c:v>
                </c:pt>
                <c:pt idx="495">
                  <c:v>101</c:v>
                </c:pt>
                <c:pt idx="496">
                  <c:v>24</c:v>
                </c:pt>
                <c:pt idx="497">
                  <c:v>96</c:v>
                </c:pt>
                <c:pt idx="498">
                  <c:v>91</c:v>
                </c:pt>
                <c:pt idx="499">
                  <c:v>38</c:v>
                </c:pt>
                <c:pt idx="500">
                  <c:v>15</c:v>
                </c:pt>
                <c:pt idx="501">
                  <c:v>72</c:v>
                </c:pt>
                <c:pt idx="502">
                  <c:v>90</c:v>
                </c:pt>
                <c:pt idx="503">
                  <c:v>63</c:v>
                </c:pt>
                <c:pt idx="504">
                  <c:v>74</c:v>
                </c:pt>
                <c:pt idx="505">
                  <c:v>92</c:v>
                </c:pt>
                <c:pt idx="506">
                  <c:v>99</c:v>
                </c:pt>
                <c:pt idx="507">
                  <c:v>52</c:v>
                </c:pt>
                <c:pt idx="508">
                  <c:v>90</c:v>
                </c:pt>
                <c:pt idx="509">
                  <c:v>37</c:v>
                </c:pt>
                <c:pt idx="510">
                  <c:v>98</c:v>
                </c:pt>
                <c:pt idx="511">
                  <c:v>33</c:v>
                </c:pt>
                <c:pt idx="512">
                  <c:v>91</c:v>
                </c:pt>
                <c:pt idx="513">
                  <c:v>46</c:v>
                </c:pt>
                <c:pt idx="514">
                  <c:v>45</c:v>
                </c:pt>
                <c:pt idx="515">
                  <c:v>23</c:v>
                </c:pt>
                <c:pt idx="516">
                  <c:v>76</c:v>
                </c:pt>
                <c:pt idx="517">
                  <c:v>83</c:v>
                </c:pt>
                <c:pt idx="518">
                  <c:v>63</c:v>
                </c:pt>
                <c:pt idx="519">
                  <c:v>88</c:v>
                </c:pt>
                <c:pt idx="520">
                  <c:v>15</c:v>
                </c:pt>
                <c:pt idx="521">
                  <c:v>50</c:v>
                </c:pt>
                <c:pt idx="522">
                  <c:v>59</c:v>
                </c:pt>
                <c:pt idx="523">
                  <c:v>77</c:v>
                </c:pt>
                <c:pt idx="524">
                  <c:v>55</c:v>
                </c:pt>
                <c:pt idx="525">
                  <c:v>53</c:v>
                </c:pt>
                <c:pt idx="526">
                  <c:v>56</c:v>
                </c:pt>
                <c:pt idx="527">
                  <c:v>51</c:v>
                </c:pt>
                <c:pt idx="528">
                  <c:v>81</c:v>
                </c:pt>
                <c:pt idx="529">
                  <c:v>54</c:v>
                </c:pt>
                <c:pt idx="530">
                  <c:v>77</c:v>
                </c:pt>
                <c:pt idx="531">
                  <c:v>56</c:v>
                </c:pt>
                <c:pt idx="532">
                  <c:v>88</c:v>
                </c:pt>
                <c:pt idx="533">
                  <c:v>32</c:v>
                </c:pt>
                <c:pt idx="534">
                  <c:v>60</c:v>
                </c:pt>
                <c:pt idx="535">
                  <c:v>94</c:v>
                </c:pt>
                <c:pt idx="536">
                  <c:v>77</c:v>
                </c:pt>
                <c:pt idx="537">
                  <c:v>78</c:v>
                </c:pt>
                <c:pt idx="538">
                  <c:v>41</c:v>
                </c:pt>
                <c:pt idx="539">
                  <c:v>89</c:v>
                </c:pt>
                <c:pt idx="540">
                  <c:v>55</c:v>
                </c:pt>
                <c:pt idx="541">
                  <c:v>50</c:v>
                </c:pt>
                <c:pt idx="542">
                  <c:v>68</c:v>
                </c:pt>
                <c:pt idx="543">
                  <c:v>64</c:v>
                </c:pt>
                <c:pt idx="544">
                  <c:v>69</c:v>
                </c:pt>
                <c:pt idx="545">
                  <c:v>54</c:v>
                </c:pt>
                <c:pt idx="546">
                  <c:v>84</c:v>
                </c:pt>
                <c:pt idx="547">
                  <c:v>34</c:v>
                </c:pt>
                <c:pt idx="548">
                  <c:v>47</c:v>
                </c:pt>
                <c:pt idx="549">
                  <c:v>71</c:v>
                </c:pt>
                <c:pt idx="550">
                  <c:v>53</c:v>
                </c:pt>
                <c:pt idx="551">
                  <c:v>99</c:v>
                </c:pt>
                <c:pt idx="552">
                  <c:v>47</c:v>
                </c:pt>
                <c:pt idx="553">
                  <c:v>65</c:v>
                </c:pt>
                <c:pt idx="554">
                  <c:v>92</c:v>
                </c:pt>
                <c:pt idx="555">
                  <c:v>71</c:v>
                </c:pt>
                <c:pt idx="556">
                  <c:v>71</c:v>
                </c:pt>
                <c:pt idx="557">
                  <c:v>55</c:v>
                </c:pt>
                <c:pt idx="558">
                  <c:v>83</c:v>
                </c:pt>
                <c:pt idx="559">
                  <c:v>79</c:v>
                </c:pt>
                <c:pt idx="560">
                  <c:v>28</c:v>
                </c:pt>
                <c:pt idx="561">
                  <c:v>52</c:v>
                </c:pt>
                <c:pt idx="562">
                  <c:v>63</c:v>
                </c:pt>
                <c:pt idx="563">
                  <c:v>51</c:v>
                </c:pt>
                <c:pt idx="564">
                  <c:v>25</c:v>
                </c:pt>
                <c:pt idx="565">
                  <c:v>61</c:v>
                </c:pt>
                <c:pt idx="566">
                  <c:v>65</c:v>
                </c:pt>
                <c:pt idx="567">
                  <c:v>65</c:v>
                </c:pt>
                <c:pt idx="568">
                  <c:v>54</c:v>
                </c:pt>
                <c:pt idx="569">
                  <c:v>73</c:v>
                </c:pt>
                <c:pt idx="570">
                  <c:v>83</c:v>
                </c:pt>
                <c:pt idx="571">
                  <c:v>97</c:v>
                </c:pt>
                <c:pt idx="572">
                  <c:v>52</c:v>
                </c:pt>
                <c:pt idx="573">
                  <c:v>63</c:v>
                </c:pt>
                <c:pt idx="574">
                  <c:v>20</c:v>
                </c:pt>
                <c:pt idx="575">
                  <c:v>93</c:v>
                </c:pt>
                <c:pt idx="576">
                  <c:v>45</c:v>
                </c:pt>
                <c:pt idx="577">
                  <c:v>78</c:v>
                </c:pt>
                <c:pt idx="578">
                  <c:v>43</c:v>
                </c:pt>
                <c:pt idx="579">
                  <c:v>92</c:v>
                </c:pt>
                <c:pt idx="580">
                  <c:v>70</c:v>
                </c:pt>
                <c:pt idx="581">
                  <c:v>53</c:v>
                </c:pt>
                <c:pt idx="582">
                  <c:v>78</c:v>
                </c:pt>
                <c:pt idx="583">
                  <c:v>51</c:v>
                </c:pt>
                <c:pt idx="584">
                  <c:v>86</c:v>
                </c:pt>
                <c:pt idx="585">
                  <c:v>75</c:v>
                </c:pt>
                <c:pt idx="586">
                  <c:v>88</c:v>
                </c:pt>
                <c:pt idx="587">
                  <c:v>46</c:v>
                </c:pt>
                <c:pt idx="588">
                  <c:v>41</c:v>
                </c:pt>
                <c:pt idx="589">
                  <c:v>66</c:v>
                </c:pt>
                <c:pt idx="590">
                  <c:v>60</c:v>
                </c:pt>
                <c:pt idx="591">
                  <c:v>21</c:v>
                </c:pt>
                <c:pt idx="592">
                  <c:v>39</c:v>
                </c:pt>
                <c:pt idx="593">
                  <c:v>40</c:v>
                </c:pt>
                <c:pt idx="594">
                  <c:v>31</c:v>
                </c:pt>
                <c:pt idx="595">
                  <c:v>52</c:v>
                </c:pt>
                <c:pt idx="596">
                  <c:v>58</c:v>
                </c:pt>
                <c:pt idx="597">
                  <c:v>79</c:v>
                </c:pt>
                <c:pt idx="598">
                  <c:v>81</c:v>
                </c:pt>
                <c:pt idx="599">
                  <c:v>100</c:v>
                </c:pt>
                <c:pt idx="600">
                  <c:v>78</c:v>
                </c:pt>
                <c:pt idx="601">
                  <c:v>49</c:v>
                </c:pt>
                <c:pt idx="602">
                  <c:v>44</c:v>
                </c:pt>
                <c:pt idx="603">
                  <c:v>42</c:v>
                </c:pt>
                <c:pt idx="604">
                  <c:v>51</c:v>
                </c:pt>
                <c:pt idx="605">
                  <c:v>33</c:v>
                </c:pt>
                <c:pt idx="606">
                  <c:v>79</c:v>
                </c:pt>
                <c:pt idx="607">
                  <c:v>80</c:v>
                </c:pt>
                <c:pt idx="608">
                  <c:v>39</c:v>
                </c:pt>
                <c:pt idx="609">
                  <c:v>75</c:v>
                </c:pt>
                <c:pt idx="610">
                  <c:v>69</c:v>
                </c:pt>
                <c:pt idx="611">
                  <c:v>29</c:v>
                </c:pt>
                <c:pt idx="612">
                  <c:v>21</c:v>
                </c:pt>
                <c:pt idx="613">
                  <c:v>56</c:v>
                </c:pt>
                <c:pt idx="614">
                  <c:v>35</c:v>
                </c:pt>
                <c:pt idx="615">
                  <c:v>70</c:v>
                </c:pt>
                <c:pt idx="616">
                  <c:v>73</c:v>
                </c:pt>
                <c:pt idx="617">
                  <c:v>93</c:v>
                </c:pt>
                <c:pt idx="618">
                  <c:v>65</c:v>
                </c:pt>
                <c:pt idx="619">
                  <c:v>28</c:v>
                </c:pt>
                <c:pt idx="620">
                  <c:v>94</c:v>
                </c:pt>
                <c:pt idx="621">
                  <c:v>79</c:v>
                </c:pt>
                <c:pt idx="622">
                  <c:v>48</c:v>
                </c:pt>
                <c:pt idx="623">
                  <c:v>61</c:v>
                </c:pt>
                <c:pt idx="624">
                  <c:v>54</c:v>
                </c:pt>
                <c:pt idx="625">
                  <c:v>82</c:v>
                </c:pt>
                <c:pt idx="626">
                  <c:v>93</c:v>
                </c:pt>
                <c:pt idx="627">
                  <c:v>95</c:v>
                </c:pt>
                <c:pt idx="628">
                  <c:v>68</c:v>
                </c:pt>
                <c:pt idx="629">
                  <c:v>71</c:v>
                </c:pt>
                <c:pt idx="630">
                  <c:v>30</c:v>
                </c:pt>
                <c:pt idx="631">
                  <c:v>62</c:v>
                </c:pt>
                <c:pt idx="632">
                  <c:v>78</c:v>
                </c:pt>
                <c:pt idx="633">
                  <c:v>21</c:v>
                </c:pt>
                <c:pt idx="634">
                  <c:v>97</c:v>
                </c:pt>
                <c:pt idx="635">
                  <c:v>80</c:v>
                </c:pt>
                <c:pt idx="636">
                  <c:v>77</c:v>
                </c:pt>
                <c:pt idx="637">
                  <c:v>57</c:v>
                </c:pt>
                <c:pt idx="638">
                  <c:v>99</c:v>
                </c:pt>
                <c:pt idx="639">
                  <c:v>32</c:v>
                </c:pt>
                <c:pt idx="640">
                  <c:v>56</c:v>
                </c:pt>
                <c:pt idx="641">
                  <c:v>33</c:v>
                </c:pt>
                <c:pt idx="642">
                  <c:v>51</c:v>
                </c:pt>
                <c:pt idx="643">
                  <c:v>64</c:v>
                </c:pt>
                <c:pt idx="644">
                  <c:v>79</c:v>
                </c:pt>
                <c:pt idx="645">
                  <c:v>91</c:v>
                </c:pt>
                <c:pt idx="646">
                  <c:v>98</c:v>
                </c:pt>
                <c:pt idx="647">
                  <c:v>28</c:v>
                </c:pt>
                <c:pt idx="648">
                  <c:v>45</c:v>
                </c:pt>
                <c:pt idx="649">
                  <c:v>35</c:v>
                </c:pt>
                <c:pt idx="650">
                  <c:v>36</c:v>
                </c:pt>
                <c:pt idx="651">
                  <c:v>58</c:v>
                </c:pt>
                <c:pt idx="652">
                  <c:v>71</c:v>
                </c:pt>
                <c:pt idx="653">
                  <c:v>58</c:v>
                </c:pt>
                <c:pt idx="654">
                  <c:v>99</c:v>
                </c:pt>
                <c:pt idx="655">
                  <c:v>38</c:v>
                </c:pt>
                <c:pt idx="656">
                  <c:v>55</c:v>
                </c:pt>
                <c:pt idx="657">
                  <c:v>105</c:v>
                </c:pt>
                <c:pt idx="658">
                  <c:v>91</c:v>
                </c:pt>
                <c:pt idx="659">
                  <c:v>76</c:v>
                </c:pt>
                <c:pt idx="660">
                  <c:v>69</c:v>
                </c:pt>
                <c:pt idx="661">
                  <c:v>52</c:v>
                </c:pt>
                <c:pt idx="662">
                  <c:v>89</c:v>
                </c:pt>
                <c:pt idx="663">
                  <c:v>68</c:v>
                </c:pt>
                <c:pt idx="664">
                  <c:v>61</c:v>
                </c:pt>
                <c:pt idx="665">
                  <c:v>56</c:v>
                </c:pt>
                <c:pt idx="666">
                  <c:v>50</c:v>
                </c:pt>
                <c:pt idx="667">
                  <c:v>67</c:v>
                </c:pt>
                <c:pt idx="668">
                  <c:v>33</c:v>
                </c:pt>
                <c:pt idx="669">
                  <c:v>81</c:v>
                </c:pt>
                <c:pt idx="670">
                  <c:v>33</c:v>
                </c:pt>
                <c:pt idx="671">
                  <c:v>90</c:v>
                </c:pt>
                <c:pt idx="672">
                  <c:v>100</c:v>
                </c:pt>
                <c:pt idx="673">
                  <c:v>65</c:v>
                </c:pt>
                <c:pt idx="674">
                  <c:v>75</c:v>
                </c:pt>
                <c:pt idx="675">
                  <c:v>80</c:v>
                </c:pt>
                <c:pt idx="676">
                  <c:v>74</c:v>
                </c:pt>
                <c:pt idx="677">
                  <c:v>97</c:v>
                </c:pt>
                <c:pt idx="678">
                  <c:v>72</c:v>
                </c:pt>
                <c:pt idx="679">
                  <c:v>41</c:v>
                </c:pt>
                <c:pt idx="680">
                  <c:v>65</c:v>
                </c:pt>
                <c:pt idx="681">
                  <c:v>93</c:v>
                </c:pt>
                <c:pt idx="682">
                  <c:v>19</c:v>
                </c:pt>
                <c:pt idx="683">
                  <c:v>76</c:v>
                </c:pt>
                <c:pt idx="684">
                  <c:v>91</c:v>
                </c:pt>
                <c:pt idx="685">
                  <c:v>24</c:v>
                </c:pt>
                <c:pt idx="686">
                  <c:v>65</c:v>
                </c:pt>
                <c:pt idx="687">
                  <c:v>82</c:v>
                </c:pt>
                <c:pt idx="688">
                  <c:v>46</c:v>
                </c:pt>
                <c:pt idx="689">
                  <c:v>12</c:v>
                </c:pt>
                <c:pt idx="690">
                  <c:v>45</c:v>
                </c:pt>
                <c:pt idx="691">
                  <c:v>53</c:v>
                </c:pt>
                <c:pt idx="692">
                  <c:v>54</c:v>
                </c:pt>
                <c:pt idx="693">
                  <c:v>100</c:v>
                </c:pt>
                <c:pt idx="694">
                  <c:v>43</c:v>
                </c:pt>
                <c:pt idx="695">
                  <c:v>75</c:v>
                </c:pt>
                <c:pt idx="696">
                  <c:v>78</c:v>
                </c:pt>
                <c:pt idx="697">
                  <c:v>57</c:v>
                </c:pt>
                <c:pt idx="698">
                  <c:v>77</c:v>
                </c:pt>
                <c:pt idx="699">
                  <c:v>59</c:v>
                </c:pt>
                <c:pt idx="700">
                  <c:v>79</c:v>
                </c:pt>
                <c:pt idx="701">
                  <c:v>64</c:v>
                </c:pt>
                <c:pt idx="702">
                  <c:v>58</c:v>
                </c:pt>
                <c:pt idx="703">
                  <c:v>79</c:v>
                </c:pt>
                <c:pt idx="704">
                  <c:v>65</c:v>
                </c:pt>
                <c:pt idx="705">
                  <c:v>27</c:v>
                </c:pt>
                <c:pt idx="706">
                  <c:v>65</c:v>
                </c:pt>
                <c:pt idx="707">
                  <c:v>75</c:v>
                </c:pt>
                <c:pt idx="708">
                  <c:v>54</c:v>
                </c:pt>
                <c:pt idx="709">
                  <c:v>40</c:v>
                </c:pt>
                <c:pt idx="710">
                  <c:v>77</c:v>
                </c:pt>
                <c:pt idx="711">
                  <c:v>40</c:v>
                </c:pt>
                <c:pt idx="712">
                  <c:v>35</c:v>
                </c:pt>
                <c:pt idx="713">
                  <c:v>52</c:v>
                </c:pt>
                <c:pt idx="714">
                  <c:v>95</c:v>
                </c:pt>
                <c:pt idx="715">
                  <c:v>72</c:v>
                </c:pt>
                <c:pt idx="716">
                  <c:v>63</c:v>
                </c:pt>
                <c:pt idx="717">
                  <c:v>11</c:v>
                </c:pt>
                <c:pt idx="718">
                  <c:v>36</c:v>
                </c:pt>
                <c:pt idx="719">
                  <c:v>39</c:v>
                </c:pt>
                <c:pt idx="720">
                  <c:v>86</c:v>
                </c:pt>
                <c:pt idx="721">
                  <c:v>41</c:v>
                </c:pt>
                <c:pt idx="722">
                  <c:v>77</c:v>
                </c:pt>
                <c:pt idx="723">
                  <c:v>92</c:v>
                </c:pt>
                <c:pt idx="724">
                  <c:v>31</c:v>
                </c:pt>
                <c:pt idx="725">
                  <c:v>30</c:v>
                </c:pt>
                <c:pt idx="726">
                  <c:v>46</c:v>
                </c:pt>
                <c:pt idx="727">
                  <c:v>39</c:v>
                </c:pt>
                <c:pt idx="728">
                  <c:v>53</c:v>
                </c:pt>
                <c:pt idx="729">
                  <c:v>76</c:v>
                </c:pt>
                <c:pt idx="730">
                  <c:v>76</c:v>
                </c:pt>
                <c:pt idx="731">
                  <c:v>63</c:v>
                </c:pt>
                <c:pt idx="732">
                  <c:v>29</c:v>
                </c:pt>
                <c:pt idx="733">
                  <c:v>75</c:v>
                </c:pt>
                <c:pt idx="734">
                  <c:v>78</c:v>
                </c:pt>
                <c:pt idx="735">
                  <c:v>53</c:v>
                </c:pt>
                <c:pt idx="736">
                  <c:v>19</c:v>
                </c:pt>
                <c:pt idx="737">
                  <c:v>72</c:v>
                </c:pt>
                <c:pt idx="738">
                  <c:v>95</c:v>
                </c:pt>
                <c:pt idx="739">
                  <c:v>80</c:v>
                </c:pt>
                <c:pt idx="740">
                  <c:v>83</c:v>
                </c:pt>
                <c:pt idx="741">
                  <c:v>32</c:v>
                </c:pt>
                <c:pt idx="742">
                  <c:v>83</c:v>
                </c:pt>
                <c:pt idx="743">
                  <c:v>78</c:v>
                </c:pt>
                <c:pt idx="744">
                  <c:v>82</c:v>
                </c:pt>
                <c:pt idx="745">
                  <c:v>80</c:v>
                </c:pt>
                <c:pt idx="746">
                  <c:v>73</c:v>
                </c:pt>
                <c:pt idx="747">
                  <c:v>94</c:v>
                </c:pt>
                <c:pt idx="748">
                  <c:v>77</c:v>
                </c:pt>
                <c:pt idx="749">
                  <c:v>68</c:v>
                </c:pt>
                <c:pt idx="750">
                  <c:v>39</c:v>
                </c:pt>
                <c:pt idx="751">
                  <c:v>95</c:v>
                </c:pt>
                <c:pt idx="752">
                  <c:v>103</c:v>
                </c:pt>
                <c:pt idx="753">
                  <c:v>65</c:v>
                </c:pt>
                <c:pt idx="754">
                  <c:v>76</c:v>
                </c:pt>
                <c:pt idx="755">
                  <c:v>66</c:v>
                </c:pt>
                <c:pt idx="756">
                  <c:v>38</c:v>
                </c:pt>
                <c:pt idx="757">
                  <c:v>79</c:v>
                </c:pt>
                <c:pt idx="758">
                  <c:v>31</c:v>
                </c:pt>
                <c:pt idx="759">
                  <c:v>62</c:v>
                </c:pt>
                <c:pt idx="760">
                  <c:v>52</c:v>
                </c:pt>
                <c:pt idx="761">
                  <c:v>82</c:v>
                </c:pt>
                <c:pt idx="762">
                  <c:v>63</c:v>
                </c:pt>
                <c:pt idx="763">
                  <c:v>30</c:v>
                </c:pt>
                <c:pt idx="764">
                  <c:v>54</c:v>
                </c:pt>
                <c:pt idx="765">
                  <c:v>27</c:v>
                </c:pt>
                <c:pt idx="766">
                  <c:v>51</c:v>
                </c:pt>
                <c:pt idx="767">
                  <c:v>58</c:v>
                </c:pt>
                <c:pt idx="768">
                  <c:v>94</c:v>
                </c:pt>
                <c:pt idx="769">
                  <c:v>73</c:v>
                </c:pt>
                <c:pt idx="770">
                  <c:v>99</c:v>
                </c:pt>
                <c:pt idx="771">
                  <c:v>46</c:v>
                </c:pt>
                <c:pt idx="772">
                  <c:v>26</c:v>
                </c:pt>
                <c:pt idx="773">
                  <c:v>69</c:v>
                </c:pt>
                <c:pt idx="774">
                  <c:v>73</c:v>
                </c:pt>
                <c:pt idx="775">
                  <c:v>66</c:v>
                </c:pt>
                <c:pt idx="776">
                  <c:v>85</c:v>
                </c:pt>
                <c:pt idx="777">
                  <c:v>73</c:v>
                </c:pt>
                <c:pt idx="778">
                  <c:v>69</c:v>
                </c:pt>
                <c:pt idx="779">
                  <c:v>99</c:v>
                </c:pt>
                <c:pt idx="780">
                  <c:v>68</c:v>
                </c:pt>
                <c:pt idx="781">
                  <c:v>81</c:v>
                </c:pt>
                <c:pt idx="782">
                  <c:v>85</c:v>
                </c:pt>
                <c:pt idx="783">
                  <c:v>34</c:v>
                </c:pt>
                <c:pt idx="784">
                  <c:v>42</c:v>
                </c:pt>
                <c:pt idx="785">
                  <c:v>91</c:v>
                </c:pt>
                <c:pt idx="786">
                  <c:v>53</c:v>
                </c:pt>
                <c:pt idx="787">
                  <c:v>48</c:v>
                </c:pt>
                <c:pt idx="788">
                  <c:v>37</c:v>
                </c:pt>
                <c:pt idx="789">
                  <c:v>66</c:v>
                </c:pt>
                <c:pt idx="790">
                  <c:v>55</c:v>
                </c:pt>
                <c:pt idx="791">
                  <c:v>89</c:v>
                </c:pt>
                <c:pt idx="792">
                  <c:v>43</c:v>
                </c:pt>
                <c:pt idx="793">
                  <c:v>59</c:v>
                </c:pt>
                <c:pt idx="794">
                  <c:v>76</c:v>
                </c:pt>
                <c:pt idx="795">
                  <c:v>84</c:v>
                </c:pt>
                <c:pt idx="796">
                  <c:v>42</c:v>
                </c:pt>
                <c:pt idx="797">
                  <c:v>101</c:v>
                </c:pt>
                <c:pt idx="798">
                  <c:v>46</c:v>
                </c:pt>
                <c:pt idx="799">
                  <c:v>60</c:v>
                </c:pt>
                <c:pt idx="800">
                  <c:v>72</c:v>
                </c:pt>
                <c:pt idx="801">
                  <c:v>85</c:v>
                </c:pt>
                <c:pt idx="802">
                  <c:v>47</c:v>
                </c:pt>
                <c:pt idx="803">
                  <c:v>65</c:v>
                </c:pt>
                <c:pt idx="804">
                  <c:v>81</c:v>
                </c:pt>
                <c:pt idx="805">
                  <c:v>100</c:v>
                </c:pt>
                <c:pt idx="806">
                  <c:v>60</c:v>
                </c:pt>
                <c:pt idx="807">
                  <c:v>67</c:v>
                </c:pt>
                <c:pt idx="808">
                  <c:v>51</c:v>
                </c:pt>
                <c:pt idx="809">
                  <c:v>94</c:v>
                </c:pt>
                <c:pt idx="810">
                  <c:v>79</c:v>
                </c:pt>
                <c:pt idx="811">
                  <c:v>49</c:v>
                </c:pt>
                <c:pt idx="812">
                  <c:v>58</c:v>
                </c:pt>
                <c:pt idx="813">
                  <c:v>43</c:v>
                </c:pt>
                <c:pt idx="814">
                  <c:v>39</c:v>
                </c:pt>
                <c:pt idx="815">
                  <c:v>31</c:v>
                </c:pt>
                <c:pt idx="816">
                  <c:v>80</c:v>
                </c:pt>
                <c:pt idx="817">
                  <c:v>57</c:v>
                </c:pt>
                <c:pt idx="818">
                  <c:v>45</c:v>
                </c:pt>
                <c:pt idx="819">
                  <c:v>105</c:v>
                </c:pt>
                <c:pt idx="820">
                  <c:v>71</c:v>
                </c:pt>
                <c:pt idx="821">
                  <c:v>37</c:v>
                </c:pt>
                <c:pt idx="822">
                  <c:v>97</c:v>
                </c:pt>
                <c:pt idx="823">
                  <c:v>49</c:v>
                </c:pt>
                <c:pt idx="824">
                  <c:v>36</c:v>
                </c:pt>
                <c:pt idx="825">
                  <c:v>44</c:v>
                </c:pt>
                <c:pt idx="826">
                  <c:v>35</c:v>
                </c:pt>
                <c:pt idx="827">
                  <c:v>59</c:v>
                </c:pt>
                <c:pt idx="828">
                  <c:v>51</c:v>
                </c:pt>
                <c:pt idx="829">
                  <c:v>97</c:v>
                </c:pt>
                <c:pt idx="830">
                  <c:v>49</c:v>
                </c:pt>
                <c:pt idx="831">
                  <c:v>72</c:v>
                </c:pt>
                <c:pt idx="832">
                  <c:v>65</c:v>
                </c:pt>
                <c:pt idx="833">
                  <c:v>50</c:v>
                </c:pt>
                <c:pt idx="834">
                  <c:v>21</c:v>
                </c:pt>
                <c:pt idx="835">
                  <c:v>30</c:v>
                </c:pt>
                <c:pt idx="836">
                  <c:v>57</c:v>
                </c:pt>
                <c:pt idx="837">
                  <c:v>57</c:v>
                </c:pt>
                <c:pt idx="838">
                  <c:v>21</c:v>
                </c:pt>
                <c:pt idx="839">
                  <c:v>77</c:v>
                </c:pt>
                <c:pt idx="840">
                  <c:v>80</c:v>
                </c:pt>
                <c:pt idx="841">
                  <c:v>71</c:v>
                </c:pt>
                <c:pt idx="842">
                  <c:v>103</c:v>
                </c:pt>
                <c:pt idx="843">
                  <c:v>82</c:v>
                </c:pt>
                <c:pt idx="844">
                  <c:v>39</c:v>
                </c:pt>
                <c:pt idx="845">
                  <c:v>84</c:v>
                </c:pt>
                <c:pt idx="846">
                  <c:v>58</c:v>
                </c:pt>
                <c:pt idx="847">
                  <c:v>65</c:v>
                </c:pt>
                <c:pt idx="848">
                  <c:v>48</c:v>
                </c:pt>
                <c:pt idx="849">
                  <c:v>29</c:v>
                </c:pt>
                <c:pt idx="850">
                  <c:v>82</c:v>
                </c:pt>
                <c:pt idx="851">
                  <c:v>100</c:v>
                </c:pt>
                <c:pt idx="852">
                  <c:v>97</c:v>
                </c:pt>
                <c:pt idx="853">
                  <c:v>68</c:v>
                </c:pt>
                <c:pt idx="854">
                  <c:v>75</c:v>
                </c:pt>
                <c:pt idx="855">
                  <c:v>39</c:v>
                </c:pt>
                <c:pt idx="856">
                  <c:v>79</c:v>
                </c:pt>
                <c:pt idx="857">
                  <c:v>73</c:v>
                </c:pt>
                <c:pt idx="858">
                  <c:v>47</c:v>
                </c:pt>
                <c:pt idx="859">
                  <c:v>98</c:v>
                </c:pt>
                <c:pt idx="860">
                  <c:v>77</c:v>
                </c:pt>
                <c:pt idx="861">
                  <c:v>77</c:v>
                </c:pt>
                <c:pt idx="862">
                  <c:v>22</c:v>
                </c:pt>
                <c:pt idx="863">
                  <c:v>67</c:v>
                </c:pt>
                <c:pt idx="864">
                  <c:v>103</c:v>
                </c:pt>
                <c:pt idx="865">
                  <c:v>62</c:v>
                </c:pt>
                <c:pt idx="866">
                  <c:v>96</c:v>
                </c:pt>
                <c:pt idx="867">
                  <c:v>81</c:v>
                </c:pt>
                <c:pt idx="868">
                  <c:v>36</c:v>
                </c:pt>
                <c:pt idx="869">
                  <c:v>16</c:v>
                </c:pt>
                <c:pt idx="870">
                  <c:v>38</c:v>
                </c:pt>
                <c:pt idx="871">
                  <c:v>51</c:v>
                </c:pt>
                <c:pt idx="872">
                  <c:v>89</c:v>
                </c:pt>
                <c:pt idx="873">
                  <c:v>43</c:v>
                </c:pt>
                <c:pt idx="874">
                  <c:v>39</c:v>
                </c:pt>
                <c:pt idx="875">
                  <c:v>61</c:v>
                </c:pt>
                <c:pt idx="876">
                  <c:v>38</c:v>
                </c:pt>
                <c:pt idx="877">
                  <c:v>100</c:v>
                </c:pt>
                <c:pt idx="878">
                  <c:v>14</c:v>
                </c:pt>
                <c:pt idx="879">
                  <c:v>25</c:v>
                </c:pt>
                <c:pt idx="880">
                  <c:v>28</c:v>
                </c:pt>
                <c:pt idx="881">
                  <c:v>77</c:v>
                </c:pt>
                <c:pt idx="882">
                  <c:v>74</c:v>
                </c:pt>
                <c:pt idx="883">
                  <c:v>48</c:v>
                </c:pt>
                <c:pt idx="884">
                  <c:v>52</c:v>
                </c:pt>
                <c:pt idx="885">
                  <c:v>60</c:v>
                </c:pt>
                <c:pt idx="886">
                  <c:v>67</c:v>
                </c:pt>
                <c:pt idx="887">
                  <c:v>86</c:v>
                </c:pt>
                <c:pt idx="888">
                  <c:v>82</c:v>
                </c:pt>
                <c:pt idx="889">
                  <c:v>96</c:v>
                </c:pt>
                <c:pt idx="890">
                  <c:v>35</c:v>
                </c:pt>
                <c:pt idx="891">
                  <c:v>66</c:v>
                </c:pt>
                <c:pt idx="892">
                  <c:v>73</c:v>
                </c:pt>
                <c:pt idx="893">
                  <c:v>78</c:v>
                </c:pt>
                <c:pt idx="894">
                  <c:v>66</c:v>
                </c:pt>
                <c:pt idx="895">
                  <c:v>53</c:v>
                </c:pt>
                <c:pt idx="896">
                  <c:v>68</c:v>
                </c:pt>
                <c:pt idx="897">
                  <c:v>32</c:v>
                </c:pt>
                <c:pt idx="898">
                  <c:v>56</c:v>
                </c:pt>
                <c:pt idx="899">
                  <c:v>62</c:v>
                </c:pt>
                <c:pt idx="900">
                  <c:v>74</c:v>
                </c:pt>
                <c:pt idx="901">
                  <c:v>45</c:v>
                </c:pt>
                <c:pt idx="902">
                  <c:v>56</c:v>
                </c:pt>
                <c:pt idx="903">
                  <c:v>59</c:v>
                </c:pt>
                <c:pt idx="904">
                  <c:v>53</c:v>
                </c:pt>
                <c:pt idx="905">
                  <c:v>50</c:v>
                </c:pt>
                <c:pt idx="906">
                  <c:v>54</c:v>
                </c:pt>
                <c:pt idx="907">
                  <c:v>78</c:v>
                </c:pt>
                <c:pt idx="908">
                  <c:v>95</c:v>
                </c:pt>
                <c:pt idx="909">
                  <c:v>41</c:v>
                </c:pt>
                <c:pt idx="910">
                  <c:v>76</c:v>
                </c:pt>
                <c:pt idx="911">
                  <c:v>49</c:v>
                </c:pt>
                <c:pt idx="912">
                  <c:v>77</c:v>
                </c:pt>
                <c:pt idx="913">
                  <c:v>70</c:v>
                </c:pt>
                <c:pt idx="914">
                  <c:v>81</c:v>
                </c:pt>
                <c:pt idx="915">
                  <c:v>81</c:v>
                </c:pt>
                <c:pt idx="916">
                  <c:v>36</c:v>
                </c:pt>
                <c:pt idx="917">
                  <c:v>9</c:v>
                </c:pt>
                <c:pt idx="918">
                  <c:v>18</c:v>
                </c:pt>
                <c:pt idx="919">
                  <c:v>69</c:v>
                </c:pt>
                <c:pt idx="920">
                  <c:v>91</c:v>
                </c:pt>
                <c:pt idx="921">
                  <c:v>83</c:v>
                </c:pt>
                <c:pt idx="922">
                  <c:v>85</c:v>
                </c:pt>
                <c:pt idx="923">
                  <c:v>86</c:v>
                </c:pt>
                <c:pt idx="924">
                  <c:v>38</c:v>
                </c:pt>
                <c:pt idx="925">
                  <c:v>76</c:v>
                </c:pt>
                <c:pt idx="926">
                  <c:v>84</c:v>
                </c:pt>
                <c:pt idx="927">
                  <c:v>60</c:v>
                </c:pt>
                <c:pt idx="928">
                  <c:v>83</c:v>
                </c:pt>
                <c:pt idx="929">
                  <c:v>99</c:v>
                </c:pt>
                <c:pt idx="930">
                  <c:v>65</c:v>
                </c:pt>
                <c:pt idx="931">
                  <c:v>40</c:v>
                </c:pt>
                <c:pt idx="932">
                  <c:v>56</c:v>
                </c:pt>
                <c:pt idx="933">
                  <c:v>49</c:v>
                </c:pt>
                <c:pt idx="934">
                  <c:v>27</c:v>
                </c:pt>
                <c:pt idx="935">
                  <c:v>44</c:v>
                </c:pt>
                <c:pt idx="936">
                  <c:v>95</c:v>
                </c:pt>
                <c:pt idx="937">
                  <c:v>85</c:v>
                </c:pt>
                <c:pt idx="938">
                  <c:v>58</c:v>
                </c:pt>
                <c:pt idx="939">
                  <c:v>35</c:v>
                </c:pt>
                <c:pt idx="940">
                  <c:v>63</c:v>
                </c:pt>
                <c:pt idx="941">
                  <c:v>101</c:v>
                </c:pt>
                <c:pt idx="942">
                  <c:v>78</c:v>
                </c:pt>
                <c:pt idx="943">
                  <c:v>88</c:v>
                </c:pt>
                <c:pt idx="944">
                  <c:v>57</c:v>
                </c:pt>
                <c:pt idx="945">
                  <c:v>33</c:v>
                </c:pt>
                <c:pt idx="946">
                  <c:v>82</c:v>
                </c:pt>
                <c:pt idx="947">
                  <c:v>32</c:v>
                </c:pt>
                <c:pt idx="948">
                  <c:v>98</c:v>
                </c:pt>
                <c:pt idx="949">
                  <c:v>81</c:v>
                </c:pt>
                <c:pt idx="950">
                  <c:v>77</c:v>
                </c:pt>
                <c:pt idx="951">
                  <c:v>53</c:v>
                </c:pt>
                <c:pt idx="952">
                  <c:v>56</c:v>
                </c:pt>
                <c:pt idx="953">
                  <c:v>32</c:v>
                </c:pt>
                <c:pt idx="954">
                  <c:v>53</c:v>
                </c:pt>
                <c:pt idx="955">
                  <c:v>105</c:v>
                </c:pt>
                <c:pt idx="956">
                  <c:v>101</c:v>
                </c:pt>
                <c:pt idx="957">
                  <c:v>59</c:v>
                </c:pt>
                <c:pt idx="958">
                  <c:v>36</c:v>
                </c:pt>
                <c:pt idx="959">
                  <c:v>70</c:v>
                </c:pt>
                <c:pt idx="960">
                  <c:v>68</c:v>
                </c:pt>
                <c:pt idx="961">
                  <c:v>36</c:v>
                </c:pt>
                <c:pt idx="962">
                  <c:v>70</c:v>
                </c:pt>
                <c:pt idx="963">
                  <c:v>95</c:v>
                </c:pt>
                <c:pt idx="964">
                  <c:v>62</c:v>
                </c:pt>
                <c:pt idx="965">
                  <c:v>41</c:v>
                </c:pt>
                <c:pt idx="966">
                  <c:v>78</c:v>
                </c:pt>
                <c:pt idx="967">
                  <c:v>81</c:v>
                </c:pt>
                <c:pt idx="968">
                  <c:v>52</c:v>
                </c:pt>
                <c:pt idx="969">
                  <c:v>47</c:v>
                </c:pt>
                <c:pt idx="970">
                  <c:v>49</c:v>
                </c:pt>
                <c:pt idx="971">
                  <c:v>73</c:v>
                </c:pt>
                <c:pt idx="972">
                  <c:v>31</c:v>
                </c:pt>
                <c:pt idx="973">
                  <c:v>38</c:v>
                </c:pt>
                <c:pt idx="974">
                  <c:v>77</c:v>
                </c:pt>
                <c:pt idx="975">
                  <c:v>67</c:v>
                </c:pt>
                <c:pt idx="976">
                  <c:v>82</c:v>
                </c:pt>
                <c:pt idx="977">
                  <c:v>41</c:v>
                </c:pt>
                <c:pt idx="978">
                  <c:v>47</c:v>
                </c:pt>
                <c:pt idx="979">
                  <c:v>96</c:v>
                </c:pt>
                <c:pt idx="980">
                  <c:v>72</c:v>
                </c:pt>
                <c:pt idx="981">
                  <c:v>89</c:v>
                </c:pt>
                <c:pt idx="982">
                  <c:v>52</c:v>
                </c:pt>
                <c:pt idx="983">
                  <c:v>93</c:v>
                </c:pt>
                <c:pt idx="984">
                  <c:v>72</c:v>
                </c:pt>
                <c:pt idx="985">
                  <c:v>83</c:v>
                </c:pt>
                <c:pt idx="986">
                  <c:v>51</c:v>
                </c:pt>
                <c:pt idx="987">
                  <c:v>65</c:v>
                </c:pt>
                <c:pt idx="988">
                  <c:v>105</c:v>
                </c:pt>
              </c:numCache>
            </c:numRef>
          </c:xVal>
          <c:yVal>
            <c:numRef>
              <c:f>Izotópok!$E$2:$E$990</c:f>
              <c:numCache>
                <c:formatCode>General</c:formatCode>
                <c:ptCount val="989"/>
                <c:pt idx="0">
                  <c:v>30</c:v>
                </c:pt>
                <c:pt idx="1">
                  <c:v>34</c:v>
                </c:pt>
                <c:pt idx="2">
                  <c:v>32</c:v>
                </c:pt>
                <c:pt idx="3">
                  <c:v>32</c:v>
                </c:pt>
                <c:pt idx="4">
                  <c:v>28</c:v>
                </c:pt>
                <c:pt idx="5">
                  <c:v>31</c:v>
                </c:pt>
                <c:pt idx="6">
                  <c:v>32</c:v>
                </c:pt>
                <c:pt idx="7">
                  <c:v>30</c:v>
                </c:pt>
                <c:pt idx="8">
                  <c:v>33</c:v>
                </c:pt>
                <c:pt idx="9">
                  <c:v>30</c:v>
                </c:pt>
                <c:pt idx="10">
                  <c:v>36</c:v>
                </c:pt>
                <c:pt idx="11">
                  <c:v>36</c:v>
                </c:pt>
                <c:pt idx="12">
                  <c:v>29</c:v>
                </c:pt>
                <c:pt idx="13">
                  <c:v>34</c:v>
                </c:pt>
                <c:pt idx="14">
                  <c:v>36</c:v>
                </c:pt>
                <c:pt idx="15">
                  <c:v>38</c:v>
                </c:pt>
                <c:pt idx="16">
                  <c:v>28</c:v>
                </c:pt>
                <c:pt idx="17">
                  <c:v>28</c:v>
                </c:pt>
                <c:pt idx="18">
                  <c:v>37</c:v>
                </c:pt>
                <c:pt idx="19">
                  <c:v>26</c:v>
                </c:pt>
                <c:pt idx="20">
                  <c:v>40</c:v>
                </c:pt>
                <c:pt idx="21">
                  <c:v>38</c:v>
                </c:pt>
                <c:pt idx="22">
                  <c:v>38</c:v>
                </c:pt>
                <c:pt idx="23">
                  <c:v>50</c:v>
                </c:pt>
                <c:pt idx="24">
                  <c:v>42</c:v>
                </c:pt>
                <c:pt idx="25">
                  <c:v>27</c:v>
                </c:pt>
                <c:pt idx="26">
                  <c:v>42</c:v>
                </c:pt>
                <c:pt idx="27">
                  <c:v>40</c:v>
                </c:pt>
                <c:pt idx="28">
                  <c:v>44</c:v>
                </c:pt>
                <c:pt idx="29">
                  <c:v>50</c:v>
                </c:pt>
                <c:pt idx="30">
                  <c:v>50</c:v>
                </c:pt>
                <c:pt idx="31">
                  <c:v>48</c:v>
                </c:pt>
                <c:pt idx="32">
                  <c:v>46</c:v>
                </c:pt>
                <c:pt idx="33">
                  <c:v>48</c:v>
                </c:pt>
                <c:pt idx="34">
                  <c:v>41</c:v>
                </c:pt>
                <c:pt idx="35">
                  <c:v>49</c:v>
                </c:pt>
                <c:pt idx="36">
                  <c:v>42</c:v>
                </c:pt>
                <c:pt idx="37">
                  <c:v>44</c:v>
                </c:pt>
                <c:pt idx="38">
                  <c:v>43</c:v>
                </c:pt>
                <c:pt idx="39">
                  <c:v>48</c:v>
                </c:pt>
                <c:pt idx="40">
                  <c:v>51</c:v>
                </c:pt>
                <c:pt idx="41">
                  <c:v>47</c:v>
                </c:pt>
                <c:pt idx="42">
                  <c:v>44</c:v>
                </c:pt>
                <c:pt idx="43">
                  <c:v>46</c:v>
                </c:pt>
                <c:pt idx="44">
                  <c:v>52</c:v>
                </c:pt>
                <c:pt idx="45">
                  <c:v>24</c:v>
                </c:pt>
                <c:pt idx="46">
                  <c:v>25</c:v>
                </c:pt>
                <c:pt idx="47">
                  <c:v>24</c:v>
                </c:pt>
                <c:pt idx="48">
                  <c:v>52</c:v>
                </c:pt>
                <c:pt idx="49">
                  <c:v>52</c:v>
                </c:pt>
                <c:pt idx="50">
                  <c:v>54</c:v>
                </c:pt>
                <c:pt idx="51">
                  <c:v>53</c:v>
                </c:pt>
                <c:pt idx="52">
                  <c:v>22</c:v>
                </c:pt>
                <c:pt idx="53">
                  <c:v>20</c:v>
                </c:pt>
                <c:pt idx="54">
                  <c:v>24</c:v>
                </c:pt>
                <c:pt idx="55">
                  <c:v>55</c:v>
                </c:pt>
                <c:pt idx="56">
                  <c:v>54</c:v>
                </c:pt>
                <c:pt idx="57">
                  <c:v>23</c:v>
                </c:pt>
                <c:pt idx="58">
                  <c:v>56</c:v>
                </c:pt>
                <c:pt idx="59">
                  <c:v>55</c:v>
                </c:pt>
                <c:pt idx="60">
                  <c:v>18</c:v>
                </c:pt>
                <c:pt idx="61">
                  <c:v>22</c:v>
                </c:pt>
                <c:pt idx="62">
                  <c:v>58</c:v>
                </c:pt>
                <c:pt idx="63">
                  <c:v>57</c:v>
                </c:pt>
                <c:pt idx="64">
                  <c:v>22</c:v>
                </c:pt>
                <c:pt idx="65">
                  <c:v>20</c:v>
                </c:pt>
                <c:pt idx="66">
                  <c:v>58</c:v>
                </c:pt>
                <c:pt idx="67">
                  <c:v>20</c:v>
                </c:pt>
                <c:pt idx="68">
                  <c:v>58</c:v>
                </c:pt>
                <c:pt idx="69">
                  <c:v>20</c:v>
                </c:pt>
                <c:pt idx="70">
                  <c:v>60</c:v>
                </c:pt>
                <c:pt idx="71">
                  <c:v>59</c:v>
                </c:pt>
                <c:pt idx="72">
                  <c:v>18</c:v>
                </c:pt>
                <c:pt idx="73">
                  <c:v>62</c:v>
                </c:pt>
                <c:pt idx="74">
                  <c:v>60</c:v>
                </c:pt>
                <c:pt idx="75">
                  <c:v>62</c:v>
                </c:pt>
                <c:pt idx="76">
                  <c:v>16</c:v>
                </c:pt>
                <c:pt idx="77">
                  <c:v>62</c:v>
                </c:pt>
                <c:pt idx="78">
                  <c:v>16</c:v>
                </c:pt>
                <c:pt idx="79">
                  <c:v>17</c:v>
                </c:pt>
                <c:pt idx="80">
                  <c:v>16</c:v>
                </c:pt>
                <c:pt idx="81">
                  <c:v>14</c:v>
                </c:pt>
                <c:pt idx="82">
                  <c:v>15</c:v>
                </c:pt>
                <c:pt idx="83">
                  <c:v>64</c:v>
                </c:pt>
                <c:pt idx="84">
                  <c:v>63</c:v>
                </c:pt>
                <c:pt idx="85">
                  <c:v>64</c:v>
                </c:pt>
                <c:pt idx="86">
                  <c:v>64</c:v>
                </c:pt>
                <c:pt idx="87">
                  <c:v>66</c:v>
                </c:pt>
                <c:pt idx="88">
                  <c:v>65</c:v>
                </c:pt>
                <c:pt idx="89">
                  <c:v>68</c:v>
                </c:pt>
                <c:pt idx="90">
                  <c:v>67</c:v>
                </c:pt>
                <c:pt idx="91">
                  <c:v>70</c:v>
                </c:pt>
                <c:pt idx="92">
                  <c:v>69</c:v>
                </c:pt>
                <c:pt idx="93">
                  <c:v>70</c:v>
                </c:pt>
                <c:pt idx="94">
                  <c:v>70</c:v>
                </c:pt>
                <c:pt idx="95">
                  <c:v>72</c:v>
                </c:pt>
                <c:pt idx="96">
                  <c:v>72</c:v>
                </c:pt>
                <c:pt idx="97">
                  <c:v>74</c:v>
                </c:pt>
                <c:pt idx="98">
                  <c:v>73</c:v>
                </c:pt>
                <c:pt idx="99">
                  <c:v>74</c:v>
                </c:pt>
                <c:pt idx="100">
                  <c:v>74</c:v>
                </c:pt>
                <c:pt idx="101">
                  <c:v>76</c:v>
                </c:pt>
                <c:pt idx="102">
                  <c:v>75</c:v>
                </c:pt>
                <c:pt idx="103">
                  <c:v>78</c:v>
                </c:pt>
                <c:pt idx="104">
                  <c:v>77</c:v>
                </c:pt>
                <c:pt idx="105">
                  <c:v>78</c:v>
                </c:pt>
                <c:pt idx="106">
                  <c:v>78</c:v>
                </c:pt>
                <c:pt idx="107">
                  <c:v>80</c:v>
                </c:pt>
                <c:pt idx="108">
                  <c:v>79</c:v>
                </c:pt>
                <c:pt idx="109">
                  <c:v>81</c:v>
                </c:pt>
                <c:pt idx="110">
                  <c:v>82</c:v>
                </c:pt>
                <c:pt idx="111">
                  <c:v>14</c:v>
                </c:pt>
                <c:pt idx="112">
                  <c:v>82</c:v>
                </c:pt>
                <c:pt idx="113">
                  <c:v>82</c:v>
                </c:pt>
                <c:pt idx="114">
                  <c:v>14</c:v>
                </c:pt>
                <c:pt idx="115">
                  <c:v>82</c:v>
                </c:pt>
                <c:pt idx="116">
                  <c:v>82</c:v>
                </c:pt>
                <c:pt idx="117">
                  <c:v>12</c:v>
                </c:pt>
                <c:pt idx="118">
                  <c:v>13</c:v>
                </c:pt>
                <c:pt idx="119">
                  <c:v>92</c:v>
                </c:pt>
                <c:pt idx="120">
                  <c:v>93</c:v>
                </c:pt>
                <c:pt idx="121">
                  <c:v>94</c:v>
                </c:pt>
                <c:pt idx="122">
                  <c:v>94</c:v>
                </c:pt>
                <c:pt idx="123">
                  <c:v>12</c:v>
                </c:pt>
                <c:pt idx="124">
                  <c:v>97</c:v>
                </c:pt>
                <c:pt idx="125">
                  <c:v>98</c:v>
                </c:pt>
                <c:pt idx="126">
                  <c:v>12</c:v>
                </c:pt>
                <c:pt idx="127">
                  <c:v>10</c:v>
                </c:pt>
                <c:pt idx="128">
                  <c:v>8</c:v>
                </c:pt>
                <c:pt idx="129">
                  <c:v>11</c:v>
                </c:pt>
                <c:pt idx="130">
                  <c:v>10</c:v>
                </c:pt>
                <c:pt idx="131">
                  <c:v>9</c:v>
                </c:pt>
                <c:pt idx="132">
                  <c:v>10</c:v>
                </c:pt>
                <c:pt idx="133">
                  <c:v>6</c:v>
                </c:pt>
                <c:pt idx="134">
                  <c:v>8</c:v>
                </c:pt>
                <c:pt idx="135">
                  <c:v>7</c:v>
                </c:pt>
                <c:pt idx="136">
                  <c:v>7</c:v>
                </c:pt>
                <c:pt idx="137">
                  <c:v>2</c:v>
                </c:pt>
                <c:pt idx="138">
                  <c:v>6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3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46</c:v>
                </c:pt>
                <c:pt idx="147">
                  <c:v>50</c:v>
                </c:pt>
                <c:pt idx="148">
                  <c:v>46</c:v>
                </c:pt>
                <c:pt idx="149">
                  <c:v>56</c:v>
                </c:pt>
                <c:pt idx="150">
                  <c:v>60</c:v>
                </c:pt>
                <c:pt idx="151">
                  <c:v>18</c:v>
                </c:pt>
                <c:pt idx="152">
                  <c:v>72</c:v>
                </c:pt>
                <c:pt idx="153">
                  <c:v>83</c:v>
                </c:pt>
                <c:pt idx="154">
                  <c:v>88</c:v>
                </c:pt>
                <c:pt idx="155">
                  <c:v>90</c:v>
                </c:pt>
                <c:pt idx="156">
                  <c:v>90</c:v>
                </c:pt>
                <c:pt idx="157">
                  <c:v>91</c:v>
                </c:pt>
                <c:pt idx="158">
                  <c:v>96</c:v>
                </c:pt>
                <c:pt idx="159">
                  <c:v>98</c:v>
                </c:pt>
                <c:pt idx="160">
                  <c:v>98</c:v>
                </c:pt>
                <c:pt idx="161">
                  <c:v>99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101</c:v>
                </c:pt>
                <c:pt idx="166">
                  <c:v>102</c:v>
                </c:pt>
                <c:pt idx="167">
                  <c:v>103</c:v>
                </c:pt>
                <c:pt idx="168">
                  <c:v>104</c:v>
                </c:pt>
                <c:pt idx="169">
                  <c:v>104</c:v>
                </c:pt>
                <c:pt idx="170">
                  <c:v>108</c:v>
                </c:pt>
                <c:pt idx="171">
                  <c:v>110</c:v>
                </c:pt>
                <c:pt idx="172">
                  <c:v>114</c:v>
                </c:pt>
                <c:pt idx="173">
                  <c:v>116</c:v>
                </c:pt>
                <c:pt idx="174">
                  <c:v>116</c:v>
                </c:pt>
                <c:pt idx="175">
                  <c:v>117</c:v>
                </c:pt>
                <c:pt idx="176">
                  <c:v>118</c:v>
                </c:pt>
                <c:pt idx="177">
                  <c:v>118</c:v>
                </c:pt>
                <c:pt idx="178">
                  <c:v>118</c:v>
                </c:pt>
                <c:pt idx="179">
                  <c:v>119</c:v>
                </c:pt>
                <c:pt idx="180">
                  <c:v>120</c:v>
                </c:pt>
                <c:pt idx="181">
                  <c:v>121</c:v>
                </c:pt>
                <c:pt idx="182">
                  <c:v>122</c:v>
                </c:pt>
                <c:pt idx="183">
                  <c:v>122</c:v>
                </c:pt>
                <c:pt idx="184">
                  <c:v>124</c:v>
                </c:pt>
                <c:pt idx="185">
                  <c:v>124</c:v>
                </c:pt>
                <c:pt idx="186">
                  <c:v>20</c:v>
                </c:pt>
                <c:pt idx="187">
                  <c:v>110</c:v>
                </c:pt>
                <c:pt idx="188">
                  <c:v>108</c:v>
                </c:pt>
                <c:pt idx="189">
                  <c:v>126</c:v>
                </c:pt>
                <c:pt idx="190">
                  <c:v>124</c:v>
                </c:pt>
                <c:pt idx="191">
                  <c:v>72</c:v>
                </c:pt>
                <c:pt idx="192">
                  <c:v>125</c:v>
                </c:pt>
                <c:pt idx="193">
                  <c:v>68</c:v>
                </c:pt>
                <c:pt idx="194">
                  <c:v>58</c:v>
                </c:pt>
                <c:pt idx="195">
                  <c:v>80</c:v>
                </c:pt>
                <c:pt idx="196">
                  <c:v>30</c:v>
                </c:pt>
                <c:pt idx="197">
                  <c:v>109</c:v>
                </c:pt>
                <c:pt idx="198">
                  <c:v>28</c:v>
                </c:pt>
                <c:pt idx="199">
                  <c:v>76</c:v>
                </c:pt>
                <c:pt idx="200">
                  <c:v>64</c:v>
                </c:pt>
                <c:pt idx="201">
                  <c:v>50</c:v>
                </c:pt>
                <c:pt idx="202">
                  <c:v>122</c:v>
                </c:pt>
                <c:pt idx="203">
                  <c:v>62</c:v>
                </c:pt>
                <c:pt idx="204">
                  <c:v>52</c:v>
                </c:pt>
                <c:pt idx="205">
                  <c:v>116</c:v>
                </c:pt>
                <c:pt idx="206">
                  <c:v>120</c:v>
                </c:pt>
                <c:pt idx="207">
                  <c:v>96</c:v>
                </c:pt>
                <c:pt idx="208">
                  <c:v>82</c:v>
                </c:pt>
                <c:pt idx="209">
                  <c:v>114</c:v>
                </c:pt>
                <c:pt idx="210">
                  <c:v>34</c:v>
                </c:pt>
                <c:pt idx="211">
                  <c:v>40</c:v>
                </c:pt>
                <c:pt idx="212">
                  <c:v>112</c:v>
                </c:pt>
                <c:pt idx="213">
                  <c:v>40</c:v>
                </c:pt>
                <c:pt idx="214">
                  <c:v>112</c:v>
                </c:pt>
                <c:pt idx="215">
                  <c:v>88</c:v>
                </c:pt>
                <c:pt idx="216">
                  <c:v>84</c:v>
                </c:pt>
                <c:pt idx="217">
                  <c:v>107</c:v>
                </c:pt>
                <c:pt idx="218">
                  <c:v>116</c:v>
                </c:pt>
                <c:pt idx="219">
                  <c:v>92</c:v>
                </c:pt>
                <c:pt idx="220">
                  <c:v>86</c:v>
                </c:pt>
                <c:pt idx="221">
                  <c:v>26</c:v>
                </c:pt>
                <c:pt idx="222">
                  <c:v>106</c:v>
                </c:pt>
                <c:pt idx="223">
                  <c:v>105</c:v>
                </c:pt>
                <c:pt idx="224">
                  <c:v>90</c:v>
                </c:pt>
                <c:pt idx="225">
                  <c:v>90</c:v>
                </c:pt>
                <c:pt idx="226">
                  <c:v>108</c:v>
                </c:pt>
                <c:pt idx="227">
                  <c:v>60</c:v>
                </c:pt>
                <c:pt idx="228">
                  <c:v>102</c:v>
                </c:pt>
                <c:pt idx="229">
                  <c:v>80</c:v>
                </c:pt>
                <c:pt idx="230">
                  <c:v>104</c:v>
                </c:pt>
                <c:pt idx="231">
                  <c:v>26</c:v>
                </c:pt>
                <c:pt idx="232">
                  <c:v>106</c:v>
                </c:pt>
                <c:pt idx="233">
                  <c:v>54</c:v>
                </c:pt>
                <c:pt idx="234">
                  <c:v>74</c:v>
                </c:pt>
                <c:pt idx="235">
                  <c:v>96</c:v>
                </c:pt>
                <c:pt idx="236">
                  <c:v>78</c:v>
                </c:pt>
                <c:pt idx="237">
                  <c:v>66</c:v>
                </c:pt>
                <c:pt idx="238">
                  <c:v>71</c:v>
                </c:pt>
                <c:pt idx="239">
                  <c:v>85</c:v>
                </c:pt>
                <c:pt idx="240">
                  <c:v>114</c:v>
                </c:pt>
                <c:pt idx="241">
                  <c:v>107</c:v>
                </c:pt>
                <c:pt idx="242">
                  <c:v>95</c:v>
                </c:pt>
                <c:pt idx="243">
                  <c:v>94</c:v>
                </c:pt>
                <c:pt idx="244">
                  <c:v>113</c:v>
                </c:pt>
                <c:pt idx="245">
                  <c:v>111</c:v>
                </c:pt>
                <c:pt idx="246">
                  <c:v>87</c:v>
                </c:pt>
                <c:pt idx="247">
                  <c:v>92</c:v>
                </c:pt>
                <c:pt idx="248">
                  <c:v>94</c:v>
                </c:pt>
                <c:pt idx="249">
                  <c:v>98</c:v>
                </c:pt>
                <c:pt idx="250">
                  <c:v>56</c:v>
                </c:pt>
                <c:pt idx="251">
                  <c:v>76</c:v>
                </c:pt>
                <c:pt idx="252">
                  <c:v>70</c:v>
                </c:pt>
                <c:pt idx="253">
                  <c:v>42</c:v>
                </c:pt>
                <c:pt idx="254">
                  <c:v>82</c:v>
                </c:pt>
                <c:pt idx="255">
                  <c:v>44</c:v>
                </c:pt>
                <c:pt idx="256">
                  <c:v>74</c:v>
                </c:pt>
                <c:pt idx="257">
                  <c:v>48</c:v>
                </c:pt>
                <c:pt idx="258">
                  <c:v>28</c:v>
                </c:pt>
                <c:pt idx="259">
                  <c:v>68</c:v>
                </c:pt>
                <c:pt idx="260">
                  <c:v>126</c:v>
                </c:pt>
                <c:pt idx="261">
                  <c:v>56</c:v>
                </c:pt>
                <c:pt idx="262">
                  <c:v>78</c:v>
                </c:pt>
                <c:pt idx="263">
                  <c:v>90</c:v>
                </c:pt>
                <c:pt idx="264">
                  <c:v>58</c:v>
                </c:pt>
                <c:pt idx="265">
                  <c:v>88</c:v>
                </c:pt>
                <c:pt idx="266">
                  <c:v>106</c:v>
                </c:pt>
                <c:pt idx="267">
                  <c:v>27</c:v>
                </c:pt>
                <c:pt idx="268">
                  <c:v>102</c:v>
                </c:pt>
                <c:pt idx="269">
                  <c:v>65</c:v>
                </c:pt>
                <c:pt idx="270">
                  <c:v>86</c:v>
                </c:pt>
                <c:pt idx="271">
                  <c:v>84</c:v>
                </c:pt>
                <c:pt idx="272">
                  <c:v>110</c:v>
                </c:pt>
                <c:pt idx="273">
                  <c:v>66</c:v>
                </c:pt>
                <c:pt idx="274">
                  <c:v>88</c:v>
                </c:pt>
                <c:pt idx="275">
                  <c:v>108</c:v>
                </c:pt>
                <c:pt idx="276">
                  <c:v>112</c:v>
                </c:pt>
                <c:pt idx="277">
                  <c:v>85</c:v>
                </c:pt>
                <c:pt idx="278">
                  <c:v>81</c:v>
                </c:pt>
                <c:pt idx="279">
                  <c:v>50</c:v>
                </c:pt>
                <c:pt idx="280">
                  <c:v>112</c:v>
                </c:pt>
                <c:pt idx="281">
                  <c:v>105</c:v>
                </c:pt>
                <c:pt idx="282">
                  <c:v>142</c:v>
                </c:pt>
                <c:pt idx="283">
                  <c:v>146</c:v>
                </c:pt>
                <c:pt idx="284">
                  <c:v>21</c:v>
                </c:pt>
                <c:pt idx="285">
                  <c:v>143</c:v>
                </c:pt>
                <c:pt idx="286">
                  <c:v>84</c:v>
                </c:pt>
                <c:pt idx="287">
                  <c:v>150</c:v>
                </c:pt>
                <c:pt idx="288">
                  <c:v>51</c:v>
                </c:pt>
                <c:pt idx="289">
                  <c:v>144</c:v>
                </c:pt>
                <c:pt idx="290">
                  <c:v>123</c:v>
                </c:pt>
                <c:pt idx="291">
                  <c:v>76</c:v>
                </c:pt>
                <c:pt idx="292">
                  <c:v>151</c:v>
                </c:pt>
                <c:pt idx="293">
                  <c:v>110</c:v>
                </c:pt>
                <c:pt idx="294">
                  <c:v>61</c:v>
                </c:pt>
                <c:pt idx="295">
                  <c:v>54</c:v>
                </c:pt>
                <c:pt idx="296">
                  <c:v>55</c:v>
                </c:pt>
                <c:pt idx="297">
                  <c:v>28</c:v>
                </c:pt>
                <c:pt idx="298">
                  <c:v>34</c:v>
                </c:pt>
                <c:pt idx="299">
                  <c:v>127</c:v>
                </c:pt>
                <c:pt idx="300">
                  <c:v>144</c:v>
                </c:pt>
                <c:pt idx="301">
                  <c:v>86</c:v>
                </c:pt>
                <c:pt idx="302">
                  <c:v>53</c:v>
                </c:pt>
                <c:pt idx="303">
                  <c:v>6</c:v>
                </c:pt>
                <c:pt idx="304">
                  <c:v>88</c:v>
                </c:pt>
                <c:pt idx="305">
                  <c:v>80</c:v>
                </c:pt>
                <c:pt idx="306">
                  <c:v>13</c:v>
                </c:pt>
                <c:pt idx="307">
                  <c:v>148</c:v>
                </c:pt>
                <c:pt idx="308">
                  <c:v>125</c:v>
                </c:pt>
                <c:pt idx="309">
                  <c:v>152</c:v>
                </c:pt>
                <c:pt idx="310">
                  <c:v>19</c:v>
                </c:pt>
                <c:pt idx="311">
                  <c:v>45</c:v>
                </c:pt>
                <c:pt idx="312">
                  <c:v>142</c:v>
                </c:pt>
                <c:pt idx="313">
                  <c:v>76</c:v>
                </c:pt>
                <c:pt idx="314">
                  <c:v>45</c:v>
                </c:pt>
                <c:pt idx="315">
                  <c:v>56</c:v>
                </c:pt>
                <c:pt idx="316">
                  <c:v>111</c:v>
                </c:pt>
                <c:pt idx="317">
                  <c:v>141</c:v>
                </c:pt>
                <c:pt idx="318">
                  <c:v>143</c:v>
                </c:pt>
                <c:pt idx="319">
                  <c:v>21</c:v>
                </c:pt>
                <c:pt idx="320">
                  <c:v>31</c:v>
                </c:pt>
                <c:pt idx="321">
                  <c:v>140</c:v>
                </c:pt>
                <c:pt idx="322">
                  <c:v>80</c:v>
                </c:pt>
                <c:pt idx="323">
                  <c:v>120</c:v>
                </c:pt>
                <c:pt idx="324">
                  <c:v>140</c:v>
                </c:pt>
                <c:pt idx="325">
                  <c:v>145</c:v>
                </c:pt>
                <c:pt idx="326">
                  <c:v>53</c:v>
                </c:pt>
                <c:pt idx="327">
                  <c:v>149</c:v>
                </c:pt>
                <c:pt idx="328">
                  <c:v>154</c:v>
                </c:pt>
                <c:pt idx="329">
                  <c:v>148</c:v>
                </c:pt>
                <c:pt idx="330">
                  <c:v>139</c:v>
                </c:pt>
                <c:pt idx="331">
                  <c:v>146</c:v>
                </c:pt>
                <c:pt idx="332">
                  <c:v>8</c:v>
                </c:pt>
                <c:pt idx="333">
                  <c:v>150</c:v>
                </c:pt>
                <c:pt idx="334">
                  <c:v>96</c:v>
                </c:pt>
                <c:pt idx="335">
                  <c:v>51</c:v>
                </c:pt>
                <c:pt idx="336">
                  <c:v>138</c:v>
                </c:pt>
                <c:pt idx="337">
                  <c:v>150</c:v>
                </c:pt>
                <c:pt idx="338">
                  <c:v>99</c:v>
                </c:pt>
                <c:pt idx="339">
                  <c:v>153</c:v>
                </c:pt>
                <c:pt idx="340">
                  <c:v>50</c:v>
                </c:pt>
                <c:pt idx="341">
                  <c:v>114</c:v>
                </c:pt>
                <c:pt idx="342">
                  <c:v>61</c:v>
                </c:pt>
                <c:pt idx="343">
                  <c:v>146</c:v>
                </c:pt>
                <c:pt idx="344">
                  <c:v>151</c:v>
                </c:pt>
                <c:pt idx="345">
                  <c:v>151</c:v>
                </c:pt>
                <c:pt idx="346">
                  <c:v>21</c:v>
                </c:pt>
                <c:pt idx="347">
                  <c:v>115</c:v>
                </c:pt>
                <c:pt idx="348">
                  <c:v>93</c:v>
                </c:pt>
                <c:pt idx="349">
                  <c:v>147</c:v>
                </c:pt>
                <c:pt idx="350">
                  <c:v>18</c:v>
                </c:pt>
                <c:pt idx="351">
                  <c:v>125</c:v>
                </c:pt>
                <c:pt idx="352">
                  <c:v>35</c:v>
                </c:pt>
                <c:pt idx="353">
                  <c:v>89</c:v>
                </c:pt>
                <c:pt idx="354">
                  <c:v>144</c:v>
                </c:pt>
                <c:pt idx="355">
                  <c:v>84</c:v>
                </c:pt>
                <c:pt idx="356">
                  <c:v>92</c:v>
                </c:pt>
                <c:pt idx="357">
                  <c:v>140</c:v>
                </c:pt>
                <c:pt idx="358">
                  <c:v>22</c:v>
                </c:pt>
                <c:pt idx="359">
                  <c:v>115</c:v>
                </c:pt>
                <c:pt idx="360">
                  <c:v>71</c:v>
                </c:pt>
                <c:pt idx="361">
                  <c:v>87</c:v>
                </c:pt>
                <c:pt idx="362">
                  <c:v>24</c:v>
                </c:pt>
                <c:pt idx="363">
                  <c:v>124</c:v>
                </c:pt>
                <c:pt idx="364">
                  <c:v>106</c:v>
                </c:pt>
                <c:pt idx="365">
                  <c:v>82</c:v>
                </c:pt>
                <c:pt idx="366">
                  <c:v>147</c:v>
                </c:pt>
                <c:pt idx="367">
                  <c:v>52</c:v>
                </c:pt>
                <c:pt idx="368">
                  <c:v>128</c:v>
                </c:pt>
                <c:pt idx="369">
                  <c:v>138</c:v>
                </c:pt>
                <c:pt idx="370">
                  <c:v>148</c:v>
                </c:pt>
                <c:pt idx="371">
                  <c:v>84</c:v>
                </c:pt>
                <c:pt idx="372">
                  <c:v>52</c:v>
                </c:pt>
                <c:pt idx="373">
                  <c:v>147</c:v>
                </c:pt>
                <c:pt idx="374">
                  <c:v>65</c:v>
                </c:pt>
                <c:pt idx="375">
                  <c:v>89</c:v>
                </c:pt>
                <c:pt idx="376">
                  <c:v>152</c:v>
                </c:pt>
                <c:pt idx="377">
                  <c:v>2</c:v>
                </c:pt>
                <c:pt idx="378">
                  <c:v>49</c:v>
                </c:pt>
                <c:pt idx="379">
                  <c:v>77</c:v>
                </c:pt>
                <c:pt idx="380">
                  <c:v>91</c:v>
                </c:pt>
                <c:pt idx="381">
                  <c:v>118</c:v>
                </c:pt>
                <c:pt idx="382">
                  <c:v>140</c:v>
                </c:pt>
                <c:pt idx="383">
                  <c:v>85</c:v>
                </c:pt>
                <c:pt idx="384">
                  <c:v>33</c:v>
                </c:pt>
                <c:pt idx="385">
                  <c:v>92</c:v>
                </c:pt>
                <c:pt idx="386">
                  <c:v>123</c:v>
                </c:pt>
                <c:pt idx="387">
                  <c:v>103</c:v>
                </c:pt>
                <c:pt idx="388">
                  <c:v>56</c:v>
                </c:pt>
                <c:pt idx="389">
                  <c:v>57</c:v>
                </c:pt>
                <c:pt idx="390">
                  <c:v>124</c:v>
                </c:pt>
                <c:pt idx="391">
                  <c:v>142</c:v>
                </c:pt>
                <c:pt idx="392">
                  <c:v>74</c:v>
                </c:pt>
                <c:pt idx="393">
                  <c:v>29</c:v>
                </c:pt>
                <c:pt idx="394">
                  <c:v>154</c:v>
                </c:pt>
                <c:pt idx="395">
                  <c:v>86</c:v>
                </c:pt>
                <c:pt idx="396">
                  <c:v>11</c:v>
                </c:pt>
                <c:pt idx="397">
                  <c:v>79</c:v>
                </c:pt>
                <c:pt idx="398">
                  <c:v>102</c:v>
                </c:pt>
                <c:pt idx="399">
                  <c:v>138</c:v>
                </c:pt>
                <c:pt idx="400">
                  <c:v>100</c:v>
                </c:pt>
                <c:pt idx="401">
                  <c:v>106</c:v>
                </c:pt>
                <c:pt idx="402">
                  <c:v>102</c:v>
                </c:pt>
                <c:pt idx="403">
                  <c:v>153</c:v>
                </c:pt>
                <c:pt idx="404">
                  <c:v>61</c:v>
                </c:pt>
                <c:pt idx="405">
                  <c:v>142</c:v>
                </c:pt>
                <c:pt idx="406">
                  <c:v>62</c:v>
                </c:pt>
                <c:pt idx="407">
                  <c:v>83</c:v>
                </c:pt>
                <c:pt idx="408">
                  <c:v>83</c:v>
                </c:pt>
                <c:pt idx="409">
                  <c:v>150</c:v>
                </c:pt>
                <c:pt idx="410">
                  <c:v>152</c:v>
                </c:pt>
                <c:pt idx="411">
                  <c:v>26</c:v>
                </c:pt>
                <c:pt idx="412">
                  <c:v>29</c:v>
                </c:pt>
                <c:pt idx="413">
                  <c:v>69</c:v>
                </c:pt>
                <c:pt idx="414">
                  <c:v>86</c:v>
                </c:pt>
                <c:pt idx="415">
                  <c:v>155</c:v>
                </c:pt>
                <c:pt idx="416">
                  <c:v>30</c:v>
                </c:pt>
                <c:pt idx="417">
                  <c:v>36</c:v>
                </c:pt>
                <c:pt idx="418">
                  <c:v>82</c:v>
                </c:pt>
                <c:pt idx="419">
                  <c:v>63</c:v>
                </c:pt>
                <c:pt idx="420">
                  <c:v>35</c:v>
                </c:pt>
                <c:pt idx="421">
                  <c:v>89</c:v>
                </c:pt>
                <c:pt idx="422">
                  <c:v>57</c:v>
                </c:pt>
                <c:pt idx="423">
                  <c:v>116</c:v>
                </c:pt>
                <c:pt idx="424">
                  <c:v>117</c:v>
                </c:pt>
                <c:pt idx="425">
                  <c:v>109</c:v>
                </c:pt>
                <c:pt idx="426">
                  <c:v>146</c:v>
                </c:pt>
                <c:pt idx="427">
                  <c:v>25</c:v>
                </c:pt>
                <c:pt idx="428">
                  <c:v>106</c:v>
                </c:pt>
                <c:pt idx="429">
                  <c:v>69</c:v>
                </c:pt>
                <c:pt idx="430">
                  <c:v>93</c:v>
                </c:pt>
                <c:pt idx="431">
                  <c:v>103</c:v>
                </c:pt>
                <c:pt idx="432">
                  <c:v>126</c:v>
                </c:pt>
                <c:pt idx="433">
                  <c:v>81</c:v>
                </c:pt>
                <c:pt idx="434">
                  <c:v>73</c:v>
                </c:pt>
                <c:pt idx="435">
                  <c:v>101</c:v>
                </c:pt>
                <c:pt idx="436">
                  <c:v>87</c:v>
                </c:pt>
                <c:pt idx="437">
                  <c:v>107</c:v>
                </c:pt>
                <c:pt idx="438">
                  <c:v>41</c:v>
                </c:pt>
                <c:pt idx="439">
                  <c:v>71</c:v>
                </c:pt>
                <c:pt idx="440">
                  <c:v>63</c:v>
                </c:pt>
                <c:pt idx="441">
                  <c:v>109</c:v>
                </c:pt>
                <c:pt idx="442">
                  <c:v>75</c:v>
                </c:pt>
                <c:pt idx="443">
                  <c:v>49</c:v>
                </c:pt>
                <c:pt idx="444">
                  <c:v>157</c:v>
                </c:pt>
                <c:pt idx="445">
                  <c:v>109</c:v>
                </c:pt>
                <c:pt idx="446">
                  <c:v>99</c:v>
                </c:pt>
                <c:pt idx="447">
                  <c:v>86</c:v>
                </c:pt>
                <c:pt idx="448">
                  <c:v>54</c:v>
                </c:pt>
                <c:pt idx="449">
                  <c:v>19</c:v>
                </c:pt>
                <c:pt idx="450">
                  <c:v>46</c:v>
                </c:pt>
                <c:pt idx="451">
                  <c:v>25</c:v>
                </c:pt>
                <c:pt idx="452">
                  <c:v>48</c:v>
                </c:pt>
                <c:pt idx="453">
                  <c:v>40</c:v>
                </c:pt>
                <c:pt idx="454">
                  <c:v>29</c:v>
                </c:pt>
                <c:pt idx="455">
                  <c:v>111</c:v>
                </c:pt>
                <c:pt idx="456">
                  <c:v>115</c:v>
                </c:pt>
                <c:pt idx="457">
                  <c:v>95</c:v>
                </c:pt>
                <c:pt idx="458">
                  <c:v>31</c:v>
                </c:pt>
                <c:pt idx="459">
                  <c:v>108</c:v>
                </c:pt>
                <c:pt idx="460">
                  <c:v>103</c:v>
                </c:pt>
                <c:pt idx="461">
                  <c:v>114</c:v>
                </c:pt>
                <c:pt idx="462">
                  <c:v>47</c:v>
                </c:pt>
                <c:pt idx="463">
                  <c:v>55</c:v>
                </c:pt>
                <c:pt idx="464">
                  <c:v>52</c:v>
                </c:pt>
                <c:pt idx="465">
                  <c:v>50</c:v>
                </c:pt>
                <c:pt idx="466">
                  <c:v>156</c:v>
                </c:pt>
                <c:pt idx="467">
                  <c:v>73</c:v>
                </c:pt>
                <c:pt idx="468">
                  <c:v>72</c:v>
                </c:pt>
                <c:pt idx="469">
                  <c:v>52</c:v>
                </c:pt>
                <c:pt idx="470">
                  <c:v>73</c:v>
                </c:pt>
                <c:pt idx="471">
                  <c:v>85</c:v>
                </c:pt>
                <c:pt idx="472">
                  <c:v>3</c:v>
                </c:pt>
                <c:pt idx="473">
                  <c:v>157</c:v>
                </c:pt>
                <c:pt idx="474">
                  <c:v>51</c:v>
                </c:pt>
                <c:pt idx="475">
                  <c:v>65</c:v>
                </c:pt>
                <c:pt idx="476">
                  <c:v>82</c:v>
                </c:pt>
                <c:pt idx="477">
                  <c:v>123</c:v>
                </c:pt>
                <c:pt idx="478">
                  <c:v>143</c:v>
                </c:pt>
                <c:pt idx="479">
                  <c:v>67</c:v>
                </c:pt>
                <c:pt idx="480">
                  <c:v>33</c:v>
                </c:pt>
                <c:pt idx="481">
                  <c:v>109</c:v>
                </c:pt>
                <c:pt idx="482">
                  <c:v>87</c:v>
                </c:pt>
                <c:pt idx="483">
                  <c:v>58</c:v>
                </c:pt>
                <c:pt idx="484">
                  <c:v>156</c:v>
                </c:pt>
                <c:pt idx="485">
                  <c:v>59</c:v>
                </c:pt>
                <c:pt idx="486">
                  <c:v>73</c:v>
                </c:pt>
                <c:pt idx="487">
                  <c:v>109</c:v>
                </c:pt>
                <c:pt idx="488">
                  <c:v>54</c:v>
                </c:pt>
                <c:pt idx="489">
                  <c:v>19</c:v>
                </c:pt>
                <c:pt idx="490">
                  <c:v>77</c:v>
                </c:pt>
                <c:pt idx="491">
                  <c:v>47</c:v>
                </c:pt>
                <c:pt idx="492">
                  <c:v>145</c:v>
                </c:pt>
                <c:pt idx="493">
                  <c:v>83</c:v>
                </c:pt>
                <c:pt idx="494">
                  <c:v>99</c:v>
                </c:pt>
                <c:pt idx="495">
                  <c:v>159</c:v>
                </c:pt>
                <c:pt idx="496">
                  <c:v>27</c:v>
                </c:pt>
                <c:pt idx="497">
                  <c:v>144</c:v>
                </c:pt>
                <c:pt idx="498">
                  <c:v>142</c:v>
                </c:pt>
                <c:pt idx="499">
                  <c:v>44</c:v>
                </c:pt>
                <c:pt idx="500">
                  <c:v>18</c:v>
                </c:pt>
                <c:pt idx="501">
                  <c:v>107</c:v>
                </c:pt>
                <c:pt idx="502">
                  <c:v>144</c:v>
                </c:pt>
                <c:pt idx="503">
                  <c:v>84</c:v>
                </c:pt>
                <c:pt idx="504">
                  <c:v>104</c:v>
                </c:pt>
                <c:pt idx="505">
                  <c:v>138</c:v>
                </c:pt>
                <c:pt idx="506">
                  <c:v>154</c:v>
                </c:pt>
                <c:pt idx="507">
                  <c:v>69</c:v>
                </c:pt>
                <c:pt idx="508">
                  <c:v>137</c:v>
                </c:pt>
                <c:pt idx="509">
                  <c:v>49</c:v>
                </c:pt>
                <c:pt idx="510">
                  <c:v>155</c:v>
                </c:pt>
                <c:pt idx="511">
                  <c:v>41</c:v>
                </c:pt>
                <c:pt idx="512">
                  <c:v>139</c:v>
                </c:pt>
                <c:pt idx="513">
                  <c:v>57</c:v>
                </c:pt>
                <c:pt idx="514">
                  <c:v>54</c:v>
                </c:pt>
                <c:pt idx="515">
                  <c:v>25</c:v>
                </c:pt>
                <c:pt idx="516">
                  <c:v>115</c:v>
                </c:pt>
                <c:pt idx="517">
                  <c:v>122</c:v>
                </c:pt>
                <c:pt idx="518">
                  <c:v>93</c:v>
                </c:pt>
                <c:pt idx="519">
                  <c:v>137</c:v>
                </c:pt>
                <c:pt idx="520">
                  <c:v>17</c:v>
                </c:pt>
                <c:pt idx="521">
                  <c:v>67</c:v>
                </c:pt>
                <c:pt idx="522">
                  <c:v>84</c:v>
                </c:pt>
                <c:pt idx="523">
                  <c:v>112</c:v>
                </c:pt>
                <c:pt idx="524">
                  <c:v>81</c:v>
                </c:pt>
                <c:pt idx="525">
                  <c:v>73</c:v>
                </c:pt>
                <c:pt idx="526">
                  <c:v>84</c:v>
                </c:pt>
                <c:pt idx="527">
                  <c:v>75</c:v>
                </c:pt>
                <c:pt idx="528">
                  <c:v>121</c:v>
                </c:pt>
                <c:pt idx="529">
                  <c:v>77</c:v>
                </c:pt>
                <c:pt idx="530">
                  <c:v>113</c:v>
                </c:pt>
                <c:pt idx="531">
                  <c:v>75</c:v>
                </c:pt>
                <c:pt idx="532">
                  <c:v>135</c:v>
                </c:pt>
                <c:pt idx="533">
                  <c:v>39</c:v>
                </c:pt>
                <c:pt idx="534">
                  <c:v>87</c:v>
                </c:pt>
                <c:pt idx="535">
                  <c:v>152</c:v>
                </c:pt>
                <c:pt idx="536">
                  <c:v>116</c:v>
                </c:pt>
                <c:pt idx="537">
                  <c:v>110</c:v>
                </c:pt>
                <c:pt idx="538">
                  <c:v>51</c:v>
                </c:pt>
                <c:pt idx="539">
                  <c:v>136</c:v>
                </c:pt>
                <c:pt idx="540">
                  <c:v>76</c:v>
                </c:pt>
                <c:pt idx="541">
                  <c:v>75</c:v>
                </c:pt>
                <c:pt idx="542">
                  <c:v>101</c:v>
                </c:pt>
                <c:pt idx="543">
                  <c:v>85</c:v>
                </c:pt>
                <c:pt idx="544">
                  <c:v>98</c:v>
                </c:pt>
                <c:pt idx="545">
                  <c:v>75</c:v>
                </c:pt>
                <c:pt idx="546">
                  <c:v>122</c:v>
                </c:pt>
                <c:pt idx="547">
                  <c:v>38</c:v>
                </c:pt>
                <c:pt idx="548">
                  <c:v>59</c:v>
                </c:pt>
                <c:pt idx="549">
                  <c:v>100</c:v>
                </c:pt>
                <c:pt idx="550">
                  <c:v>78</c:v>
                </c:pt>
                <c:pt idx="551">
                  <c:v>158</c:v>
                </c:pt>
                <c:pt idx="552">
                  <c:v>64</c:v>
                </c:pt>
                <c:pt idx="553">
                  <c:v>96</c:v>
                </c:pt>
                <c:pt idx="554">
                  <c:v>145</c:v>
                </c:pt>
                <c:pt idx="555">
                  <c:v>101</c:v>
                </c:pt>
                <c:pt idx="556">
                  <c:v>106</c:v>
                </c:pt>
                <c:pt idx="557">
                  <c:v>77</c:v>
                </c:pt>
                <c:pt idx="558">
                  <c:v>123</c:v>
                </c:pt>
                <c:pt idx="559">
                  <c:v>117</c:v>
                </c:pt>
                <c:pt idx="560">
                  <c:v>28</c:v>
                </c:pt>
                <c:pt idx="561">
                  <c:v>66</c:v>
                </c:pt>
                <c:pt idx="562">
                  <c:v>82</c:v>
                </c:pt>
                <c:pt idx="563">
                  <c:v>69</c:v>
                </c:pt>
                <c:pt idx="564">
                  <c:v>27</c:v>
                </c:pt>
                <c:pt idx="565">
                  <c:v>87</c:v>
                </c:pt>
                <c:pt idx="566">
                  <c:v>91</c:v>
                </c:pt>
                <c:pt idx="567">
                  <c:v>90</c:v>
                </c:pt>
                <c:pt idx="568">
                  <c:v>79</c:v>
                </c:pt>
                <c:pt idx="569">
                  <c:v>110</c:v>
                </c:pt>
                <c:pt idx="570">
                  <c:v>127</c:v>
                </c:pt>
                <c:pt idx="571">
                  <c:v>148</c:v>
                </c:pt>
                <c:pt idx="572">
                  <c:v>67</c:v>
                </c:pt>
                <c:pt idx="573">
                  <c:v>83</c:v>
                </c:pt>
                <c:pt idx="574">
                  <c:v>27</c:v>
                </c:pt>
                <c:pt idx="575">
                  <c:v>141</c:v>
                </c:pt>
                <c:pt idx="576">
                  <c:v>56</c:v>
                </c:pt>
                <c:pt idx="577">
                  <c:v>115</c:v>
                </c:pt>
                <c:pt idx="578">
                  <c:v>53</c:v>
                </c:pt>
                <c:pt idx="579">
                  <c:v>139</c:v>
                </c:pt>
                <c:pt idx="580">
                  <c:v>105</c:v>
                </c:pt>
                <c:pt idx="581">
                  <c:v>71</c:v>
                </c:pt>
                <c:pt idx="582">
                  <c:v>117</c:v>
                </c:pt>
                <c:pt idx="583">
                  <c:v>76</c:v>
                </c:pt>
                <c:pt idx="584">
                  <c:v>136</c:v>
                </c:pt>
                <c:pt idx="585">
                  <c:v>111</c:v>
                </c:pt>
                <c:pt idx="586">
                  <c:v>136</c:v>
                </c:pt>
                <c:pt idx="587">
                  <c:v>54</c:v>
                </c:pt>
                <c:pt idx="588">
                  <c:v>54</c:v>
                </c:pt>
                <c:pt idx="589">
                  <c:v>100</c:v>
                </c:pt>
                <c:pt idx="590">
                  <c:v>80</c:v>
                </c:pt>
                <c:pt idx="591">
                  <c:v>26</c:v>
                </c:pt>
                <c:pt idx="592">
                  <c:v>48</c:v>
                </c:pt>
                <c:pt idx="593">
                  <c:v>49</c:v>
                </c:pt>
                <c:pt idx="594">
                  <c:v>36</c:v>
                </c:pt>
                <c:pt idx="595">
                  <c:v>80</c:v>
                </c:pt>
                <c:pt idx="596">
                  <c:v>76</c:v>
                </c:pt>
                <c:pt idx="597">
                  <c:v>120</c:v>
                </c:pt>
                <c:pt idx="598">
                  <c:v>120</c:v>
                </c:pt>
                <c:pt idx="599">
                  <c:v>153</c:v>
                </c:pt>
                <c:pt idx="600">
                  <c:v>113</c:v>
                </c:pt>
                <c:pt idx="601">
                  <c:v>62</c:v>
                </c:pt>
                <c:pt idx="602">
                  <c:v>53</c:v>
                </c:pt>
                <c:pt idx="603">
                  <c:v>57</c:v>
                </c:pt>
                <c:pt idx="604">
                  <c:v>71</c:v>
                </c:pt>
                <c:pt idx="605">
                  <c:v>38</c:v>
                </c:pt>
                <c:pt idx="606">
                  <c:v>119</c:v>
                </c:pt>
                <c:pt idx="607">
                  <c:v>117</c:v>
                </c:pt>
                <c:pt idx="608">
                  <c:v>51</c:v>
                </c:pt>
                <c:pt idx="609">
                  <c:v>107</c:v>
                </c:pt>
                <c:pt idx="610">
                  <c:v>103</c:v>
                </c:pt>
                <c:pt idx="611">
                  <c:v>38</c:v>
                </c:pt>
                <c:pt idx="612">
                  <c:v>23</c:v>
                </c:pt>
                <c:pt idx="613">
                  <c:v>72</c:v>
                </c:pt>
                <c:pt idx="614">
                  <c:v>42</c:v>
                </c:pt>
                <c:pt idx="615">
                  <c:v>96</c:v>
                </c:pt>
                <c:pt idx="616">
                  <c:v>104</c:v>
                </c:pt>
                <c:pt idx="617">
                  <c:v>146</c:v>
                </c:pt>
                <c:pt idx="618">
                  <c:v>88</c:v>
                </c:pt>
                <c:pt idx="619">
                  <c:v>38</c:v>
                </c:pt>
                <c:pt idx="620">
                  <c:v>153</c:v>
                </c:pt>
                <c:pt idx="621">
                  <c:v>119</c:v>
                </c:pt>
                <c:pt idx="622">
                  <c:v>67</c:v>
                </c:pt>
                <c:pt idx="623">
                  <c:v>88</c:v>
                </c:pt>
                <c:pt idx="624">
                  <c:v>79</c:v>
                </c:pt>
                <c:pt idx="625">
                  <c:v>121</c:v>
                </c:pt>
                <c:pt idx="626">
                  <c:v>145</c:v>
                </c:pt>
                <c:pt idx="627">
                  <c:v>145</c:v>
                </c:pt>
                <c:pt idx="628">
                  <c:v>104</c:v>
                </c:pt>
                <c:pt idx="629">
                  <c:v>99</c:v>
                </c:pt>
                <c:pt idx="630">
                  <c:v>42</c:v>
                </c:pt>
                <c:pt idx="631">
                  <c:v>91</c:v>
                </c:pt>
                <c:pt idx="632">
                  <c:v>124</c:v>
                </c:pt>
                <c:pt idx="633">
                  <c:v>27</c:v>
                </c:pt>
                <c:pt idx="634">
                  <c:v>149</c:v>
                </c:pt>
                <c:pt idx="635">
                  <c:v>115</c:v>
                </c:pt>
                <c:pt idx="636">
                  <c:v>111</c:v>
                </c:pt>
                <c:pt idx="637">
                  <c:v>83</c:v>
                </c:pt>
                <c:pt idx="638">
                  <c:v>155</c:v>
                </c:pt>
                <c:pt idx="639">
                  <c:v>37</c:v>
                </c:pt>
                <c:pt idx="640">
                  <c:v>77</c:v>
                </c:pt>
                <c:pt idx="641">
                  <c:v>44</c:v>
                </c:pt>
                <c:pt idx="642">
                  <c:v>68</c:v>
                </c:pt>
                <c:pt idx="643">
                  <c:v>83</c:v>
                </c:pt>
                <c:pt idx="644">
                  <c:v>115</c:v>
                </c:pt>
                <c:pt idx="645">
                  <c:v>138</c:v>
                </c:pt>
                <c:pt idx="646">
                  <c:v>148</c:v>
                </c:pt>
                <c:pt idx="647">
                  <c:v>29</c:v>
                </c:pt>
                <c:pt idx="648">
                  <c:v>60</c:v>
                </c:pt>
                <c:pt idx="649">
                  <c:v>47</c:v>
                </c:pt>
                <c:pt idx="650">
                  <c:v>43</c:v>
                </c:pt>
                <c:pt idx="651">
                  <c:v>79</c:v>
                </c:pt>
                <c:pt idx="652">
                  <c:v>98</c:v>
                </c:pt>
                <c:pt idx="653">
                  <c:v>85</c:v>
                </c:pt>
                <c:pt idx="654">
                  <c:v>152</c:v>
                </c:pt>
                <c:pt idx="655">
                  <c:v>45</c:v>
                </c:pt>
                <c:pt idx="656">
                  <c:v>74</c:v>
                </c:pt>
                <c:pt idx="657">
                  <c:v>163</c:v>
                </c:pt>
                <c:pt idx="658">
                  <c:v>141</c:v>
                </c:pt>
                <c:pt idx="659">
                  <c:v>117</c:v>
                </c:pt>
                <c:pt idx="660">
                  <c:v>96</c:v>
                </c:pt>
                <c:pt idx="661">
                  <c:v>79</c:v>
                </c:pt>
                <c:pt idx="662">
                  <c:v>137</c:v>
                </c:pt>
                <c:pt idx="663">
                  <c:v>92</c:v>
                </c:pt>
                <c:pt idx="664">
                  <c:v>90</c:v>
                </c:pt>
                <c:pt idx="665">
                  <c:v>79</c:v>
                </c:pt>
                <c:pt idx="666">
                  <c:v>71</c:v>
                </c:pt>
                <c:pt idx="667">
                  <c:v>99</c:v>
                </c:pt>
                <c:pt idx="668">
                  <c:v>43</c:v>
                </c:pt>
                <c:pt idx="669">
                  <c:v>119</c:v>
                </c:pt>
                <c:pt idx="670">
                  <c:v>39</c:v>
                </c:pt>
                <c:pt idx="671">
                  <c:v>141</c:v>
                </c:pt>
                <c:pt idx="672">
                  <c:v>152</c:v>
                </c:pt>
                <c:pt idx="673">
                  <c:v>91</c:v>
                </c:pt>
                <c:pt idx="674">
                  <c:v>114</c:v>
                </c:pt>
                <c:pt idx="675">
                  <c:v>117</c:v>
                </c:pt>
                <c:pt idx="676">
                  <c:v>113</c:v>
                </c:pt>
                <c:pt idx="677">
                  <c:v>151</c:v>
                </c:pt>
                <c:pt idx="678">
                  <c:v>101</c:v>
                </c:pt>
                <c:pt idx="679">
                  <c:v>55</c:v>
                </c:pt>
                <c:pt idx="680">
                  <c:v>89</c:v>
                </c:pt>
                <c:pt idx="681">
                  <c:v>143</c:v>
                </c:pt>
                <c:pt idx="682">
                  <c:v>24</c:v>
                </c:pt>
                <c:pt idx="683">
                  <c:v>106</c:v>
                </c:pt>
                <c:pt idx="684">
                  <c:v>137</c:v>
                </c:pt>
                <c:pt idx="685">
                  <c:v>24</c:v>
                </c:pt>
                <c:pt idx="686">
                  <c:v>89</c:v>
                </c:pt>
                <c:pt idx="687">
                  <c:v>118</c:v>
                </c:pt>
                <c:pt idx="688">
                  <c:v>66</c:v>
                </c:pt>
                <c:pt idx="689">
                  <c:v>16</c:v>
                </c:pt>
                <c:pt idx="690">
                  <c:v>55</c:v>
                </c:pt>
                <c:pt idx="691">
                  <c:v>80</c:v>
                </c:pt>
                <c:pt idx="692">
                  <c:v>68</c:v>
                </c:pt>
                <c:pt idx="693">
                  <c:v>155</c:v>
                </c:pt>
                <c:pt idx="694">
                  <c:v>52</c:v>
                </c:pt>
                <c:pt idx="695">
                  <c:v>106</c:v>
                </c:pt>
                <c:pt idx="696">
                  <c:v>119</c:v>
                </c:pt>
                <c:pt idx="697">
                  <c:v>78</c:v>
                </c:pt>
                <c:pt idx="698">
                  <c:v>117</c:v>
                </c:pt>
                <c:pt idx="699">
                  <c:v>83</c:v>
                </c:pt>
                <c:pt idx="700">
                  <c:v>121</c:v>
                </c:pt>
                <c:pt idx="701">
                  <c:v>95</c:v>
                </c:pt>
                <c:pt idx="702">
                  <c:v>77</c:v>
                </c:pt>
                <c:pt idx="703">
                  <c:v>114</c:v>
                </c:pt>
                <c:pt idx="704">
                  <c:v>86</c:v>
                </c:pt>
                <c:pt idx="705">
                  <c:v>28</c:v>
                </c:pt>
                <c:pt idx="706">
                  <c:v>87</c:v>
                </c:pt>
                <c:pt idx="707">
                  <c:v>113</c:v>
                </c:pt>
                <c:pt idx="708">
                  <c:v>71</c:v>
                </c:pt>
                <c:pt idx="709">
                  <c:v>57</c:v>
                </c:pt>
                <c:pt idx="710">
                  <c:v>109</c:v>
                </c:pt>
                <c:pt idx="711">
                  <c:v>46</c:v>
                </c:pt>
                <c:pt idx="712">
                  <c:v>41</c:v>
                </c:pt>
                <c:pt idx="713">
                  <c:v>67</c:v>
                </c:pt>
                <c:pt idx="714">
                  <c:v>147</c:v>
                </c:pt>
                <c:pt idx="715">
                  <c:v>98</c:v>
                </c:pt>
                <c:pt idx="716">
                  <c:v>94</c:v>
                </c:pt>
                <c:pt idx="717">
                  <c:v>13</c:v>
                </c:pt>
                <c:pt idx="718">
                  <c:v>40</c:v>
                </c:pt>
                <c:pt idx="719">
                  <c:v>47</c:v>
                </c:pt>
                <c:pt idx="720">
                  <c:v>125</c:v>
                </c:pt>
                <c:pt idx="721">
                  <c:v>49</c:v>
                </c:pt>
                <c:pt idx="722">
                  <c:v>108</c:v>
                </c:pt>
                <c:pt idx="723">
                  <c:v>148</c:v>
                </c:pt>
                <c:pt idx="724">
                  <c:v>41</c:v>
                </c:pt>
                <c:pt idx="725">
                  <c:v>39</c:v>
                </c:pt>
                <c:pt idx="726">
                  <c:v>63</c:v>
                </c:pt>
                <c:pt idx="727">
                  <c:v>48</c:v>
                </c:pt>
                <c:pt idx="728">
                  <c:v>70</c:v>
                </c:pt>
                <c:pt idx="729">
                  <c:v>115</c:v>
                </c:pt>
                <c:pt idx="730">
                  <c:v>107</c:v>
                </c:pt>
                <c:pt idx="731">
                  <c:v>87</c:v>
                </c:pt>
                <c:pt idx="732">
                  <c:v>35</c:v>
                </c:pt>
                <c:pt idx="733">
                  <c:v>107</c:v>
                </c:pt>
                <c:pt idx="734">
                  <c:v>122</c:v>
                </c:pt>
                <c:pt idx="735">
                  <c:v>77</c:v>
                </c:pt>
                <c:pt idx="736">
                  <c:v>23</c:v>
                </c:pt>
                <c:pt idx="737">
                  <c:v>99</c:v>
                </c:pt>
                <c:pt idx="738">
                  <c:v>144</c:v>
                </c:pt>
                <c:pt idx="739">
                  <c:v>113</c:v>
                </c:pt>
                <c:pt idx="740">
                  <c:v>120</c:v>
                </c:pt>
                <c:pt idx="741">
                  <c:v>45</c:v>
                </c:pt>
                <c:pt idx="742">
                  <c:v>121</c:v>
                </c:pt>
                <c:pt idx="743">
                  <c:v>111</c:v>
                </c:pt>
                <c:pt idx="744">
                  <c:v>130</c:v>
                </c:pt>
                <c:pt idx="745">
                  <c:v>115</c:v>
                </c:pt>
                <c:pt idx="746">
                  <c:v>102</c:v>
                </c:pt>
                <c:pt idx="747">
                  <c:v>151</c:v>
                </c:pt>
                <c:pt idx="748">
                  <c:v>110</c:v>
                </c:pt>
                <c:pt idx="749">
                  <c:v>97</c:v>
                </c:pt>
                <c:pt idx="750">
                  <c:v>54</c:v>
                </c:pt>
                <c:pt idx="751">
                  <c:v>149</c:v>
                </c:pt>
                <c:pt idx="752">
                  <c:v>163</c:v>
                </c:pt>
                <c:pt idx="753">
                  <c:v>89</c:v>
                </c:pt>
                <c:pt idx="754">
                  <c:v>107</c:v>
                </c:pt>
                <c:pt idx="755">
                  <c:v>89</c:v>
                </c:pt>
                <c:pt idx="756">
                  <c:v>53</c:v>
                </c:pt>
                <c:pt idx="757">
                  <c:v>117</c:v>
                </c:pt>
                <c:pt idx="758">
                  <c:v>35</c:v>
                </c:pt>
                <c:pt idx="759">
                  <c:v>94</c:v>
                </c:pt>
                <c:pt idx="760">
                  <c:v>75</c:v>
                </c:pt>
                <c:pt idx="761">
                  <c:v>119</c:v>
                </c:pt>
                <c:pt idx="762">
                  <c:v>89</c:v>
                </c:pt>
                <c:pt idx="763">
                  <c:v>32</c:v>
                </c:pt>
                <c:pt idx="764">
                  <c:v>81</c:v>
                </c:pt>
                <c:pt idx="765">
                  <c:v>31</c:v>
                </c:pt>
                <c:pt idx="766">
                  <c:v>77</c:v>
                </c:pt>
                <c:pt idx="767">
                  <c:v>79</c:v>
                </c:pt>
                <c:pt idx="768">
                  <c:v>140</c:v>
                </c:pt>
                <c:pt idx="769">
                  <c:v>111</c:v>
                </c:pt>
                <c:pt idx="770">
                  <c:v>151</c:v>
                </c:pt>
                <c:pt idx="771">
                  <c:v>55</c:v>
                </c:pt>
                <c:pt idx="772">
                  <c:v>26</c:v>
                </c:pt>
                <c:pt idx="773">
                  <c:v>104</c:v>
                </c:pt>
                <c:pt idx="774">
                  <c:v>107</c:v>
                </c:pt>
                <c:pt idx="775">
                  <c:v>91</c:v>
                </c:pt>
                <c:pt idx="776">
                  <c:v>125</c:v>
                </c:pt>
                <c:pt idx="777">
                  <c:v>103</c:v>
                </c:pt>
                <c:pt idx="778">
                  <c:v>97</c:v>
                </c:pt>
                <c:pt idx="779">
                  <c:v>157</c:v>
                </c:pt>
                <c:pt idx="780">
                  <c:v>103</c:v>
                </c:pt>
                <c:pt idx="781">
                  <c:v>118</c:v>
                </c:pt>
                <c:pt idx="782">
                  <c:v>126</c:v>
                </c:pt>
                <c:pt idx="783">
                  <c:v>39</c:v>
                </c:pt>
                <c:pt idx="784">
                  <c:v>51</c:v>
                </c:pt>
                <c:pt idx="785">
                  <c:v>143</c:v>
                </c:pt>
                <c:pt idx="786">
                  <c:v>82</c:v>
                </c:pt>
                <c:pt idx="787">
                  <c:v>59</c:v>
                </c:pt>
                <c:pt idx="788">
                  <c:v>45</c:v>
                </c:pt>
                <c:pt idx="789">
                  <c:v>87</c:v>
                </c:pt>
                <c:pt idx="790">
                  <c:v>72</c:v>
                </c:pt>
                <c:pt idx="791">
                  <c:v>139</c:v>
                </c:pt>
                <c:pt idx="792">
                  <c:v>56</c:v>
                </c:pt>
                <c:pt idx="793">
                  <c:v>86</c:v>
                </c:pt>
                <c:pt idx="794">
                  <c:v>113</c:v>
                </c:pt>
                <c:pt idx="795">
                  <c:v>123</c:v>
                </c:pt>
                <c:pt idx="796">
                  <c:v>48</c:v>
                </c:pt>
                <c:pt idx="797">
                  <c:v>156</c:v>
                </c:pt>
                <c:pt idx="798">
                  <c:v>65</c:v>
                </c:pt>
                <c:pt idx="799">
                  <c:v>79</c:v>
                </c:pt>
                <c:pt idx="800">
                  <c:v>108</c:v>
                </c:pt>
                <c:pt idx="801">
                  <c:v>124</c:v>
                </c:pt>
                <c:pt idx="802">
                  <c:v>66</c:v>
                </c:pt>
                <c:pt idx="803">
                  <c:v>91</c:v>
                </c:pt>
                <c:pt idx="804">
                  <c:v>117</c:v>
                </c:pt>
                <c:pt idx="805">
                  <c:v>151</c:v>
                </c:pt>
                <c:pt idx="806">
                  <c:v>78</c:v>
                </c:pt>
                <c:pt idx="807">
                  <c:v>93</c:v>
                </c:pt>
                <c:pt idx="808">
                  <c:v>67</c:v>
                </c:pt>
                <c:pt idx="809">
                  <c:v>149</c:v>
                </c:pt>
                <c:pt idx="810">
                  <c:v>113</c:v>
                </c:pt>
                <c:pt idx="811">
                  <c:v>61</c:v>
                </c:pt>
                <c:pt idx="812">
                  <c:v>75</c:v>
                </c:pt>
                <c:pt idx="813">
                  <c:v>51</c:v>
                </c:pt>
                <c:pt idx="814">
                  <c:v>46</c:v>
                </c:pt>
                <c:pt idx="815">
                  <c:v>42</c:v>
                </c:pt>
                <c:pt idx="816">
                  <c:v>112</c:v>
                </c:pt>
                <c:pt idx="817">
                  <c:v>75</c:v>
                </c:pt>
                <c:pt idx="818">
                  <c:v>54</c:v>
                </c:pt>
                <c:pt idx="819">
                  <c:v>162</c:v>
                </c:pt>
                <c:pt idx="820">
                  <c:v>108</c:v>
                </c:pt>
                <c:pt idx="821">
                  <c:v>44</c:v>
                </c:pt>
                <c:pt idx="822">
                  <c:v>146</c:v>
                </c:pt>
                <c:pt idx="823">
                  <c:v>66</c:v>
                </c:pt>
                <c:pt idx="824">
                  <c:v>49</c:v>
                </c:pt>
                <c:pt idx="825">
                  <c:v>61</c:v>
                </c:pt>
                <c:pt idx="826">
                  <c:v>45</c:v>
                </c:pt>
                <c:pt idx="827">
                  <c:v>80</c:v>
                </c:pt>
                <c:pt idx="828">
                  <c:v>78</c:v>
                </c:pt>
                <c:pt idx="829">
                  <c:v>147</c:v>
                </c:pt>
                <c:pt idx="830">
                  <c:v>60</c:v>
                </c:pt>
                <c:pt idx="831">
                  <c:v>112</c:v>
                </c:pt>
                <c:pt idx="832">
                  <c:v>84</c:v>
                </c:pt>
                <c:pt idx="833">
                  <c:v>60</c:v>
                </c:pt>
                <c:pt idx="834">
                  <c:v>23</c:v>
                </c:pt>
                <c:pt idx="835">
                  <c:v>41</c:v>
                </c:pt>
                <c:pt idx="836">
                  <c:v>84</c:v>
                </c:pt>
                <c:pt idx="837">
                  <c:v>76</c:v>
                </c:pt>
                <c:pt idx="838">
                  <c:v>22</c:v>
                </c:pt>
                <c:pt idx="839">
                  <c:v>118</c:v>
                </c:pt>
                <c:pt idx="840">
                  <c:v>113</c:v>
                </c:pt>
                <c:pt idx="841">
                  <c:v>105</c:v>
                </c:pt>
                <c:pt idx="842">
                  <c:v>159</c:v>
                </c:pt>
                <c:pt idx="843">
                  <c:v>120</c:v>
                </c:pt>
                <c:pt idx="844">
                  <c:v>53</c:v>
                </c:pt>
                <c:pt idx="845">
                  <c:v>120</c:v>
                </c:pt>
                <c:pt idx="846">
                  <c:v>74</c:v>
                </c:pt>
                <c:pt idx="847">
                  <c:v>85</c:v>
                </c:pt>
                <c:pt idx="848">
                  <c:v>69</c:v>
                </c:pt>
                <c:pt idx="849">
                  <c:v>32</c:v>
                </c:pt>
                <c:pt idx="850">
                  <c:v>127</c:v>
                </c:pt>
                <c:pt idx="851">
                  <c:v>154</c:v>
                </c:pt>
                <c:pt idx="852">
                  <c:v>153</c:v>
                </c:pt>
                <c:pt idx="853">
                  <c:v>93</c:v>
                </c:pt>
                <c:pt idx="854">
                  <c:v>115</c:v>
                </c:pt>
                <c:pt idx="855">
                  <c:v>51</c:v>
                </c:pt>
                <c:pt idx="856">
                  <c:v>112</c:v>
                </c:pt>
                <c:pt idx="857">
                  <c:v>100</c:v>
                </c:pt>
                <c:pt idx="858">
                  <c:v>65</c:v>
                </c:pt>
                <c:pt idx="859">
                  <c:v>149</c:v>
                </c:pt>
                <c:pt idx="860">
                  <c:v>107</c:v>
                </c:pt>
                <c:pt idx="861">
                  <c:v>113</c:v>
                </c:pt>
                <c:pt idx="862">
                  <c:v>23</c:v>
                </c:pt>
                <c:pt idx="863">
                  <c:v>100</c:v>
                </c:pt>
                <c:pt idx="864">
                  <c:v>161</c:v>
                </c:pt>
                <c:pt idx="865">
                  <c:v>72</c:v>
                </c:pt>
                <c:pt idx="866">
                  <c:v>143</c:v>
                </c:pt>
                <c:pt idx="867">
                  <c:v>116</c:v>
                </c:pt>
                <c:pt idx="868">
                  <c:v>52</c:v>
                </c:pt>
                <c:pt idx="869">
                  <c:v>22</c:v>
                </c:pt>
                <c:pt idx="870">
                  <c:v>49</c:v>
                </c:pt>
                <c:pt idx="871">
                  <c:v>66</c:v>
                </c:pt>
                <c:pt idx="872">
                  <c:v>135</c:v>
                </c:pt>
                <c:pt idx="873">
                  <c:v>50</c:v>
                </c:pt>
                <c:pt idx="874">
                  <c:v>46</c:v>
                </c:pt>
                <c:pt idx="875">
                  <c:v>89</c:v>
                </c:pt>
                <c:pt idx="876">
                  <c:v>54</c:v>
                </c:pt>
                <c:pt idx="877">
                  <c:v>156</c:v>
                </c:pt>
                <c:pt idx="878">
                  <c:v>17</c:v>
                </c:pt>
                <c:pt idx="879">
                  <c:v>31</c:v>
                </c:pt>
                <c:pt idx="880">
                  <c:v>37</c:v>
                </c:pt>
                <c:pt idx="881">
                  <c:v>118</c:v>
                </c:pt>
                <c:pt idx="882">
                  <c:v>102</c:v>
                </c:pt>
                <c:pt idx="883">
                  <c:v>69</c:v>
                </c:pt>
                <c:pt idx="884">
                  <c:v>64</c:v>
                </c:pt>
                <c:pt idx="885">
                  <c:v>81</c:v>
                </c:pt>
                <c:pt idx="886">
                  <c:v>94</c:v>
                </c:pt>
                <c:pt idx="887">
                  <c:v>124</c:v>
                </c:pt>
                <c:pt idx="888">
                  <c:v>116</c:v>
                </c:pt>
                <c:pt idx="889">
                  <c:v>142</c:v>
                </c:pt>
                <c:pt idx="890">
                  <c:v>48</c:v>
                </c:pt>
                <c:pt idx="891">
                  <c:v>86</c:v>
                </c:pt>
                <c:pt idx="892">
                  <c:v>105</c:v>
                </c:pt>
                <c:pt idx="893">
                  <c:v>109</c:v>
                </c:pt>
                <c:pt idx="894">
                  <c:v>99</c:v>
                </c:pt>
                <c:pt idx="895">
                  <c:v>79</c:v>
                </c:pt>
                <c:pt idx="896">
                  <c:v>90</c:v>
                </c:pt>
                <c:pt idx="897">
                  <c:v>34</c:v>
                </c:pt>
                <c:pt idx="898">
                  <c:v>73</c:v>
                </c:pt>
                <c:pt idx="899">
                  <c:v>88</c:v>
                </c:pt>
                <c:pt idx="900">
                  <c:v>103</c:v>
                </c:pt>
                <c:pt idx="901">
                  <c:v>61</c:v>
                </c:pt>
                <c:pt idx="902">
                  <c:v>73</c:v>
                </c:pt>
                <c:pt idx="903">
                  <c:v>79</c:v>
                </c:pt>
                <c:pt idx="904">
                  <c:v>68</c:v>
                </c:pt>
                <c:pt idx="905">
                  <c:v>77</c:v>
                </c:pt>
                <c:pt idx="906">
                  <c:v>69</c:v>
                </c:pt>
                <c:pt idx="907">
                  <c:v>108</c:v>
                </c:pt>
                <c:pt idx="908">
                  <c:v>150</c:v>
                </c:pt>
                <c:pt idx="909">
                  <c:v>48</c:v>
                </c:pt>
                <c:pt idx="910">
                  <c:v>119</c:v>
                </c:pt>
                <c:pt idx="911">
                  <c:v>68</c:v>
                </c:pt>
                <c:pt idx="912">
                  <c:v>109</c:v>
                </c:pt>
                <c:pt idx="913">
                  <c:v>107</c:v>
                </c:pt>
                <c:pt idx="914">
                  <c:v>117</c:v>
                </c:pt>
                <c:pt idx="915">
                  <c:v>115</c:v>
                </c:pt>
                <c:pt idx="916">
                  <c:v>47</c:v>
                </c:pt>
                <c:pt idx="917">
                  <c:v>9</c:v>
                </c:pt>
                <c:pt idx="918">
                  <c:v>23</c:v>
                </c:pt>
                <c:pt idx="919">
                  <c:v>94</c:v>
                </c:pt>
                <c:pt idx="920">
                  <c:v>148</c:v>
                </c:pt>
                <c:pt idx="921">
                  <c:v>118</c:v>
                </c:pt>
                <c:pt idx="922">
                  <c:v>122</c:v>
                </c:pt>
                <c:pt idx="923">
                  <c:v>138</c:v>
                </c:pt>
                <c:pt idx="924">
                  <c:v>42</c:v>
                </c:pt>
                <c:pt idx="925">
                  <c:v>105</c:v>
                </c:pt>
                <c:pt idx="926">
                  <c:v>121</c:v>
                </c:pt>
                <c:pt idx="927">
                  <c:v>89</c:v>
                </c:pt>
                <c:pt idx="928">
                  <c:v>119</c:v>
                </c:pt>
                <c:pt idx="929">
                  <c:v>150</c:v>
                </c:pt>
                <c:pt idx="930">
                  <c:v>82</c:v>
                </c:pt>
                <c:pt idx="931">
                  <c:v>47</c:v>
                </c:pt>
                <c:pt idx="932">
                  <c:v>70</c:v>
                </c:pt>
                <c:pt idx="933">
                  <c:v>64</c:v>
                </c:pt>
                <c:pt idx="934">
                  <c:v>34</c:v>
                </c:pt>
                <c:pt idx="935">
                  <c:v>51</c:v>
                </c:pt>
                <c:pt idx="936">
                  <c:v>143</c:v>
                </c:pt>
                <c:pt idx="937">
                  <c:v>123</c:v>
                </c:pt>
                <c:pt idx="938">
                  <c:v>75</c:v>
                </c:pt>
                <c:pt idx="939">
                  <c:v>40</c:v>
                </c:pt>
                <c:pt idx="940">
                  <c:v>89</c:v>
                </c:pt>
                <c:pt idx="941">
                  <c:v>158</c:v>
                </c:pt>
                <c:pt idx="942">
                  <c:v>119</c:v>
                </c:pt>
                <c:pt idx="943">
                  <c:v>142</c:v>
                </c:pt>
                <c:pt idx="944">
                  <c:v>85</c:v>
                </c:pt>
                <c:pt idx="945">
                  <c:v>45</c:v>
                </c:pt>
                <c:pt idx="946">
                  <c:v>117</c:v>
                </c:pt>
                <c:pt idx="947">
                  <c:v>46</c:v>
                </c:pt>
                <c:pt idx="948">
                  <c:v>157</c:v>
                </c:pt>
                <c:pt idx="949">
                  <c:v>115</c:v>
                </c:pt>
                <c:pt idx="950">
                  <c:v>119</c:v>
                </c:pt>
                <c:pt idx="951">
                  <c:v>79</c:v>
                </c:pt>
                <c:pt idx="952">
                  <c:v>83</c:v>
                </c:pt>
                <c:pt idx="953">
                  <c:v>43</c:v>
                </c:pt>
                <c:pt idx="954">
                  <c:v>67</c:v>
                </c:pt>
                <c:pt idx="955">
                  <c:v>161</c:v>
                </c:pt>
                <c:pt idx="956">
                  <c:v>155</c:v>
                </c:pt>
                <c:pt idx="957">
                  <c:v>78</c:v>
                </c:pt>
                <c:pt idx="958">
                  <c:v>51</c:v>
                </c:pt>
                <c:pt idx="959">
                  <c:v>94</c:v>
                </c:pt>
                <c:pt idx="960">
                  <c:v>95</c:v>
                </c:pt>
                <c:pt idx="961">
                  <c:v>41</c:v>
                </c:pt>
                <c:pt idx="962">
                  <c:v>108</c:v>
                </c:pt>
                <c:pt idx="963">
                  <c:v>142</c:v>
                </c:pt>
                <c:pt idx="964">
                  <c:v>80</c:v>
                </c:pt>
                <c:pt idx="965">
                  <c:v>56</c:v>
                </c:pt>
                <c:pt idx="966">
                  <c:v>107</c:v>
                </c:pt>
                <c:pt idx="967">
                  <c:v>114</c:v>
                </c:pt>
                <c:pt idx="968">
                  <c:v>77</c:v>
                </c:pt>
                <c:pt idx="969">
                  <c:v>57</c:v>
                </c:pt>
                <c:pt idx="970">
                  <c:v>61</c:v>
                </c:pt>
                <c:pt idx="971">
                  <c:v>101</c:v>
                </c:pt>
                <c:pt idx="972">
                  <c:v>37</c:v>
                </c:pt>
                <c:pt idx="973">
                  <c:v>47</c:v>
                </c:pt>
                <c:pt idx="974">
                  <c:v>113</c:v>
                </c:pt>
                <c:pt idx="975">
                  <c:v>95</c:v>
                </c:pt>
                <c:pt idx="976">
                  <c:v>122</c:v>
                </c:pt>
                <c:pt idx="977">
                  <c:v>48</c:v>
                </c:pt>
                <c:pt idx="978">
                  <c:v>56</c:v>
                </c:pt>
                <c:pt idx="979">
                  <c:v>153</c:v>
                </c:pt>
                <c:pt idx="980">
                  <c:v>111</c:v>
                </c:pt>
                <c:pt idx="981">
                  <c:v>140</c:v>
                </c:pt>
                <c:pt idx="982">
                  <c:v>65</c:v>
                </c:pt>
                <c:pt idx="983">
                  <c:v>147</c:v>
                </c:pt>
                <c:pt idx="984">
                  <c:v>110</c:v>
                </c:pt>
                <c:pt idx="985">
                  <c:v>129</c:v>
                </c:pt>
                <c:pt idx="986">
                  <c:v>65</c:v>
                </c:pt>
                <c:pt idx="987">
                  <c:v>83</c:v>
                </c:pt>
                <c:pt idx="988">
                  <c:v>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2D2-4524-8D52-60A2142AEF1D}"/>
            </c:ext>
          </c:extLst>
        </c:ser>
        <c:ser>
          <c:idx val="0"/>
          <c:order val="1"/>
          <c:tx>
            <c:v>"Válogatott"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Vas!$G$7:$G$31</c:f>
              <c:numCache>
                <c:formatCode>General</c:formatCode>
                <c:ptCount val="25"/>
                <c:pt idx="0">
                  <c:v>26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  <c:pt idx="7">
                  <c:v>26</c:v>
                </c:pt>
                <c:pt idx="8">
                  <c:v>26</c:v>
                </c:pt>
                <c:pt idx="9">
                  <c:v>26</c:v>
                </c:pt>
                <c:pt idx="10">
                  <c:v>26</c:v>
                </c:pt>
                <c:pt idx="11">
                  <c:v>26</c:v>
                </c:pt>
                <c:pt idx="12">
                  <c:v>26</c:v>
                </c:pt>
                <c:pt idx="13">
                  <c:v>26</c:v>
                </c:pt>
                <c:pt idx="14">
                  <c:v>26</c:v>
                </c:pt>
                <c:pt idx="15">
                  <c:v>26</c:v>
                </c:pt>
                <c:pt idx="16">
                  <c:v>26</c:v>
                </c:pt>
                <c:pt idx="17">
                  <c:v>26</c:v>
                </c:pt>
                <c:pt idx="18">
                  <c:v>26</c:v>
                </c:pt>
                <c:pt idx="19">
                  <c:v>26</c:v>
                </c:pt>
                <c:pt idx="20">
                  <c:v>26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  <c:pt idx="24">
                  <c:v>26</c:v>
                </c:pt>
              </c:numCache>
            </c:numRef>
          </c:xVal>
          <c:yVal>
            <c:numRef>
              <c:f>Vas!$H$7:$H$31</c:f>
              <c:numCache>
                <c:formatCode>General</c:formatCode>
                <c:ptCount val="25"/>
                <c:pt idx="0">
                  <c:v>30</c:v>
                </c:pt>
                <c:pt idx="1">
                  <c:v>32</c:v>
                </c:pt>
                <c:pt idx="2">
                  <c:v>31</c:v>
                </c:pt>
                <c:pt idx="3">
                  <c:v>28</c:v>
                </c:pt>
                <c:pt idx="4">
                  <c:v>34</c:v>
                </c:pt>
                <c:pt idx="5">
                  <c:v>29</c:v>
                </c:pt>
                <c:pt idx="6">
                  <c:v>33</c:v>
                </c:pt>
                <c:pt idx="7">
                  <c:v>26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D2-4524-8D52-60A2142AE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9379055"/>
        <c:axId val="1159383375"/>
      </c:scatterChart>
      <c:valAx>
        <c:axId val="1159379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b="1">
                    <a:solidFill>
                      <a:schemeClr val="tx1"/>
                    </a:solidFill>
                  </a:rPr>
                  <a:t>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59383375"/>
        <c:crosses val="autoZero"/>
        <c:crossBetween val="midCat"/>
      </c:valAx>
      <c:valAx>
        <c:axId val="11593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b="1">
                    <a:solidFill>
                      <a:schemeClr val="tx1"/>
                    </a:solidFill>
                  </a:rPr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59379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"Összes"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406FC3"/>
              </a:solidFill>
              <a:ln w="9525">
                <a:noFill/>
              </a:ln>
              <a:effectLst/>
            </c:spPr>
          </c:marker>
          <c:xVal>
            <c:numRef>
              <c:f>Izotópok!$D$2:$D$990</c:f>
              <c:numCache>
                <c:formatCode>General</c:formatCode>
                <c:ptCount val="989"/>
                <c:pt idx="0">
                  <c:v>26</c:v>
                </c:pt>
                <c:pt idx="1">
                  <c:v>28</c:v>
                </c:pt>
                <c:pt idx="2">
                  <c:v>28</c:v>
                </c:pt>
                <c:pt idx="3">
                  <c:v>26</c:v>
                </c:pt>
                <c:pt idx="4">
                  <c:v>24</c:v>
                </c:pt>
                <c:pt idx="5">
                  <c:v>26</c:v>
                </c:pt>
                <c:pt idx="6">
                  <c:v>27</c:v>
                </c:pt>
                <c:pt idx="7">
                  <c:v>24</c:v>
                </c:pt>
                <c:pt idx="8">
                  <c:v>28</c:v>
                </c:pt>
                <c:pt idx="9">
                  <c:v>25</c:v>
                </c:pt>
                <c:pt idx="10">
                  <c:v>28</c:v>
                </c:pt>
                <c:pt idx="11">
                  <c:v>30</c:v>
                </c:pt>
                <c:pt idx="12">
                  <c:v>24</c:v>
                </c:pt>
                <c:pt idx="13">
                  <c:v>29</c:v>
                </c:pt>
                <c:pt idx="14">
                  <c:v>29</c:v>
                </c:pt>
                <c:pt idx="15">
                  <c:v>30</c:v>
                </c:pt>
                <c:pt idx="16">
                  <c:v>22</c:v>
                </c:pt>
                <c:pt idx="17">
                  <c:v>23</c:v>
                </c:pt>
                <c:pt idx="18">
                  <c:v>30</c:v>
                </c:pt>
                <c:pt idx="19">
                  <c:v>22</c:v>
                </c:pt>
                <c:pt idx="20">
                  <c:v>32</c:v>
                </c:pt>
                <c:pt idx="21">
                  <c:v>32</c:v>
                </c:pt>
                <c:pt idx="22">
                  <c:v>31</c:v>
                </c:pt>
                <c:pt idx="23">
                  <c:v>38</c:v>
                </c:pt>
                <c:pt idx="24">
                  <c:v>32</c:v>
                </c:pt>
                <c:pt idx="25">
                  <c:v>22</c:v>
                </c:pt>
                <c:pt idx="26">
                  <c:v>34</c:v>
                </c:pt>
                <c:pt idx="27">
                  <c:v>31</c:v>
                </c:pt>
                <c:pt idx="28">
                  <c:v>34</c:v>
                </c:pt>
                <c:pt idx="29">
                  <c:v>40</c:v>
                </c:pt>
                <c:pt idx="30">
                  <c:v>39</c:v>
                </c:pt>
                <c:pt idx="31">
                  <c:v>38</c:v>
                </c:pt>
                <c:pt idx="32">
                  <c:v>36</c:v>
                </c:pt>
                <c:pt idx="33">
                  <c:v>36</c:v>
                </c:pt>
                <c:pt idx="34">
                  <c:v>32</c:v>
                </c:pt>
                <c:pt idx="35">
                  <c:v>38</c:v>
                </c:pt>
                <c:pt idx="36">
                  <c:v>33</c:v>
                </c:pt>
                <c:pt idx="37">
                  <c:v>36</c:v>
                </c:pt>
                <c:pt idx="38">
                  <c:v>34</c:v>
                </c:pt>
                <c:pt idx="39">
                  <c:v>37</c:v>
                </c:pt>
                <c:pt idx="40">
                  <c:v>40</c:v>
                </c:pt>
                <c:pt idx="41">
                  <c:v>36</c:v>
                </c:pt>
                <c:pt idx="42">
                  <c:v>35</c:v>
                </c:pt>
                <c:pt idx="43">
                  <c:v>35</c:v>
                </c:pt>
                <c:pt idx="44">
                  <c:v>40</c:v>
                </c:pt>
                <c:pt idx="45">
                  <c:v>22</c:v>
                </c:pt>
                <c:pt idx="46">
                  <c:v>22</c:v>
                </c:pt>
                <c:pt idx="47">
                  <c:v>20</c:v>
                </c:pt>
                <c:pt idx="48">
                  <c:v>42</c:v>
                </c:pt>
                <c:pt idx="49">
                  <c:v>41</c:v>
                </c:pt>
                <c:pt idx="50">
                  <c:v>42</c:v>
                </c:pt>
                <c:pt idx="51">
                  <c:v>42</c:v>
                </c:pt>
                <c:pt idx="52">
                  <c:v>20</c:v>
                </c:pt>
                <c:pt idx="53">
                  <c:v>18</c:v>
                </c:pt>
                <c:pt idx="54">
                  <c:v>21</c:v>
                </c:pt>
                <c:pt idx="55">
                  <c:v>42</c:v>
                </c:pt>
                <c:pt idx="56">
                  <c:v>44</c:v>
                </c:pt>
                <c:pt idx="57">
                  <c:v>20</c:v>
                </c:pt>
                <c:pt idx="58">
                  <c:v>44</c:v>
                </c:pt>
                <c:pt idx="59">
                  <c:v>44</c:v>
                </c:pt>
                <c:pt idx="60">
                  <c:v>16</c:v>
                </c:pt>
                <c:pt idx="61">
                  <c:v>18</c:v>
                </c:pt>
                <c:pt idx="62">
                  <c:v>44</c:v>
                </c:pt>
                <c:pt idx="63">
                  <c:v>44</c:v>
                </c:pt>
                <c:pt idx="64">
                  <c:v>19</c:v>
                </c:pt>
                <c:pt idx="65">
                  <c:v>19</c:v>
                </c:pt>
                <c:pt idx="66">
                  <c:v>46</c:v>
                </c:pt>
                <c:pt idx="67">
                  <c:v>17</c:v>
                </c:pt>
                <c:pt idx="68">
                  <c:v>45</c:v>
                </c:pt>
                <c:pt idx="69">
                  <c:v>16</c:v>
                </c:pt>
                <c:pt idx="70">
                  <c:v>46</c:v>
                </c:pt>
                <c:pt idx="71">
                  <c:v>46</c:v>
                </c:pt>
                <c:pt idx="72">
                  <c:v>17</c:v>
                </c:pt>
                <c:pt idx="73">
                  <c:v>46</c:v>
                </c:pt>
                <c:pt idx="74">
                  <c:v>47</c:v>
                </c:pt>
                <c:pt idx="75">
                  <c:v>48</c:v>
                </c:pt>
                <c:pt idx="76">
                  <c:v>14</c:v>
                </c:pt>
                <c:pt idx="77">
                  <c:v>47</c:v>
                </c:pt>
                <c:pt idx="78">
                  <c:v>16</c:v>
                </c:pt>
                <c:pt idx="79">
                  <c:v>16</c:v>
                </c:pt>
                <c:pt idx="80">
                  <c:v>15</c:v>
                </c:pt>
                <c:pt idx="81">
                  <c:v>14</c:v>
                </c:pt>
                <c:pt idx="82">
                  <c:v>14</c:v>
                </c:pt>
                <c:pt idx="83">
                  <c:v>48</c:v>
                </c:pt>
                <c:pt idx="84">
                  <c:v>48</c:v>
                </c:pt>
                <c:pt idx="85">
                  <c:v>50</c:v>
                </c:pt>
                <c:pt idx="86">
                  <c:v>49</c:v>
                </c:pt>
                <c:pt idx="87">
                  <c:v>50</c:v>
                </c:pt>
                <c:pt idx="88">
                  <c:v>50</c:v>
                </c:pt>
                <c:pt idx="89">
                  <c:v>50</c:v>
                </c:pt>
                <c:pt idx="90">
                  <c:v>50</c:v>
                </c:pt>
                <c:pt idx="91">
                  <c:v>50</c:v>
                </c:pt>
                <c:pt idx="92">
                  <c:v>50</c:v>
                </c:pt>
                <c:pt idx="93">
                  <c:v>51</c:v>
                </c:pt>
                <c:pt idx="94">
                  <c:v>52</c:v>
                </c:pt>
                <c:pt idx="95">
                  <c:v>52</c:v>
                </c:pt>
                <c:pt idx="96">
                  <c:v>51</c:v>
                </c:pt>
                <c:pt idx="97">
                  <c:v>52</c:v>
                </c:pt>
                <c:pt idx="98">
                  <c:v>52</c:v>
                </c:pt>
                <c:pt idx="99">
                  <c:v>54</c:v>
                </c:pt>
                <c:pt idx="100">
                  <c:v>53</c:v>
                </c:pt>
                <c:pt idx="101">
                  <c:v>54</c:v>
                </c:pt>
                <c:pt idx="102">
                  <c:v>54</c:v>
                </c:pt>
                <c:pt idx="103">
                  <c:v>54</c:v>
                </c:pt>
                <c:pt idx="104">
                  <c:v>54</c:v>
                </c:pt>
                <c:pt idx="105">
                  <c:v>56</c:v>
                </c:pt>
                <c:pt idx="106">
                  <c:v>55</c:v>
                </c:pt>
                <c:pt idx="107">
                  <c:v>56</c:v>
                </c:pt>
                <c:pt idx="108">
                  <c:v>56</c:v>
                </c:pt>
                <c:pt idx="109">
                  <c:v>56</c:v>
                </c:pt>
                <c:pt idx="110">
                  <c:v>56</c:v>
                </c:pt>
                <c:pt idx="111">
                  <c:v>13</c:v>
                </c:pt>
                <c:pt idx="112">
                  <c:v>58</c:v>
                </c:pt>
                <c:pt idx="113">
                  <c:v>57</c:v>
                </c:pt>
                <c:pt idx="114">
                  <c:v>12</c:v>
                </c:pt>
                <c:pt idx="115">
                  <c:v>59</c:v>
                </c:pt>
                <c:pt idx="116">
                  <c:v>60</c:v>
                </c:pt>
                <c:pt idx="117">
                  <c:v>12</c:v>
                </c:pt>
                <c:pt idx="118">
                  <c:v>12</c:v>
                </c:pt>
                <c:pt idx="119">
                  <c:v>64</c:v>
                </c:pt>
                <c:pt idx="120">
                  <c:v>64</c:v>
                </c:pt>
                <c:pt idx="121">
                  <c:v>64</c:v>
                </c:pt>
                <c:pt idx="122">
                  <c:v>65</c:v>
                </c:pt>
                <c:pt idx="123">
                  <c:v>11</c:v>
                </c:pt>
                <c:pt idx="124">
                  <c:v>66</c:v>
                </c:pt>
                <c:pt idx="125">
                  <c:v>66</c:v>
                </c:pt>
                <c:pt idx="126">
                  <c:v>10</c:v>
                </c:pt>
                <c:pt idx="127">
                  <c:v>10</c:v>
                </c:pt>
                <c:pt idx="128">
                  <c:v>8</c:v>
                </c:pt>
                <c:pt idx="129">
                  <c:v>10</c:v>
                </c:pt>
                <c:pt idx="130">
                  <c:v>9</c:v>
                </c:pt>
                <c:pt idx="131">
                  <c:v>8</c:v>
                </c:pt>
                <c:pt idx="132">
                  <c:v>8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6</c:v>
                </c:pt>
                <c:pt idx="137">
                  <c:v>2</c:v>
                </c:pt>
                <c:pt idx="138">
                  <c:v>5</c:v>
                </c:pt>
                <c:pt idx="139">
                  <c:v>5</c:v>
                </c:pt>
                <c:pt idx="140">
                  <c:v>4</c:v>
                </c:pt>
                <c:pt idx="141">
                  <c:v>3</c:v>
                </c:pt>
                <c:pt idx="142">
                  <c:v>3</c:v>
                </c:pt>
                <c:pt idx="143">
                  <c:v>2</c:v>
                </c:pt>
                <c:pt idx="144">
                  <c:v>1</c:v>
                </c:pt>
                <c:pt idx="145">
                  <c:v>1</c:v>
                </c:pt>
                <c:pt idx="146">
                  <c:v>34</c:v>
                </c:pt>
                <c:pt idx="147">
                  <c:v>36</c:v>
                </c:pt>
                <c:pt idx="148">
                  <c:v>38</c:v>
                </c:pt>
                <c:pt idx="149">
                  <c:v>46</c:v>
                </c:pt>
                <c:pt idx="150">
                  <c:v>44</c:v>
                </c:pt>
                <c:pt idx="151">
                  <c:v>18</c:v>
                </c:pt>
                <c:pt idx="152">
                  <c:v>50</c:v>
                </c:pt>
                <c:pt idx="153">
                  <c:v>60</c:v>
                </c:pt>
                <c:pt idx="154">
                  <c:v>62</c:v>
                </c:pt>
                <c:pt idx="155">
                  <c:v>62</c:v>
                </c:pt>
                <c:pt idx="156">
                  <c:v>64</c:v>
                </c:pt>
                <c:pt idx="157">
                  <c:v>64</c:v>
                </c:pt>
                <c:pt idx="158">
                  <c:v>68</c:v>
                </c:pt>
                <c:pt idx="159">
                  <c:v>67</c:v>
                </c:pt>
                <c:pt idx="160">
                  <c:v>68</c:v>
                </c:pt>
                <c:pt idx="161">
                  <c:v>68</c:v>
                </c:pt>
                <c:pt idx="162">
                  <c:v>68</c:v>
                </c:pt>
                <c:pt idx="163">
                  <c:v>69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71</c:v>
                </c:pt>
                <c:pt idx="170">
                  <c:v>73</c:v>
                </c:pt>
                <c:pt idx="171">
                  <c:v>75</c:v>
                </c:pt>
                <c:pt idx="172">
                  <c:v>77</c:v>
                </c:pt>
                <c:pt idx="173">
                  <c:v>78</c:v>
                </c:pt>
                <c:pt idx="174">
                  <c:v>77</c:v>
                </c:pt>
                <c:pt idx="175">
                  <c:v>78</c:v>
                </c:pt>
                <c:pt idx="176">
                  <c:v>78</c:v>
                </c:pt>
                <c:pt idx="177">
                  <c:v>79</c:v>
                </c:pt>
                <c:pt idx="178">
                  <c:v>80</c:v>
                </c:pt>
                <c:pt idx="179">
                  <c:v>80</c:v>
                </c:pt>
                <c:pt idx="180">
                  <c:v>80</c:v>
                </c:pt>
                <c:pt idx="181">
                  <c:v>80</c:v>
                </c:pt>
                <c:pt idx="182">
                  <c:v>80</c:v>
                </c:pt>
                <c:pt idx="183">
                  <c:v>81</c:v>
                </c:pt>
                <c:pt idx="184">
                  <c:v>80</c:v>
                </c:pt>
                <c:pt idx="185">
                  <c:v>81</c:v>
                </c:pt>
                <c:pt idx="186">
                  <c:v>20</c:v>
                </c:pt>
                <c:pt idx="187">
                  <c:v>74</c:v>
                </c:pt>
                <c:pt idx="188">
                  <c:v>74</c:v>
                </c:pt>
                <c:pt idx="189">
                  <c:v>82</c:v>
                </c:pt>
                <c:pt idx="190">
                  <c:v>82</c:v>
                </c:pt>
                <c:pt idx="191">
                  <c:v>54</c:v>
                </c:pt>
                <c:pt idx="192">
                  <c:v>82</c:v>
                </c:pt>
                <c:pt idx="193">
                  <c:v>52</c:v>
                </c:pt>
                <c:pt idx="194">
                  <c:v>48</c:v>
                </c:pt>
                <c:pt idx="195">
                  <c:v>54</c:v>
                </c:pt>
                <c:pt idx="196">
                  <c:v>28</c:v>
                </c:pt>
                <c:pt idx="197">
                  <c:v>74</c:v>
                </c:pt>
                <c:pt idx="198">
                  <c:v>26</c:v>
                </c:pt>
                <c:pt idx="199">
                  <c:v>56</c:v>
                </c:pt>
                <c:pt idx="200">
                  <c:v>46</c:v>
                </c:pt>
                <c:pt idx="201">
                  <c:v>42</c:v>
                </c:pt>
                <c:pt idx="202">
                  <c:v>82</c:v>
                </c:pt>
                <c:pt idx="203">
                  <c:v>50</c:v>
                </c:pt>
                <c:pt idx="204">
                  <c:v>44</c:v>
                </c:pt>
                <c:pt idx="205">
                  <c:v>76</c:v>
                </c:pt>
                <c:pt idx="206">
                  <c:v>78</c:v>
                </c:pt>
                <c:pt idx="207">
                  <c:v>64</c:v>
                </c:pt>
                <c:pt idx="208">
                  <c:v>62</c:v>
                </c:pt>
                <c:pt idx="209">
                  <c:v>76</c:v>
                </c:pt>
                <c:pt idx="210">
                  <c:v>30</c:v>
                </c:pt>
                <c:pt idx="211">
                  <c:v>34</c:v>
                </c:pt>
                <c:pt idx="212">
                  <c:v>74</c:v>
                </c:pt>
                <c:pt idx="213">
                  <c:v>30</c:v>
                </c:pt>
                <c:pt idx="214">
                  <c:v>76</c:v>
                </c:pt>
                <c:pt idx="215">
                  <c:v>60</c:v>
                </c:pt>
                <c:pt idx="216">
                  <c:v>58</c:v>
                </c:pt>
                <c:pt idx="217">
                  <c:v>72</c:v>
                </c:pt>
                <c:pt idx="218">
                  <c:v>80</c:v>
                </c:pt>
                <c:pt idx="219">
                  <c:v>62</c:v>
                </c:pt>
                <c:pt idx="220">
                  <c:v>60</c:v>
                </c:pt>
                <c:pt idx="221">
                  <c:v>24</c:v>
                </c:pt>
                <c:pt idx="222">
                  <c:v>72</c:v>
                </c:pt>
                <c:pt idx="223">
                  <c:v>72</c:v>
                </c:pt>
                <c:pt idx="224">
                  <c:v>66</c:v>
                </c:pt>
                <c:pt idx="225">
                  <c:v>63</c:v>
                </c:pt>
                <c:pt idx="226">
                  <c:v>72</c:v>
                </c:pt>
                <c:pt idx="227">
                  <c:v>48</c:v>
                </c:pt>
                <c:pt idx="228">
                  <c:v>68</c:v>
                </c:pt>
                <c:pt idx="229">
                  <c:v>58</c:v>
                </c:pt>
                <c:pt idx="230">
                  <c:v>72</c:v>
                </c:pt>
                <c:pt idx="231">
                  <c:v>20</c:v>
                </c:pt>
                <c:pt idx="232">
                  <c:v>70</c:v>
                </c:pt>
                <c:pt idx="233">
                  <c:v>40</c:v>
                </c:pt>
                <c:pt idx="234">
                  <c:v>50</c:v>
                </c:pt>
                <c:pt idx="235">
                  <c:v>66</c:v>
                </c:pt>
                <c:pt idx="236">
                  <c:v>58</c:v>
                </c:pt>
                <c:pt idx="237">
                  <c:v>48</c:v>
                </c:pt>
                <c:pt idx="238">
                  <c:v>52</c:v>
                </c:pt>
                <c:pt idx="239">
                  <c:v>60</c:v>
                </c:pt>
                <c:pt idx="240">
                  <c:v>78</c:v>
                </c:pt>
                <c:pt idx="241">
                  <c:v>73</c:v>
                </c:pt>
                <c:pt idx="242">
                  <c:v>66</c:v>
                </c:pt>
                <c:pt idx="243">
                  <c:v>66</c:v>
                </c:pt>
                <c:pt idx="244">
                  <c:v>76</c:v>
                </c:pt>
                <c:pt idx="245">
                  <c:v>76</c:v>
                </c:pt>
                <c:pt idx="246">
                  <c:v>62</c:v>
                </c:pt>
                <c:pt idx="247">
                  <c:v>66</c:v>
                </c:pt>
                <c:pt idx="248">
                  <c:v>68</c:v>
                </c:pt>
                <c:pt idx="249">
                  <c:v>70</c:v>
                </c:pt>
                <c:pt idx="250">
                  <c:v>42</c:v>
                </c:pt>
                <c:pt idx="251">
                  <c:v>52</c:v>
                </c:pt>
                <c:pt idx="252">
                  <c:v>54</c:v>
                </c:pt>
                <c:pt idx="253">
                  <c:v>36</c:v>
                </c:pt>
                <c:pt idx="254">
                  <c:v>54</c:v>
                </c:pt>
                <c:pt idx="255">
                  <c:v>32</c:v>
                </c:pt>
                <c:pt idx="256">
                  <c:v>56</c:v>
                </c:pt>
                <c:pt idx="257">
                  <c:v>34</c:v>
                </c:pt>
                <c:pt idx="258">
                  <c:v>20</c:v>
                </c:pt>
                <c:pt idx="259">
                  <c:v>48</c:v>
                </c:pt>
                <c:pt idx="260">
                  <c:v>83</c:v>
                </c:pt>
                <c:pt idx="261">
                  <c:v>40</c:v>
                </c:pt>
                <c:pt idx="262">
                  <c:v>52</c:v>
                </c:pt>
                <c:pt idx="263">
                  <c:v>60</c:v>
                </c:pt>
                <c:pt idx="264">
                  <c:v>42</c:v>
                </c:pt>
                <c:pt idx="265">
                  <c:v>63</c:v>
                </c:pt>
                <c:pt idx="266">
                  <c:v>74</c:v>
                </c:pt>
                <c:pt idx="267">
                  <c:v>23</c:v>
                </c:pt>
                <c:pt idx="268">
                  <c:v>72</c:v>
                </c:pt>
                <c:pt idx="269">
                  <c:v>48</c:v>
                </c:pt>
                <c:pt idx="270">
                  <c:v>62</c:v>
                </c:pt>
                <c:pt idx="271">
                  <c:v>60</c:v>
                </c:pt>
                <c:pt idx="272">
                  <c:v>76</c:v>
                </c:pt>
                <c:pt idx="273">
                  <c:v>49</c:v>
                </c:pt>
                <c:pt idx="274">
                  <c:v>64</c:v>
                </c:pt>
                <c:pt idx="275">
                  <c:v>76</c:v>
                </c:pt>
                <c:pt idx="276">
                  <c:v>78</c:v>
                </c:pt>
                <c:pt idx="277">
                  <c:v>62</c:v>
                </c:pt>
                <c:pt idx="278">
                  <c:v>57</c:v>
                </c:pt>
                <c:pt idx="279">
                  <c:v>37</c:v>
                </c:pt>
                <c:pt idx="280">
                  <c:v>75</c:v>
                </c:pt>
                <c:pt idx="281">
                  <c:v>71</c:v>
                </c:pt>
                <c:pt idx="282">
                  <c:v>90</c:v>
                </c:pt>
                <c:pt idx="283">
                  <c:v>92</c:v>
                </c:pt>
                <c:pt idx="284">
                  <c:v>19</c:v>
                </c:pt>
                <c:pt idx="285">
                  <c:v>92</c:v>
                </c:pt>
                <c:pt idx="286">
                  <c:v>62</c:v>
                </c:pt>
                <c:pt idx="287">
                  <c:v>94</c:v>
                </c:pt>
                <c:pt idx="288">
                  <c:v>41</c:v>
                </c:pt>
                <c:pt idx="289">
                  <c:v>92</c:v>
                </c:pt>
                <c:pt idx="290">
                  <c:v>82</c:v>
                </c:pt>
                <c:pt idx="291">
                  <c:v>53</c:v>
                </c:pt>
                <c:pt idx="292">
                  <c:v>96</c:v>
                </c:pt>
                <c:pt idx="293">
                  <c:v>72</c:v>
                </c:pt>
                <c:pt idx="294">
                  <c:v>46</c:v>
                </c:pt>
                <c:pt idx="295">
                  <c:v>43</c:v>
                </c:pt>
                <c:pt idx="296">
                  <c:v>43</c:v>
                </c:pt>
                <c:pt idx="297">
                  <c:v>25</c:v>
                </c:pt>
                <c:pt idx="298">
                  <c:v>26</c:v>
                </c:pt>
                <c:pt idx="299">
                  <c:v>83</c:v>
                </c:pt>
                <c:pt idx="300">
                  <c:v>93</c:v>
                </c:pt>
                <c:pt idx="301">
                  <c:v>64</c:v>
                </c:pt>
                <c:pt idx="302">
                  <c:v>40</c:v>
                </c:pt>
                <c:pt idx="303">
                  <c:v>4</c:v>
                </c:pt>
                <c:pt idx="304">
                  <c:v>66</c:v>
                </c:pt>
                <c:pt idx="305">
                  <c:v>55</c:v>
                </c:pt>
                <c:pt idx="306">
                  <c:v>13</c:v>
                </c:pt>
                <c:pt idx="307">
                  <c:v>94</c:v>
                </c:pt>
                <c:pt idx="308">
                  <c:v>83</c:v>
                </c:pt>
                <c:pt idx="309">
                  <c:v>96</c:v>
                </c:pt>
                <c:pt idx="310">
                  <c:v>17</c:v>
                </c:pt>
                <c:pt idx="311">
                  <c:v>34</c:v>
                </c:pt>
                <c:pt idx="312">
                  <c:v>92</c:v>
                </c:pt>
                <c:pt idx="313">
                  <c:v>50</c:v>
                </c:pt>
                <c:pt idx="314">
                  <c:v>36</c:v>
                </c:pt>
                <c:pt idx="315">
                  <c:v>43</c:v>
                </c:pt>
                <c:pt idx="316">
                  <c:v>75</c:v>
                </c:pt>
                <c:pt idx="317">
                  <c:v>92</c:v>
                </c:pt>
                <c:pt idx="318">
                  <c:v>93</c:v>
                </c:pt>
                <c:pt idx="319">
                  <c:v>20</c:v>
                </c:pt>
                <c:pt idx="320">
                  <c:v>28</c:v>
                </c:pt>
                <c:pt idx="321">
                  <c:v>90</c:v>
                </c:pt>
                <c:pt idx="322">
                  <c:v>57</c:v>
                </c:pt>
                <c:pt idx="323">
                  <c:v>82</c:v>
                </c:pt>
                <c:pt idx="324">
                  <c:v>91</c:v>
                </c:pt>
                <c:pt idx="325">
                  <c:v>94</c:v>
                </c:pt>
                <c:pt idx="326">
                  <c:v>41</c:v>
                </c:pt>
                <c:pt idx="327">
                  <c:v>96</c:v>
                </c:pt>
                <c:pt idx="328">
                  <c:v>96</c:v>
                </c:pt>
                <c:pt idx="329">
                  <c:v>95</c:v>
                </c:pt>
                <c:pt idx="330">
                  <c:v>90</c:v>
                </c:pt>
                <c:pt idx="331">
                  <c:v>94</c:v>
                </c:pt>
                <c:pt idx="332">
                  <c:v>6</c:v>
                </c:pt>
                <c:pt idx="333">
                  <c:v>96</c:v>
                </c:pt>
                <c:pt idx="334">
                  <c:v>67</c:v>
                </c:pt>
                <c:pt idx="335">
                  <c:v>42</c:v>
                </c:pt>
                <c:pt idx="336">
                  <c:v>88</c:v>
                </c:pt>
                <c:pt idx="337">
                  <c:v>97</c:v>
                </c:pt>
                <c:pt idx="338">
                  <c:v>67</c:v>
                </c:pt>
                <c:pt idx="339">
                  <c:v>98</c:v>
                </c:pt>
                <c:pt idx="340">
                  <c:v>41</c:v>
                </c:pt>
                <c:pt idx="341">
                  <c:v>80</c:v>
                </c:pt>
                <c:pt idx="342">
                  <c:v>47</c:v>
                </c:pt>
                <c:pt idx="343">
                  <c:v>95</c:v>
                </c:pt>
                <c:pt idx="344">
                  <c:v>98</c:v>
                </c:pt>
                <c:pt idx="345">
                  <c:v>97</c:v>
                </c:pt>
                <c:pt idx="346">
                  <c:v>18</c:v>
                </c:pt>
                <c:pt idx="347">
                  <c:v>77</c:v>
                </c:pt>
                <c:pt idx="348">
                  <c:v>65</c:v>
                </c:pt>
                <c:pt idx="349">
                  <c:v>95</c:v>
                </c:pt>
                <c:pt idx="350">
                  <c:v>14</c:v>
                </c:pt>
                <c:pt idx="351">
                  <c:v>84</c:v>
                </c:pt>
                <c:pt idx="352">
                  <c:v>28</c:v>
                </c:pt>
                <c:pt idx="353">
                  <c:v>62</c:v>
                </c:pt>
                <c:pt idx="354">
                  <c:v>94</c:v>
                </c:pt>
                <c:pt idx="355">
                  <c:v>64</c:v>
                </c:pt>
                <c:pt idx="356">
                  <c:v>65</c:v>
                </c:pt>
                <c:pt idx="357">
                  <c:v>92</c:v>
                </c:pt>
                <c:pt idx="358">
                  <c:v>22</c:v>
                </c:pt>
                <c:pt idx="359">
                  <c:v>78</c:v>
                </c:pt>
                <c:pt idx="360">
                  <c:v>50</c:v>
                </c:pt>
                <c:pt idx="361">
                  <c:v>63</c:v>
                </c:pt>
                <c:pt idx="362">
                  <c:v>18</c:v>
                </c:pt>
                <c:pt idx="363">
                  <c:v>83</c:v>
                </c:pt>
                <c:pt idx="364">
                  <c:v>72</c:v>
                </c:pt>
                <c:pt idx="365">
                  <c:v>55</c:v>
                </c:pt>
                <c:pt idx="366">
                  <c:v>96</c:v>
                </c:pt>
                <c:pt idx="367">
                  <c:v>38</c:v>
                </c:pt>
                <c:pt idx="368">
                  <c:v>82</c:v>
                </c:pt>
                <c:pt idx="369">
                  <c:v>89</c:v>
                </c:pt>
                <c:pt idx="370">
                  <c:v>96</c:v>
                </c:pt>
                <c:pt idx="371">
                  <c:v>61</c:v>
                </c:pt>
                <c:pt idx="372">
                  <c:v>41</c:v>
                </c:pt>
                <c:pt idx="373">
                  <c:v>94</c:v>
                </c:pt>
                <c:pt idx="374">
                  <c:v>48</c:v>
                </c:pt>
                <c:pt idx="375">
                  <c:v>63</c:v>
                </c:pt>
                <c:pt idx="376">
                  <c:v>98</c:v>
                </c:pt>
                <c:pt idx="377">
                  <c:v>1</c:v>
                </c:pt>
                <c:pt idx="378">
                  <c:v>36</c:v>
                </c:pt>
                <c:pt idx="379">
                  <c:v>56</c:v>
                </c:pt>
                <c:pt idx="380">
                  <c:v>63</c:v>
                </c:pt>
                <c:pt idx="381">
                  <c:v>76</c:v>
                </c:pt>
                <c:pt idx="382">
                  <c:v>88</c:v>
                </c:pt>
                <c:pt idx="383">
                  <c:v>61</c:v>
                </c:pt>
                <c:pt idx="384">
                  <c:v>27</c:v>
                </c:pt>
                <c:pt idx="385">
                  <c:v>63</c:v>
                </c:pt>
                <c:pt idx="386">
                  <c:v>81</c:v>
                </c:pt>
                <c:pt idx="387">
                  <c:v>71</c:v>
                </c:pt>
                <c:pt idx="388">
                  <c:v>45</c:v>
                </c:pt>
                <c:pt idx="389">
                  <c:v>45</c:v>
                </c:pt>
                <c:pt idx="390">
                  <c:v>84</c:v>
                </c:pt>
                <c:pt idx="391">
                  <c:v>94</c:v>
                </c:pt>
                <c:pt idx="392">
                  <c:v>51</c:v>
                </c:pt>
                <c:pt idx="393">
                  <c:v>26</c:v>
                </c:pt>
                <c:pt idx="394">
                  <c:v>98</c:v>
                </c:pt>
                <c:pt idx="395">
                  <c:v>61</c:v>
                </c:pt>
                <c:pt idx="396">
                  <c:v>11</c:v>
                </c:pt>
                <c:pt idx="397">
                  <c:v>55</c:v>
                </c:pt>
                <c:pt idx="398">
                  <c:v>69</c:v>
                </c:pt>
                <c:pt idx="399">
                  <c:v>90</c:v>
                </c:pt>
                <c:pt idx="400">
                  <c:v>72</c:v>
                </c:pt>
                <c:pt idx="401">
                  <c:v>73</c:v>
                </c:pt>
                <c:pt idx="402">
                  <c:v>71</c:v>
                </c:pt>
                <c:pt idx="403">
                  <c:v>99</c:v>
                </c:pt>
                <c:pt idx="404">
                  <c:v>48</c:v>
                </c:pt>
                <c:pt idx="405">
                  <c:v>93</c:v>
                </c:pt>
                <c:pt idx="406">
                  <c:v>44</c:v>
                </c:pt>
                <c:pt idx="407">
                  <c:v>61</c:v>
                </c:pt>
                <c:pt idx="408">
                  <c:v>62</c:v>
                </c:pt>
                <c:pt idx="409">
                  <c:v>98</c:v>
                </c:pt>
                <c:pt idx="410">
                  <c:v>97</c:v>
                </c:pt>
                <c:pt idx="411">
                  <c:v>23</c:v>
                </c:pt>
                <c:pt idx="412">
                  <c:v>25</c:v>
                </c:pt>
                <c:pt idx="413">
                  <c:v>50</c:v>
                </c:pt>
                <c:pt idx="414">
                  <c:v>58</c:v>
                </c:pt>
                <c:pt idx="415">
                  <c:v>99</c:v>
                </c:pt>
                <c:pt idx="416">
                  <c:v>27</c:v>
                </c:pt>
                <c:pt idx="417">
                  <c:v>32</c:v>
                </c:pt>
                <c:pt idx="418">
                  <c:v>61</c:v>
                </c:pt>
                <c:pt idx="419">
                  <c:v>47</c:v>
                </c:pt>
                <c:pt idx="420">
                  <c:v>30</c:v>
                </c:pt>
                <c:pt idx="421">
                  <c:v>64</c:v>
                </c:pt>
                <c:pt idx="422">
                  <c:v>45</c:v>
                </c:pt>
                <c:pt idx="423">
                  <c:v>79</c:v>
                </c:pt>
                <c:pt idx="424">
                  <c:v>77</c:v>
                </c:pt>
                <c:pt idx="425">
                  <c:v>75</c:v>
                </c:pt>
                <c:pt idx="426">
                  <c:v>96</c:v>
                </c:pt>
                <c:pt idx="427">
                  <c:v>20</c:v>
                </c:pt>
                <c:pt idx="428">
                  <c:v>71</c:v>
                </c:pt>
                <c:pt idx="429">
                  <c:v>52</c:v>
                </c:pt>
                <c:pt idx="430">
                  <c:v>66</c:v>
                </c:pt>
                <c:pt idx="431">
                  <c:v>71</c:v>
                </c:pt>
                <c:pt idx="432">
                  <c:v>84</c:v>
                </c:pt>
                <c:pt idx="433">
                  <c:v>58</c:v>
                </c:pt>
                <c:pt idx="434">
                  <c:v>50</c:v>
                </c:pt>
                <c:pt idx="435">
                  <c:v>69</c:v>
                </c:pt>
                <c:pt idx="436">
                  <c:v>64</c:v>
                </c:pt>
                <c:pt idx="437">
                  <c:v>74</c:v>
                </c:pt>
                <c:pt idx="438">
                  <c:v>34</c:v>
                </c:pt>
                <c:pt idx="439">
                  <c:v>52</c:v>
                </c:pt>
                <c:pt idx="440">
                  <c:v>50</c:v>
                </c:pt>
                <c:pt idx="441">
                  <c:v>73</c:v>
                </c:pt>
                <c:pt idx="442">
                  <c:v>52</c:v>
                </c:pt>
                <c:pt idx="443">
                  <c:v>39</c:v>
                </c:pt>
                <c:pt idx="444">
                  <c:v>100</c:v>
                </c:pt>
                <c:pt idx="445">
                  <c:v>76</c:v>
                </c:pt>
                <c:pt idx="446">
                  <c:v>69</c:v>
                </c:pt>
                <c:pt idx="447">
                  <c:v>63</c:v>
                </c:pt>
                <c:pt idx="448">
                  <c:v>43</c:v>
                </c:pt>
                <c:pt idx="449">
                  <c:v>16</c:v>
                </c:pt>
                <c:pt idx="450">
                  <c:v>37</c:v>
                </c:pt>
                <c:pt idx="451">
                  <c:v>21</c:v>
                </c:pt>
                <c:pt idx="452">
                  <c:v>40</c:v>
                </c:pt>
                <c:pt idx="453">
                  <c:v>33</c:v>
                </c:pt>
                <c:pt idx="454">
                  <c:v>27</c:v>
                </c:pt>
                <c:pt idx="455">
                  <c:v>74</c:v>
                </c:pt>
                <c:pt idx="456">
                  <c:v>77</c:v>
                </c:pt>
                <c:pt idx="457">
                  <c:v>65</c:v>
                </c:pt>
                <c:pt idx="458">
                  <c:v>27</c:v>
                </c:pt>
                <c:pt idx="459">
                  <c:v>75</c:v>
                </c:pt>
                <c:pt idx="460">
                  <c:v>72</c:v>
                </c:pt>
                <c:pt idx="461">
                  <c:v>74</c:v>
                </c:pt>
                <c:pt idx="462">
                  <c:v>38</c:v>
                </c:pt>
                <c:pt idx="463">
                  <c:v>40</c:v>
                </c:pt>
                <c:pt idx="464">
                  <c:v>43</c:v>
                </c:pt>
                <c:pt idx="465">
                  <c:v>41</c:v>
                </c:pt>
                <c:pt idx="466">
                  <c:v>98</c:v>
                </c:pt>
                <c:pt idx="467">
                  <c:v>51</c:v>
                </c:pt>
                <c:pt idx="468">
                  <c:v>53</c:v>
                </c:pt>
                <c:pt idx="469">
                  <c:v>39</c:v>
                </c:pt>
                <c:pt idx="470">
                  <c:v>52</c:v>
                </c:pt>
                <c:pt idx="471">
                  <c:v>63</c:v>
                </c:pt>
                <c:pt idx="472">
                  <c:v>4</c:v>
                </c:pt>
                <c:pt idx="473">
                  <c:v>101</c:v>
                </c:pt>
                <c:pt idx="474">
                  <c:v>38</c:v>
                </c:pt>
                <c:pt idx="475">
                  <c:v>49</c:v>
                </c:pt>
                <c:pt idx="476">
                  <c:v>64</c:v>
                </c:pt>
                <c:pt idx="477">
                  <c:v>80</c:v>
                </c:pt>
                <c:pt idx="478">
                  <c:v>94</c:v>
                </c:pt>
                <c:pt idx="479">
                  <c:v>48</c:v>
                </c:pt>
                <c:pt idx="480">
                  <c:v>26</c:v>
                </c:pt>
                <c:pt idx="481">
                  <c:v>72</c:v>
                </c:pt>
                <c:pt idx="482">
                  <c:v>61</c:v>
                </c:pt>
                <c:pt idx="483">
                  <c:v>47</c:v>
                </c:pt>
                <c:pt idx="484">
                  <c:v>99</c:v>
                </c:pt>
                <c:pt idx="485">
                  <c:v>44</c:v>
                </c:pt>
                <c:pt idx="486">
                  <c:v>54</c:v>
                </c:pt>
                <c:pt idx="487">
                  <c:v>75</c:v>
                </c:pt>
                <c:pt idx="488">
                  <c:v>41</c:v>
                </c:pt>
                <c:pt idx="489">
                  <c:v>18</c:v>
                </c:pt>
                <c:pt idx="490">
                  <c:v>52</c:v>
                </c:pt>
                <c:pt idx="491">
                  <c:v>37</c:v>
                </c:pt>
                <c:pt idx="492">
                  <c:v>96</c:v>
                </c:pt>
                <c:pt idx="493">
                  <c:v>58</c:v>
                </c:pt>
                <c:pt idx="494">
                  <c:v>70</c:v>
                </c:pt>
                <c:pt idx="495">
                  <c:v>101</c:v>
                </c:pt>
                <c:pt idx="496">
                  <c:v>24</c:v>
                </c:pt>
                <c:pt idx="497">
                  <c:v>96</c:v>
                </c:pt>
                <c:pt idx="498">
                  <c:v>91</c:v>
                </c:pt>
                <c:pt idx="499">
                  <c:v>38</c:v>
                </c:pt>
                <c:pt idx="500">
                  <c:v>15</c:v>
                </c:pt>
                <c:pt idx="501">
                  <c:v>72</c:v>
                </c:pt>
                <c:pt idx="502">
                  <c:v>90</c:v>
                </c:pt>
                <c:pt idx="503">
                  <c:v>63</c:v>
                </c:pt>
                <c:pt idx="504">
                  <c:v>74</c:v>
                </c:pt>
                <c:pt idx="505">
                  <c:v>92</c:v>
                </c:pt>
                <c:pt idx="506">
                  <c:v>99</c:v>
                </c:pt>
                <c:pt idx="507">
                  <c:v>52</c:v>
                </c:pt>
                <c:pt idx="508">
                  <c:v>90</c:v>
                </c:pt>
                <c:pt idx="509">
                  <c:v>37</c:v>
                </c:pt>
                <c:pt idx="510">
                  <c:v>98</c:v>
                </c:pt>
                <c:pt idx="511">
                  <c:v>33</c:v>
                </c:pt>
                <c:pt idx="512">
                  <c:v>91</c:v>
                </c:pt>
                <c:pt idx="513">
                  <c:v>46</c:v>
                </c:pt>
                <c:pt idx="514">
                  <c:v>45</c:v>
                </c:pt>
                <c:pt idx="515">
                  <c:v>23</c:v>
                </c:pt>
                <c:pt idx="516">
                  <c:v>76</c:v>
                </c:pt>
                <c:pt idx="517">
                  <c:v>83</c:v>
                </c:pt>
                <c:pt idx="518">
                  <c:v>63</c:v>
                </c:pt>
                <c:pt idx="519">
                  <c:v>88</c:v>
                </c:pt>
                <c:pt idx="520">
                  <c:v>15</c:v>
                </c:pt>
                <c:pt idx="521">
                  <c:v>50</c:v>
                </c:pt>
                <c:pt idx="522">
                  <c:v>59</c:v>
                </c:pt>
                <c:pt idx="523">
                  <c:v>77</c:v>
                </c:pt>
                <c:pt idx="524">
                  <c:v>55</c:v>
                </c:pt>
                <c:pt idx="525">
                  <c:v>53</c:v>
                </c:pt>
                <c:pt idx="526">
                  <c:v>56</c:v>
                </c:pt>
                <c:pt idx="527">
                  <c:v>51</c:v>
                </c:pt>
                <c:pt idx="528">
                  <c:v>81</c:v>
                </c:pt>
                <c:pt idx="529">
                  <c:v>54</c:v>
                </c:pt>
                <c:pt idx="530">
                  <c:v>77</c:v>
                </c:pt>
                <c:pt idx="531">
                  <c:v>56</c:v>
                </c:pt>
                <c:pt idx="532">
                  <c:v>88</c:v>
                </c:pt>
                <c:pt idx="533">
                  <c:v>32</c:v>
                </c:pt>
                <c:pt idx="534">
                  <c:v>60</c:v>
                </c:pt>
                <c:pt idx="535">
                  <c:v>94</c:v>
                </c:pt>
                <c:pt idx="536">
                  <c:v>77</c:v>
                </c:pt>
                <c:pt idx="537">
                  <c:v>78</c:v>
                </c:pt>
                <c:pt idx="538">
                  <c:v>41</c:v>
                </c:pt>
                <c:pt idx="539">
                  <c:v>89</c:v>
                </c:pt>
                <c:pt idx="540">
                  <c:v>55</c:v>
                </c:pt>
                <c:pt idx="541">
                  <c:v>50</c:v>
                </c:pt>
                <c:pt idx="542">
                  <c:v>68</c:v>
                </c:pt>
                <c:pt idx="543">
                  <c:v>64</c:v>
                </c:pt>
                <c:pt idx="544">
                  <c:v>69</c:v>
                </c:pt>
                <c:pt idx="545">
                  <c:v>54</c:v>
                </c:pt>
                <c:pt idx="546">
                  <c:v>84</c:v>
                </c:pt>
                <c:pt idx="547">
                  <c:v>34</c:v>
                </c:pt>
                <c:pt idx="548">
                  <c:v>47</c:v>
                </c:pt>
                <c:pt idx="549">
                  <c:v>71</c:v>
                </c:pt>
                <c:pt idx="550">
                  <c:v>53</c:v>
                </c:pt>
                <c:pt idx="551">
                  <c:v>99</c:v>
                </c:pt>
                <c:pt idx="552">
                  <c:v>47</c:v>
                </c:pt>
                <c:pt idx="553">
                  <c:v>65</c:v>
                </c:pt>
                <c:pt idx="554">
                  <c:v>92</c:v>
                </c:pt>
                <c:pt idx="555">
                  <c:v>71</c:v>
                </c:pt>
                <c:pt idx="556">
                  <c:v>71</c:v>
                </c:pt>
                <c:pt idx="557">
                  <c:v>55</c:v>
                </c:pt>
                <c:pt idx="558">
                  <c:v>83</c:v>
                </c:pt>
                <c:pt idx="559">
                  <c:v>79</c:v>
                </c:pt>
                <c:pt idx="560">
                  <c:v>28</c:v>
                </c:pt>
                <c:pt idx="561">
                  <c:v>52</c:v>
                </c:pt>
                <c:pt idx="562">
                  <c:v>63</c:v>
                </c:pt>
                <c:pt idx="563">
                  <c:v>51</c:v>
                </c:pt>
                <c:pt idx="564">
                  <c:v>25</c:v>
                </c:pt>
                <c:pt idx="565">
                  <c:v>61</c:v>
                </c:pt>
                <c:pt idx="566">
                  <c:v>65</c:v>
                </c:pt>
                <c:pt idx="567">
                  <c:v>65</c:v>
                </c:pt>
                <c:pt idx="568">
                  <c:v>54</c:v>
                </c:pt>
                <c:pt idx="569">
                  <c:v>73</c:v>
                </c:pt>
                <c:pt idx="570">
                  <c:v>83</c:v>
                </c:pt>
                <c:pt idx="571">
                  <c:v>97</c:v>
                </c:pt>
                <c:pt idx="572">
                  <c:v>52</c:v>
                </c:pt>
                <c:pt idx="573">
                  <c:v>63</c:v>
                </c:pt>
                <c:pt idx="574">
                  <c:v>20</c:v>
                </c:pt>
                <c:pt idx="575">
                  <c:v>93</c:v>
                </c:pt>
                <c:pt idx="576">
                  <c:v>45</c:v>
                </c:pt>
                <c:pt idx="577">
                  <c:v>78</c:v>
                </c:pt>
                <c:pt idx="578">
                  <c:v>43</c:v>
                </c:pt>
                <c:pt idx="579">
                  <c:v>92</c:v>
                </c:pt>
                <c:pt idx="580">
                  <c:v>70</c:v>
                </c:pt>
                <c:pt idx="581">
                  <c:v>53</c:v>
                </c:pt>
                <c:pt idx="582">
                  <c:v>78</c:v>
                </c:pt>
                <c:pt idx="583">
                  <c:v>51</c:v>
                </c:pt>
                <c:pt idx="584">
                  <c:v>86</c:v>
                </c:pt>
                <c:pt idx="585">
                  <c:v>75</c:v>
                </c:pt>
                <c:pt idx="586">
                  <c:v>88</c:v>
                </c:pt>
                <c:pt idx="587">
                  <c:v>46</c:v>
                </c:pt>
                <c:pt idx="588">
                  <c:v>41</c:v>
                </c:pt>
                <c:pt idx="589">
                  <c:v>66</c:v>
                </c:pt>
                <c:pt idx="590">
                  <c:v>60</c:v>
                </c:pt>
                <c:pt idx="591">
                  <c:v>21</c:v>
                </c:pt>
                <c:pt idx="592">
                  <c:v>39</c:v>
                </c:pt>
                <c:pt idx="593">
                  <c:v>40</c:v>
                </c:pt>
                <c:pt idx="594">
                  <c:v>31</c:v>
                </c:pt>
                <c:pt idx="595">
                  <c:v>52</c:v>
                </c:pt>
                <c:pt idx="596">
                  <c:v>58</c:v>
                </c:pt>
                <c:pt idx="597">
                  <c:v>79</c:v>
                </c:pt>
                <c:pt idx="598">
                  <c:v>81</c:v>
                </c:pt>
                <c:pt idx="599">
                  <c:v>100</c:v>
                </c:pt>
                <c:pt idx="600">
                  <c:v>78</c:v>
                </c:pt>
                <c:pt idx="601">
                  <c:v>49</c:v>
                </c:pt>
                <c:pt idx="602">
                  <c:v>44</c:v>
                </c:pt>
                <c:pt idx="603">
                  <c:v>42</c:v>
                </c:pt>
                <c:pt idx="604">
                  <c:v>51</c:v>
                </c:pt>
                <c:pt idx="605">
                  <c:v>33</c:v>
                </c:pt>
                <c:pt idx="606">
                  <c:v>79</c:v>
                </c:pt>
                <c:pt idx="607">
                  <c:v>80</c:v>
                </c:pt>
                <c:pt idx="608">
                  <c:v>39</c:v>
                </c:pt>
                <c:pt idx="609">
                  <c:v>75</c:v>
                </c:pt>
                <c:pt idx="610">
                  <c:v>69</c:v>
                </c:pt>
                <c:pt idx="611">
                  <c:v>29</c:v>
                </c:pt>
                <c:pt idx="612">
                  <c:v>21</c:v>
                </c:pt>
                <c:pt idx="613">
                  <c:v>56</c:v>
                </c:pt>
                <c:pt idx="614">
                  <c:v>35</c:v>
                </c:pt>
                <c:pt idx="615">
                  <c:v>70</c:v>
                </c:pt>
                <c:pt idx="616">
                  <c:v>73</c:v>
                </c:pt>
                <c:pt idx="617">
                  <c:v>93</c:v>
                </c:pt>
                <c:pt idx="618">
                  <c:v>65</c:v>
                </c:pt>
                <c:pt idx="619">
                  <c:v>28</c:v>
                </c:pt>
                <c:pt idx="620">
                  <c:v>94</c:v>
                </c:pt>
                <c:pt idx="621">
                  <c:v>79</c:v>
                </c:pt>
                <c:pt idx="622">
                  <c:v>48</c:v>
                </c:pt>
                <c:pt idx="623">
                  <c:v>61</c:v>
                </c:pt>
                <c:pt idx="624">
                  <c:v>54</c:v>
                </c:pt>
                <c:pt idx="625">
                  <c:v>82</c:v>
                </c:pt>
                <c:pt idx="626">
                  <c:v>93</c:v>
                </c:pt>
                <c:pt idx="627">
                  <c:v>95</c:v>
                </c:pt>
                <c:pt idx="628">
                  <c:v>68</c:v>
                </c:pt>
                <c:pt idx="629">
                  <c:v>71</c:v>
                </c:pt>
                <c:pt idx="630">
                  <c:v>30</c:v>
                </c:pt>
                <c:pt idx="631">
                  <c:v>62</c:v>
                </c:pt>
                <c:pt idx="632">
                  <c:v>78</c:v>
                </c:pt>
                <c:pt idx="633">
                  <c:v>21</c:v>
                </c:pt>
                <c:pt idx="634">
                  <c:v>97</c:v>
                </c:pt>
                <c:pt idx="635">
                  <c:v>80</c:v>
                </c:pt>
                <c:pt idx="636">
                  <c:v>77</c:v>
                </c:pt>
                <c:pt idx="637">
                  <c:v>57</c:v>
                </c:pt>
                <c:pt idx="638">
                  <c:v>99</c:v>
                </c:pt>
                <c:pt idx="639">
                  <c:v>32</c:v>
                </c:pt>
                <c:pt idx="640">
                  <c:v>56</c:v>
                </c:pt>
                <c:pt idx="641">
                  <c:v>33</c:v>
                </c:pt>
                <c:pt idx="642">
                  <c:v>51</c:v>
                </c:pt>
                <c:pt idx="643">
                  <c:v>64</c:v>
                </c:pt>
                <c:pt idx="644">
                  <c:v>79</c:v>
                </c:pt>
                <c:pt idx="645">
                  <c:v>91</c:v>
                </c:pt>
                <c:pt idx="646">
                  <c:v>98</c:v>
                </c:pt>
                <c:pt idx="647">
                  <c:v>28</c:v>
                </c:pt>
                <c:pt idx="648">
                  <c:v>45</c:v>
                </c:pt>
                <c:pt idx="649">
                  <c:v>35</c:v>
                </c:pt>
                <c:pt idx="650">
                  <c:v>36</c:v>
                </c:pt>
                <c:pt idx="651">
                  <c:v>58</c:v>
                </c:pt>
                <c:pt idx="652">
                  <c:v>71</c:v>
                </c:pt>
                <c:pt idx="653">
                  <c:v>58</c:v>
                </c:pt>
                <c:pt idx="654">
                  <c:v>99</c:v>
                </c:pt>
                <c:pt idx="655">
                  <c:v>38</c:v>
                </c:pt>
                <c:pt idx="656">
                  <c:v>55</c:v>
                </c:pt>
                <c:pt idx="657">
                  <c:v>105</c:v>
                </c:pt>
                <c:pt idx="658">
                  <c:v>91</c:v>
                </c:pt>
                <c:pt idx="659">
                  <c:v>76</c:v>
                </c:pt>
                <c:pt idx="660">
                  <c:v>69</c:v>
                </c:pt>
                <c:pt idx="661">
                  <c:v>52</c:v>
                </c:pt>
                <c:pt idx="662">
                  <c:v>89</c:v>
                </c:pt>
                <c:pt idx="663">
                  <c:v>68</c:v>
                </c:pt>
                <c:pt idx="664">
                  <c:v>61</c:v>
                </c:pt>
                <c:pt idx="665">
                  <c:v>56</c:v>
                </c:pt>
                <c:pt idx="666">
                  <c:v>50</c:v>
                </c:pt>
                <c:pt idx="667">
                  <c:v>67</c:v>
                </c:pt>
                <c:pt idx="668">
                  <c:v>33</c:v>
                </c:pt>
                <c:pt idx="669">
                  <c:v>81</c:v>
                </c:pt>
                <c:pt idx="670">
                  <c:v>33</c:v>
                </c:pt>
                <c:pt idx="671">
                  <c:v>90</c:v>
                </c:pt>
                <c:pt idx="672">
                  <c:v>100</c:v>
                </c:pt>
                <c:pt idx="673">
                  <c:v>65</c:v>
                </c:pt>
                <c:pt idx="674">
                  <c:v>75</c:v>
                </c:pt>
                <c:pt idx="675">
                  <c:v>80</c:v>
                </c:pt>
                <c:pt idx="676">
                  <c:v>74</c:v>
                </c:pt>
                <c:pt idx="677">
                  <c:v>97</c:v>
                </c:pt>
                <c:pt idx="678">
                  <c:v>72</c:v>
                </c:pt>
                <c:pt idx="679">
                  <c:v>41</c:v>
                </c:pt>
                <c:pt idx="680">
                  <c:v>65</c:v>
                </c:pt>
                <c:pt idx="681">
                  <c:v>93</c:v>
                </c:pt>
                <c:pt idx="682">
                  <c:v>19</c:v>
                </c:pt>
                <c:pt idx="683">
                  <c:v>76</c:v>
                </c:pt>
                <c:pt idx="684">
                  <c:v>91</c:v>
                </c:pt>
                <c:pt idx="685">
                  <c:v>24</c:v>
                </c:pt>
                <c:pt idx="686">
                  <c:v>65</c:v>
                </c:pt>
                <c:pt idx="687">
                  <c:v>82</c:v>
                </c:pt>
                <c:pt idx="688">
                  <c:v>46</c:v>
                </c:pt>
                <c:pt idx="689">
                  <c:v>12</c:v>
                </c:pt>
                <c:pt idx="690">
                  <c:v>45</c:v>
                </c:pt>
                <c:pt idx="691">
                  <c:v>53</c:v>
                </c:pt>
                <c:pt idx="692">
                  <c:v>54</c:v>
                </c:pt>
                <c:pt idx="693">
                  <c:v>100</c:v>
                </c:pt>
                <c:pt idx="694">
                  <c:v>43</c:v>
                </c:pt>
                <c:pt idx="695">
                  <c:v>75</c:v>
                </c:pt>
                <c:pt idx="696">
                  <c:v>78</c:v>
                </c:pt>
                <c:pt idx="697">
                  <c:v>57</c:v>
                </c:pt>
                <c:pt idx="698">
                  <c:v>77</c:v>
                </c:pt>
                <c:pt idx="699">
                  <c:v>59</c:v>
                </c:pt>
                <c:pt idx="700">
                  <c:v>79</c:v>
                </c:pt>
                <c:pt idx="701">
                  <c:v>64</c:v>
                </c:pt>
                <c:pt idx="702">
                  <c:v>58</c:v>
                </c:pt>
                <c:pt idx="703">
                  <c:v>79</c:v>
                </c:pt>
                <c:pt idx="704">
                  <c:v>65</c:v>
                </c:pt>
                <c:pt idx="705">
                  <c:v>27</c:v>
                </c:pt>
                <c:pt idx="706">
                  <c:v>65</c:v>
                </c:pt>
                <c:pt idx="707">
                  <c:v>75</c:v>
                </c:pt>
                <c:pt idx="708">
                  <c:v>54</c:v>
                </c:pt>
                <c:pt idx="709">
                  <c:v>40</c:v>
                </c:pt>
                <c:pt idx="710">
                  <c:v>77</c:v>
                </c:pt>
                <c:pt idx="711">
                  <c:v>40</c:v>
                </c:pt>
                <c:pt idx="712">
                  <c:v>35</c:v>
                </c:pt>
                <c:pt idx="713">
                  <c:v>52</c:v>
                </c:pt>
                <c:pt idx="714">
                  <c:v>95</c:v>
                </c:pt>
                <c:pt idx="715">
                  <c:v>72</c:v>
                </c:pt>
                <c:pt idx="716">
                  <c:v>63</c:v>
                </c:pt>
                <c:pt idx="717">
                  <c:v>11</c:v>
                </c:pt>
                <c:pt idx="718">
                  <c:v>36</c:v>
                </c:pt>
                <c:pt idx="719">
                  <c:v>39</c:v>
                </c:pt>
                <c:pt idx="720">
                  <c:v>86</c:v>
                </c:pt>
                <c:pt idx="721">
                  <c:v>41</c:v>
                </c:pt>
                <c:pt idx="722">
                  <c:v>77</c:v>
                </c:pt>
                <c:pt idx="723">
                  <c:v>92</c:v>
                </c:pt>
                <c:pt idx="724">
                  <c:v>31</c:v>
                </c:pt>
                <c:pt idx="725">
                  <c:v>30</c:v>
                </c:pt>
                <c:pt idx="726">
                  <c:v>46</c:v>
                </c:pt>
                <c:pt idx="727">
                  <c:v>39</c:v>
                </c:pt>
                <c:pt idx="728">
                  <c:v>53</c:v>
                </c:pt>
                <c:pt idx="729">
                  <c:v>76</c:v>
                </c:pt>
                <c:pt idx="730">
                  <c:v>76</c:v>
                </c:pt>
                <c:pt idx="731">
                  <c:v>63</c:v>
                </c:pt>
                <c:pt idx="732">
                  <c:v>29</c:v>
                </c:pt>
                <c:pt idx="733">
                  <c:v>75</c:v>
                </c:pt>
                <c:pt idx="734">
                  <c:v>78</c:v>
                </c:pt>
                <c:pt idx="735">
                  <c:v>53</c:v>
                </c:pt>
                <c:pt idx="736">
                  <c:v>19</c:v>
                </c:pt>
                <c:pt idx="737">
                  <c:v>72</c:v>
                </c:pt>
                <c:pt idx="738">
                  <c:v>95</c:v>
                </c:pt>
                <c:pt idx="739">
                  <c:v>80</c:v>
                </c:pt>
                <c:pt idx="740">
                  <c:v>83</c:v>
                </c:pt>
                <c:pt idx="741">
                  <c:v>32</c:v>
                </c:pt>
                <c:pt idx="742">
                  <c:v>83</c:v>
                </c:pt>
                <c:pt idx="743">
                  <c:v>78</c:v>
                </c:pt>
                <c:pt idx="744">
                  <c:v>82</c:v>
                </c:pt>
                <c:pt idx="745">
                  <c:v>80</c:v>
                </c:pt>
                <c:pt idx="746">
                  <c:v>73</c:v>
                </c:pt>
                <c:pt idx="747">
                  <c:v>94</c:v>
                </c:pt>
                <c:pt idx="748">
                  <c:v>77</c:v>
                </c:pt>
                <c:pt idx="749">
                  <c:v>68</c:v>
                </c:pt>
                <c:pt idx="750">
                  <c:v>39</c:v>
                </c:pt>
                <c:pt idx="751">
                  <c:v>95</c:v>
                </c:pt>
                <c:pt idx="752">
                  <c:v>103</c:v>
                </c:pt>
                <c:pt idx="753">
                  <c:v>65</c:v>
                </c:pt>
                <c:pt idx="754">
                  <c:v>76</c:v>
                </c:pt>
                <c:pt idx="755">
                  <c:v>66</c:v>
                </c:pt>
                <c:pt idx="756">
                  <c:v>38</c:v>
                </c:pt>
                <c:pt idx="757">
                  <c:v>79</c:v>
                </c:pt>
                <c:pt idx="758">
                  <c:v>31</c:v>
                </c:pt>
                <c:pt idx="759">
                  <c:v>62</c:v>
                </c:pt>
                <c:pt idx="760">
                  <c:v>52</c:v>
                </c:pt>
                <c:pt idx="761">
                  <c:v>82</c:v>
                </c:pt>
                <c:pt idx="762">
                  <c:v>63</c:v>
                </c:pt>
                <c:pt idx="763">
                  <c:v>30</c:v>
                </c:pt>
                <c:pt idx="764">
                  <c:v>54</c:v>
                </c:pt>
                <c:pt idx="765">
                  <c:v>27</c:v>
                </c:pt>
                <c:pt idx="766">
                  <c:v>51</c:v>
                </c:pt>
                <c:pt idx="767">
                  <c:v>58</c:v>
                </c:pt>
                <c:pt idx="768">
                  <c:v>94</c:v>
                </c:pt>
                <c:pt idx="769">
                  <c:v>73</c:v>
                </c:pt>
                <c:pt idx="770">
                  <c:v>99</c:v>
                </c:pt>
                <c:pt idx="771">
                  <c:v>46</c:v>
                </c:pt>
                <c:pt idx="772">
                  <c:v>26</c:v>
                </c:pt>
                <c:pt idx="773">
                  <c:v>69</c:v>
                </c:pt>
                <c:pt idx="774">
                  <c:v>73</c:v>
                </c:pt>
                <c:pt idx="775">
                  <c:v>66</c:v>
                </c:pt>
                <c:pt idx="776">
                  <c:v>85</c:v>
                </c:pt>
                <c:pt idx="777">
                  <c:v>73</c:v>
                </c:pt>
                <c:pt idx="778">
                  <c:v>69</c:v>
                </c:pt>
                <c:pt idx="779">
                  <c:v>99</c:v>
                </c:pt>
                <c:pt idx="780">
                  <c:v>68</c:v>
                </c:pt>
                <c:pt idx="781">
                  <c:v>81</c:v>
                </c:pt>
                <c:pt idx="782">
                  <c:v>85</c:v>
                </c:pt>
                <c:pt idx="783">
                  <c:v>34</c:v>
                </c:pt>
                <c:pt idx="784">
                  <c:v>42</c:v>
                </c:pt>
                <c:pt idx="785">
                  <c:v>91</c:v>
                </c:pt>
                <c:pt idx="786">
                  <c:v>53</c:v>
                </c:pt>
                <c:pt idx="787">
                  <c:v>48</c:v>
                </c:pt>
                <c:pt idx="788">
                  <c:v>37</c:v>
                </c:pt>
                <c:pt idx="789">
                  <c:v>66</c:v>
                </c:pt>
                <c:pt idx="790">
                  <c:v>55</c:v>
                </c:pt>
                <c:pt idx="791">
                  <c:v>89</c:v>
                </c:pt>
                <c:pt idx="792">
                  <c:v>43</c:v>
                </c:pt>
                <c:pt idx="793">
                  <c:v>59</c:v>
                </c:pt>
                <c:pt idx="794">
                  <c:v>76</c:v>
                </c:pt>
                <c:pt idx="795">
                  <c:v>84</c:v>
                </c:pt>
                <c:pt idx="796">
                  <c:v>42</c:v>
                </c:pt>
                <c:pt idx="797">
                  <c:v>101</c:v>
                </c:pt>
                <c:pt idx="798">
                  <c:v>46</c:v>
                </c:pt>
                <c:pt idx="799">
                  <c:v>60</c:v>
                </c:pt>
                <c:pt idx="800">
                  <c:v>72</c:v>
                </c:pt>
                <c:pt idx="801">
                  <c:v>85</c:v>
                </c:pt>
                <c:pt idx="802">
                  <c:v>47</c:v>
                </c:pt>
                <c:pt idx="803">
                  <c:v>65</c:v>
                </c:pt>
                <c:pt idx="804">
                  <c:v>81</c:v>
                </c:pt>
                <c:pt idx="805">
                  <c:v>100</c:v>
                </c:pt>
                <c:pt idx="806">
                  <c:v>60</c:v>
                </c:pt>
                <c:pt idx="807">
                  <c:v>67</c:v>
                </c:pt>
                <c:pt idx="808">
                  <c:v>51</c:v>
                </c:pt>
                <c:pt idx="809">
                  <c:v>94</c:v>
                </c:pt>
                <c:pt idx="810">
                  <c:v>79</c:v>
                </c:pt>
                <c:pt idx="811">
                  <c:v>49</c:v>
                </c:pt>
                <c:pt idx="812">
                  <c:v>58</c:v>
                </c:pt>
                <c:pt idx="813">
                  <c:v>43</c:v>
                </c:pt>
                <c:pt idx="814">
                  <c:v>39</c:v>
                </c:pt>
                <c:pt idx="815">
                  <c:v>31</c:v>
                </c:pt>
                <c:pt idx="816">
                  <c:v>80</c:v>
                </c:pt>
                <c:pt idx="817">
                  <c:v>57</c:v>
                </c:pt>
                <c:pt idx="818">
                  <c:v>45</c:v>
                </c:pt>
                <c:pt idx="819">
                  <c:v>105</c:v>
                </c:pt>
                <c:pt idx="820">
                  <c:v>71</c:v>
                </c:pt>
                <c:pt idx="821">
                  <c:v>37</c:v>
                </c:pt>
                <c:pt idx="822">
                  <c:v>97</c:v>
                </c:pt>
                <c:pt idx="823">
                  <c:v>49</c:v>
                </c:pt>
                <c:pt idx="824">
                  <c:v>36</c:v>
                </c:pt>
                <c:pt idx="825">
                  <c:v>44</c:v>
                </c:pt>
                <c:pt idx="826">
                  <c:v>35</c:v>
                </c:pt>
                <c:pt idx="827">
                  <c:v>59</c:v>
                </c:pt>
                <c:pt idx="828">
                  <c:v>51</c:v>
                </c:pt>
                <c:pt idx="829">
                  <c:v>97</c:v>
                </c:pt>
                <c:pt idx="830">
                  <c:v>49</c:v>
                </c:pt>
                <c:pt idx="831">
                  <c:v>72</c:v>
                </c:pt>
                <c:pt idx="832">
                  <c:v>65</c:v>
                </c:pt>
                <c:pt idx="833">
                  <c:v>50</c:v>
                </c:pt>
                <c:pt idx="834">
                  <c:v>21</c:v>
                </c:pt>
                <c:pt idx="835">
                  <c:v>30</c:v>
                </c:pt>
                <c:pt idx="836">
                  <c:v>57</c:v>
                </c:pt>
                <c:pt idx="837">
                  <c:v>57</c:v>
                </c:pt>
                <c:pt idx="838">
                  <c:v>21</c:v>
                </c:pt>
                <c:pt idx="839">
                  <c:v>77</c:v>
                </c:pt>
                <c:pt idx="840">
                  <c:v>80</c:v>
                </c:pt>
                <c:pt idx="841">
                  <c:v>71</c:v>
                </c:pt>
                <c:pt idx="842">
                  <c:v>103</c:v>
                </c:pt>
                <c:pt idx="843">
                  <c:v>82</c:v>
                </c:pt>
                <c:pt idx="844">
                  <c:v>39</c:v>
                </c:pt>
                <c:pt idx="845">
                  <c:v>84</c:v>
                </c:pt>
                <c:pt idx="846">
                  <c:v>58</c:v>
                </c:pt>
                <c:pt idx="847">
                  <c:v>65</c:v>
                </c:pt>
                <c:pt idx="848">
                  <c:v>48</c:v>
                </c:pt>
                <c:pt idx="849">
                  <c:v>29</c:v>
                </c:pt>
                <c:pt idx="850">
                  <c:v>82</c:v>
                </c:pt>
                <c:pt idx="851">
                  <c:v>100</c:v>
                </c:pt>
                <c:pt idx="852">
                  <c:v>97</c:v>
                </c:pt>
                <c:pt idx="853">
                  <c:v>68</c:v>
                </c:pt>
                <c:pt idx="854">
                  <c:v>75</c:v>
                </c:pt>
                <c:pt idx="855">
                  <c:v>39</c:v>
                </c:pt>
                <c:pt idx="856">
                  <c:v>79</c:v>
                </c:pt>
                <c:pt idx="857">
                  <c:v>73</c:v>
                </c:pt>
                <c:pt idx="858">
                  <c:v>47</c:v>
                </c:pt>
                <c:pt idx="859">
                  <c:v>98</c:v>
                </c:pt>
                <c:pt idx="860">
                  <c:v>77</c:v>
                </c:pt>
                <c:pt idx="861">
                  <c:v>77</c:v>
                </c:pt>
                <c:pt idx="862">
                  <c:v>22</c:v>
                </c:pt>
                <c:pt idx="863">
                  <c:v>67</c:v>
                </c:pt>
                <c:pt idx="864">
                  <c:v>103</c:v>
                </c:pt>
                <c:pt idx="865">
                  <c:v>62</c:v>
                </c:pt>
                <c:pt idx="866">
                  <c:v>96</c:v>
                </c:pt>
                <c:pt idx="867">
                  <c:v>81</c:v>
                </c:pt>
                <c:pt idx="868">
                  <c:v>36</c:v>
                </c:pt>
                <c:pt idx="869">
                  <c:v>16</c:v>
                </c:pt>
                <c:pt idx="870">
                  <c:v>38</c:v>
                </c:pt>
                <c:pt idx="871">
                  <c:v>51</c:v>
                </c:pt>
                <c:pt idx="872">
                  <c:v>89</c:v>
                </c:pt>
                <c:pt idx="873">
                  <c:v>43</c:v>
                </c:pt>
                <c:pt idx="874">
                  <c:v>39</c:v>
                </c:pt>
                <c:pt idx="875">
                  <c:v>61</c:v>
                </c:pt>
                <c:pt idx="876">
                  <c:v>38</c:v>
                </c:pt>
                <c:pt idx="877">
                  <c:v>100</c:v>
                </c:pt>
                <c:pt idx="878">
                  <c:v>14</c:v>
                </c:pt>
                <c:pt idx="879">
                  <c:v>25</c:v>
                </c:pt>
                <c:pt idx="880">
                  <c:v>28</c:v>
                </c:pt>
                <c:pt idx="881">
                  <c:v>77</c:v>
                </c:pt>
                <c:pt idx="882">
                  <c:v>74</c:v>
                </c:pt>
                <c:pt idx="883">
                  <c:v>48</c:v>
                </c:pt>
                <c:pt idx="884">
                  <c:v>52</c:v>
                </c:pt>
                <c:pt idx="885">
                  <c:v>60</c:v>
                </c:pt>
                <c:pt idx="886">
                  <c:v>67</c:v>
                </c:pt>
                <c:pt idx="887">
                  <c:v>86</c:v>
                </c:pt>
                <c:pt idx="888">
                  <c:v>82</c:v>
                </c:pt>
                <c:pt idx="889">
                  <c:v>96</c:v>
                </c:pt>
                <c:pt idx="890">
                  <c:v>35</c:v>
                </c:pt>
                <c:pt idx="891">
                  <c:v>66</c:v>
                </c:pt>
                <c:pt idx="892">
                  <c:v>73</c:v>
                </c:pt>
                <c:pt idx="893">
                  <c:v>78</c:v>
                </c:pt>
                <c:pt idx="894">
                  <c:v>66</c:v>
                </c:pt>
                <c:pt idx="895">
                  <c:v>53</c:v>
                </c:pt>
                <c:pt idx="896">
                  <c:v>68</c:v>
                </c:pt>
                <c:pt idx="897">
                  <c:v>32</c:v>
                </c:pt>
                <c:pt idx="898">
                  <c:v>56</c:v>
                </c:pt>
                <c:pt idx="899">
                  <c:v>62</c:v>
                </c:pt>
                <c:pt idx="900">
                  <c:v>74</c:v>
                </c:pt>
                <c:pt idx="901">
                  <c:v>45</c:v>
                </c:pt>
                <c:pt idx="902">
                  <c:v>56</c:v>
                </c:pt>
                <c:pt idx="903">
                  <c:v>59</c:v>
                </c:pt>
                <c:pt idx="904">
                  <c:v>53</c:v>
                </c:pt>
                <c:pt idx="905">
                  <c:v>50</c:v>
                </c:pt>
                <c:pt idx="906">
                  <c:v>54</c:v>
                </c:pt>
                <c:pt idx="907">
                  <c:v>78</c:v>
                </c:pt>
                <c:pt idx="908">
                  <c:v>95</c:v>
                </c:pt>
                <c:pt idx="909">
                  <c:v>41</c:v>
                </c:pt>
                <c:pt idx="910">
                  <c:v>76</c:v>
                </c:pt>
                <c:pt idx="911">
                  <c:v>49</c:v>
                </c:pt>
                <c:pt idx="912">
                  <c:v>77</c:v>
                </c:pt>
                <c:pt idx="913">
                  <c:v>70</c:v>
                </c:pt>
                <c:pt idx="914">
                  <c:v>81</c:v>
                </c:pt>
                <c:pt idx="915">
                  <c:v>81</c:v>
                </c:pt>
                <c:pt idx="916">
                  <c:v>36</c:v>
                </c:pt>
                <c:pt idx="917">
                  <c:v>9</c:v>
                </c:pt>
                <c:pt idx="918">
                  <c:v>18</c:v>
                </c:pt>
                <c:pt idx="919">
                  <c:v>69</c:v>
                </c:pt>
                <c:pt idx="920">
                  <c:v>91</c:v>
                </c:pt>
                <c:pt idx="921">
                  <c:v>83</c:v>
                </c:pt>
                <c:pt idx="922">
                  <c:v>85</c:v>
                </c:pt>
                <c:pt idx="923">
                  <c:v>86</c:v>
                </c:pt>
                <c:pt idx="924">
                  <c:v>38</c:v>
                </c:pt>
                <c:pt idx="925">
                  <c:v>76</c:v>
                </c:pt>
                <c:pt idx="926">
                  <c:v>84</c:v>
                </c:pt>
                <c:pt idx="927">
                  <c:v>60</c:v>
                </c:pt>
                <c:pt idx="928">
                  <c:v>83</c:v>
                </c:pt>
                <c:pt idx="929">
                  <c:v>99</c:v>
                </c:pt>
                <c:pt idx="930">
                  <c:v>65</c:v>
                </c:pt>
                <c:pt idx="931">
                  <c:v>40</c:v>
                </c:pt>
                <c:pt idx="932">
                  <c:v>56</c:v>
                </c:pt>
                <c:pt idx="933">
                  <c:v>49</c:v>
                </c:pt>
                <c:pt idx="934">
                  <c:v>27</c:v>
                </c:pt>
                <c:pt idx="935">
                  <c:v>44</c:v>
                </c:pt>
                <c:pt idx="936">
                  <c:v>95</c:v>
                </c:pt>
                <c:pt idx="937">
                  <c:v>85</c:v>
                </c:pt>
                <c:pt idx="938">
                  <c:v>58</c:v>
                </c:pt>
                <c:pt idx="939">
                  <c:v>35</c:v>
                </c:pt>
                <c:pt idx="940">
                  <c:v>63</c:v>
                </c:pt>
                <c:pt idx="941">
                  <c:v>101</c:v>
                </c:pt>
                <c:pt idx="942">
                  <c:v>78</c:v>
                </c:pt>
                <c:pt idx="943">
                  <c:v>88</c:v>
                </c:pt>
                <c:pt idx="944">
                  <c:v>57</c:v>
                </c:pt>
                <c:pt idx="945">
                  <c:v>33</c:v>
                </c:pt>
                <c:pt idx="946">
                  <c:v>82</c:v>
                </c:pt>
                <c:pt idx="947">
                  <c:v>32</c:v>
                </c:pt>
                <c:pt idx="948">
                  <c:v>98</c:v>
                </c:pt>
                <c:pt idx="949">
                  <c:v>81</c:v>
                </c:pt>
                <c:pt idx="950">
                  <c:v>77</c:v>
                </c:pt>
                <c:pt idx="951">
                  <c:v>53</c:v>
                </c:pt>
                <c:pt idx="952">
                  <c:v>56</c:v>
                </c:pt>
                <c:pt idx="953">
                  <c:v>32</c:v>
                </c:pt>
                <c:pt idx="954">
                  <c:v>53</c:v>
                </c:pt>
                <c:pt idx="955">
                  <c:v>105</c:v>
                </c:pt>
                <c:pt idx="956">
                  <c:v>101</c:v>
                </c:pt>
                <c:pt idx="957">
                  <c:v>59</c:v>
                </c:pt>
                <c:pt idx="958">
                  <c:v>36</c:v>
                </c:pt>
                <c:pt idx="959">
                  <c:v>70</c:v>
                </c:pt>
                <c:pt idx="960">
                  <c:v>68</c:v>
                </c:pt>
                <c:pt idx="961">
                  <c:v>36</c:v>
                </c:pt>
                <c:pt idx="962">
                  <c:v>70</c:v>
                </c:pt>
                <c:pt idx="963">
                  <c:v>95</c:v>
                </c:pt>
                <c:pt idx="964">
                  <c:v>62</c:v>
                </c:pt>
                <c:pt idx="965">
                  <c:v>41</c:v>
                </c:pt>
                <c:pt idx="966">
                  <c:v>78</c:v>
                </c:pt>
                <c:pt idx="967">
                  <c:v>81</c:v>
                </c:pt>
                <c:pt idx="968">
                  <c:v>52</c:v>
                </c:pt>
                <c:pt idx="969">
                  <c:v>47</c:v>
                </c:pt>
                <c:pt idx="970">
                  <c:v>49</c:v>
                </c:pt>
                <c:pt idx="971">
                  <c:v>73</c:v>
                </c:pt>
                <c:pt idx="972">
                  <c:v>31</c:v>
                </c:pt>
                <c:pt idx="973">
                  <c:v>38</c:v>
                </c:pt>
                <c:pt idx="974">
                  <c:v>77</c:v>
                </c:pt>
                <c:pt idx="975">
                  <c:v>67</c:v>
                </c:pt>
                <c:pt idx="976">
                  <c:v>82</c:v>
                </c:pt>
                <c:pt idx="977">
                  <c:v>41</c:v>
                </c:pt>
                <c:pt idx="978">
                  <c:v>47</c:v>
                </c:pt>
                <c:pt idx="979">
                  <c:v>96</c:v>
                </c:pt>
                <c:pt idx="980">
                  <c:v>72</c:v>
                </c:pt>
                <c:pt idx="981">
                  <c:v>89</c:v>
                </c:pt>
                <c:pt idx="982">
                  <c:v>52</c:v>
                </c:pt>
                <c:pt idx="983">
                  <c:v>93</c:v>
                </c:pt>
                <c:pt idx="984">
                  <c:v>72</c:v>
                </c:pt>
                <c:pt idx="985">
                  <c:v>83</c:v>
                </c:pt>
                <c:pt idx="986">
                  <c:v>51</c:v>
                </c:pt>
                <c:pt idx="987">
                  <c:v>65</c:v>
                </c:pt>
                <c:pt idx="988">
                  <c:v>105</c:v>
                </c:pt>
              </c:numCache>
            </c:numRef>
          </c:xVal>
          <c:yVal>
            <c:numRef>
              <c:f>Izotópok!$E$2:$E$990</c:f>
              <c:numCache>
                <c:formatCode>General</c:formatCode>
                <c:ptCount val="989"/>
                <c:pt idx="0">
                  <c:v>30</c:v>
                </c:pt>
                <c:pt idx="1">
                  <c:v>34</c:v>
                </c:pt>
                <c:pt idx="2">
                  <c:v>32</c:v>
                </c:pt>
                <c:pt idx="3">
                  <c:v>32</c:v>
                </c:pt>
                <c:pt idx="4">
                  <c:v>28</c:v>
                </c:pt>
                <c:pt idx="5">
                  <c:v>31</c:v>
                </c:pt>
                <c:pt idx="6">
                  <c:v>32</c:v>
                </c:pt>
                <c:pt idx="7">
                  <c:v>30</c:v>
                </c:pt>
                <c:pt idx="8">
                  <c:v>33</c:v>
                </c:pt>
                <c:pt idx="9">
                  <c:v>30</c:v>
                </c:pt>
                <c:pt idx="10">
                  <c:v>36</c:v>
                </c:pt>
                <c:pt idx="11">
                  <c:v>36</c:v>
                </c:pt>
                <c:pt idx="12">
                  <c:v>29</c:v>
                </c:pt>
                <c:pt idx="13">
                  <c:v>34</c:v>
                </c:pt>
                <c:pt idx="14">
                  <c:v>36</c:v>
                </c:pt>
                <c:pt idx="15">
                  <c:v>38</c:v>
                </c:pt>
                <c:pt idx="16">
                  <c:v>28</c:v>
                </c:pt>
                <c:pt idx="17">
                  <c:v>28</c:v>
                </c:pt>
                <c:pt idx="18">
                  <c:v>37</c:v>
                </c:pt>
                <c:pt idx="19">
                  <c:v>26</c:v>
                </c:pt>
                <c:pt idx="20">
                  <c:v>40</c:v>
                </c:pt>
                <c:pt idx="21">
                  <c:v>38</c:v>
                </c:pt>
                <c:pt idx="22">
                  <c:v>38</c:v>
                </c:pt>
                <c:pt idx="23">
                  <c:v>50</c:v>
                </c:pt>
                <c:pt idx="24">
                  <c:v>42</c:v>
                </c:pt>
                <c:pt idx="25">
                  <c:v>27</c:v>
                </c:pt>
                <c:pt idx="26">
                  <c:v>42</c:v>
                </c:pt>
                <c:pt idx="27">
                  <c:v>40</c:v>
                </c:pt>
                <c:pt idx="28">
                  <c:v>44</c:v>
                </c:pt>
                <c:pt idx="29">
                  <c:v>50</c:v>
                </c:pt>
                <c:pt idx="30">
                  <c:v>50</c:v>
                </c:pt>
                <c:pt idx="31">
                  <c:v>48</c:v>
                </c:pt>
                <c:pt idx="32">
                  <c:v>46</c:v>
                </c:pt>
                <c:pt idx="33">
                  <c:v>48</c:v>
                </c:pt>
                <c:pt idx="34">
                  <c:v>41</c:v>
                </c:pt>
                <c:pt idx="35">
                  <c:v>49</c:v>
                </c:pt>
                <c:pt idx="36">
                  <c:v>42</c:v>
                </c:pt>
                <c:pt idx="37">
                  <c:v>44</c:v>
                </c:pt>
                <c:pt idx="38">
                  <c:v>43</c:v>
                </c:pt>
                <c:pt idx="39">
                  <c:v>48</c:v>
                </c:pt>
                <c:pt idx="40">
                  <c:v>51</c:v>
                </c:pt>
                <c:pt idx="41">
                  <c:v>47</c:v>
                </c:pt>
                <c:pt idx="42">
                  <c:v>44</c:v>
                </c:pt>
                <c:pt idx="43">
                  <c:v>46</c:v>
                </c:pt>
                <c:pt idx="44">
                  <c:v>52</c:v>
                </c:pt>
                <c:pt idx="45">
                  <c:v>24</c:v>
                </c:pt>
                <c:pt idx="46">
                  <c:v>25</c:v>
                </c:pt>
                <c:pt idx="47">
                  <c:v>24</c:v>
                </c:pt>
                <c:pt idx="48">
                  <c:v>52</c:v>
                </c:pt>
                <c:pt idx="49">
                  <c:v>52</c:v>
                </c:pt>
                <c:pt idx="50">
                  <c:v>54</c:v>
                </c:pt>
                <c:pt idx="51">
                  <c:v>53</c:v>
                </c:pt>
                <c:pt idx="52">
                  <c:v>22</c:v>
                </c:pt>
                <c:pt idx="53">
                  <c:v>20</c:v>
                </c:pt>
                <c:pt idx="54">
                  <c:v>24</c:v>
                </c:pt>
                <c:pt idx="55">
                  <c:v>55</c:v>
                </c:pt>
                <c:pt idx="56">
                  <c:v>54</c:v>
                </c:pt>
                <c:pt idx="57">
                  <c:v>23</c:v>
                </c:pt>
                <c:pt idx="58">
                  <c:v>56</c:v>
                </c:pt>
                <c:pt idx="59">
                  <c:v>55</c:v>
                </c:pt>
                <c:pt idx="60">
                  <c:v>18</c:v>
                </c:pt>
                <c:pt idx="61">
                  <c:v>22</c:v>
                </c:pt>
                <c:pt idx="62">
                  <c:v>58</c:v>
                </c:pt>
                <c:pt idx="63">
                  <c:v>57</c:v>
                </c:pt>
                <c:pt idx="64">
                  <c:v>22</c:v>
                </c:pt>
                <c:pt idx="65">
                  <c:v>20</c:v>
                </c:pt>
                <c:pt idx="66">
                  <c:v>58</c:v>
                </c:pt>
                <c:pt idx="67">
                  <c:v>20</c:v>
                </c:pt>
                <c:pt idx="68">
                  <c:v>58</c:v>
                </c:pt>
                <c:pt idx="69">
                  <c:v>20</c:v>
                </c:pt>
                <c:pt idx="70">
                  <c:v>60</c:v>
                </c:pt>
                <c:pt idx="71">
                  <c:v>59</c:v>
                </c:pt>
                <c:pt idx="72">
                  <c:v>18</c:v>
                </c:pt>
                <c:pt idx="73">
                  <c:v>62</c:v>
                </c:pt>
                <c:pt idx="74">
                  <c:v>60</c:v>
                </c:pt>
                <c:pt idx="75">
                  <c:v>62</c:v>
                </c:pt>
                <c:pt idx="76">
                  <c:v>16</c:v>
                </c:pt>
                <c:pt idx="77">
                  <c:v>62</c:v>
                </c:pt>
                <c:pt idx="78">
                  <c:v>16</c:v>
                </c:pt>
                <c:pt idx="79">
                  <c:v>17</c:v>
                </c:pt>
                <c:pt idx="80">
                  <c:v>16</c:v>
                </c:pt>
                <c:pt idx="81">
                  <c:v>14</c:v>
                </c:pt>
                <c:pt idx="82">
                  <c:v>15</c:v>
                </c:pt>
                <c:pt idx="83">
                  <c:v>64</c:v>
                </c:pt>
                <c:pt idx="84">
                  <c:v>63</c:v>
                </c:pt>
                <c:pt idx="85">
                  <c:v>64</c:v>
                </c:pt>
                <c:pt idx="86">
                  <c:v>64</c:v>
                </c:pt>
                <c:pt idx="87">
                  <c:v>66</c:v>
                </c:pt>
                <c:pt idx="88">
                  <c:v>65</c:v>
                </c:pt>
                <c:pt idx="89">
                  <c:v>68</c:v>
                </c:pt>
                <c:pt idx="90">
                  <c:v>67</c:v>
                </c:pt>
                <c:pt idx="91">
                  <c:v>70</c:v>
                </c:pt>
                <c:pt idx="92">
                  <c:v>69</c:v>
                </c:pt>
                <c:pt idx="93">
                  <c:v>70</c:v>
                </c:pt>
                <c:pt idx="94">
                  <c:v>70</c:v>
                </c:pt>
                <c:pt idx="95">
                  <c:v>72</c:v>
                </c:pt>
                <c:pt idx="96">
                  <c:v>72</c:v>
                </c:pt>
                <c:pt idx="97">
                  <c:v>74</c:v>
                </c:pt>
                <c:pt idx="98">
                  <c:v>73</c:v>
                </c:pt>
                <c:pt idx="99">
                  <c:v>74</c:v>
                </c:pt>
                <c:pt idx="100">
                  <c:v>74</c:v>
                </c:pt>
                <c:pt idx="101">
                  <c:v>76</c:v>
                </c:pt>
                <c:pt idx="102">
                  <c:v>75</c:v>
                </c:pt>
                <c:pt idx="103">
                  <c:v>78</c:v>
                </c:pt>
                <c:pt idx="104">
                  <c:v>77</c:v>
                </c:pt>
                <c:pt idx="105">
                  <c:v>78</c:v>
                </c:pt>
                <c:pt idx="106">
                  <c:v>78</c:v>
                </c:pt>
                <c:pt idx="107">
                  <c:v>80</c:v>
                </c:pt>
                <c:pt idx="108">
                  <c:v>79</c:v>
                </c:pt>
                <c:pt idx="109">
                  <c:v>81</c:v>
                </c:pt>
                <c:pt idx="110">
                  <c:v>82</c:v>
                </c:pt>
                <c:pt idx="111">
                  <c:v>14</c:v>
                </c:pt>
                <c:pt idx="112">
                  <c:v>82</c:v>
                </c:pt>
                <c:pt idx="113">
                  <c:v>82</c:v>
                </c:pt>
                <c:pt idx="114">
                  <c:v>14</c:v>
                </c:pt>
                <c:pt idx="115">
                  <c:v>82</c:v>
                </c:pt>
                <c:pt idx="116">
                  <c:v>82</c:v>
                </c:pt>
                <c:pt idx="117">
                  <c:v>12</c:v>
                </c:pt>
                <c:pt idx="118">
                  <c:v>13</c:v>
                </c:pt>
                <c:pt idx="119">
                  <c:v>92</c:v>
                </c:pt>
                <c:pt idx="120">
                  <c:v>93</c:v>
                </c:pt>
                <c:pt idx="121">
                  <c:v>94</c:v>
                </c:pt>
                <c:pt idx="122">
                  <c:v>94</c:v>
                </c:pt>
                <c:pt idx="123">
                  <c:v>12</c:v>
                </c:pt>
                <c:pt idx="124">
                  <c:v>97</c:v>
                </c:pt>
                <c:pt idx="125">
                  <c:v>98</c:v>
                </c:pt>
                <c:pt idx="126">
                  <c:v>12</c:v>
                </c:pt>
                <c:pt idx="127">
                  <c:v>10</c:v>
                </c:pt>
                <c:pt idx="128">
                  <c:v>8</c:v>
                </c:pt>
                <c:pt idx="129">
                  <c:v>11</c:v>
                </c:pt>
                <c:pt idx="130">
                  <c:v>10</c:v>
                </c:pt>
                <c:pt idx="131">
                  <c:v>9</c:v>
                </c:pt>
                <c:pt idx="132">
                  <c:v>10</c:v>
                </c:pt>
                <c:pt idx="133">
                  <c:v>6</c:v>
                </c:pt>
                <c:pt idx="134">
                  <c:v>8</c:v>
                </c:pt>
                <c:pt idx="135">
                  <c:v>7</c:v>
                </c:pt>
                <c:pt idx="136">
                  <c:v>7</c:v>
                </c:pt>
                <c:pt idx="137">
                  <c:v>2</c:v>
                </c:pt>
                <c:pt idx="138">
                  <c:v>6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3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46</c:v>
                </c:pt>
                <c:pt idx="147">
                  <c:v>50</c:v>
                </c:pt>
                <c:pt idx="148">
                  <c:v>46</c:v>
                </c:pt>
                <c:pt idx="149">
                  <c:v>56</c:v>
                </c:pt>
                <c:pt idx="150">
                  <c:v>60</c:v>
                </c:pt>
                <c:pt idx="151">
                  <c:v>18</c:v>
                </c:pt>
                <c:pt idx="152">
                  <c:v>72</c:v>
                </c:pt>
                <c:pt idx="153">
                  <c:v>83</c:v>
                </c:pt>
                <c:pt idx="154">
                  <c:v>88</c:v>
                </c:pt>
                <c:pt idx="155">
                  <c:v>90</c:v>
                </c:pt>
                <c:pt idx="156">
                  <c:v>90</c:v>
                </c:pt>
                <c:pt idx="157">
                  <c:v>91</c:v>
                </c:pt>
                <c:pt idx="158">
                  <c:v>96</c:v>
                </c:pt>
                <c:pt idx="159">
                  <c:v>98</c:v>
                </c:pt>
                <c:pt idx="160">
                  <c:v>98</c:v>
                </c:pt>
                <c:pt idx="161">
                  <c:v>99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101</c:v>
                </c:pt>
                <c:pt idx="166">
                  <c:v>102</c:v>
                </c:pt>
                <c:pt idx="167">
                  <c:v>103</c:v>
                </c:pt>
                <c:pt idx="168">
                  <c:v>104</c:v>
                </c:pt>
                <c:pt idx="169">
                  <c:v>104</c:v>
                </c:pt>
                <c:pt idx="170">
                  <c:v>108</c:v>
                </c:pt>
                <c:pt idx="171">
                  <c:v>110</c:v>
                </c:pt>
                <c:pt idx="172">
                  <c:v>114</c:v>
                </c:pt>
                <c:pt idx="173">
                  <c:v>116</c:v>
                </c:pt>
                <c:pt idx="174">
                  <c:v>116</c:v>
                </c:pt>
                <c:pt idx="175">
                  <c:v>117</c:v>
                </c:pt>
                <c:pt idx="176">
                  <c:v>118</c:v>
                </c:pt>
                <c:pt idx="177">
                  <c:v>118</c:v>
                </c:pt>
                <c:pt idx="178">
                  <c:v>118</c:v>
                </c:pt>
                <c:pt idx="179">
                  <c:v>119</c:v>
                </c:pt>
                <c:pt idx="180">
                  <c:v>120</c:v>
                </c:pt>
                <c:pt idx="181">
                  <c:v>121</c:v>
                </c:pt>
                <c:pt idx="182">
                  <c:v>122</c:v>
                </c:pt>
                <c:pt idx="183">
                  <c:v>122</c:v>
                </c:pt>
                <c:pt idx="184">
                  <c:v>124</c:v>
                </c:pt>
                <c:pt idx="185">
                  <c:v>124</c:v>
                </c:pt>
                <c:pt idx="186">
                  <c:v>20</c:v>
                </c:pt>
                <c:pt idx="187">
                  <c:v>110</c:v>
                </c:pt>
                <c:pt idx="188">
                  <c:v>108</c:v>
                </c:pt>
                <c:pt idx="189">
                  <c:v>126</c:v>
                </c:pt>
                <c:pt idx="190">
                  <c:v>124</c:v>
                </c:pt>
                <c:pt idx="191">
                  <c:v>72</c:v>
                </c:pt>
                <c:pt idx="192">
                  <c:v>125</c:v>
                </c:pt>
                <c:pt idx="193">
                  <c:v>68</c:v>
                </c:pt>
                <c:pt idx="194">
                  <c:v>58</c:v>
                </c:pt>
                <c:pt idx="195">
                  <c:v>80</c:v>
                </c:pt>
                <c:pt idx="196">
                  <c:v>30</c:v>
                </c:pt>
                <c:pt idx="197">
                  <c:v>109</c:v>
                </c:pt>
                <c:pt idx="198">
                  <c:v>28</c:v>
                </c:pt>
                <c:pt idx="199">
                  <c:v>76</c:v>
                </c:pt>
                <c:pt idx="200">
                  <c:v>64</c:v>
                </c:pt>
                <c:pt idx="201">
                  <c:v>50</c:v>
                </c:pt>
                <c:pt idx="202">
                  <c:v>122</c:v>
                </c:pt>
                <c:pt idx="203">
                  <c:v>62</c:v>
                </c:pt>
                <c:pt idx="204">
                  <c:v>52</c:v>
                </c:pt>
                <c:pt idx="205">
                  <c:v>116</c:v>
                </c:pt>
                <c:pt idx="206">
                  <c:v>120</c:v>
                </c:pt>
                <c:pt idx="207">
                  <c:v>96</c:v>
                </c:pt>
                <c:pt idx="208">
                  <c:v>82</c:v>
                </c:pt>
                <c:pt idx="209">
                  <c:v>114</c:v>
                </c:pt>
                <c:pt idx="210">
                  <c:v>34</c:v>
                </c:pt>
                <c:pt idx="211">
                  <c:v>40</c:v>
                </c:pt>
                <c:pt idx="212">
                  <c:v>112</c:v>
                </c:pt>
                <c:pt idx="213">
                  <c:v>40</c:v>
                </c:pt>
                <c:pt idx="214">
                  <c:v>112</c:v>
                </c:pt>
                <c:pt idx="215">
                  <c:v>88</c:v>
                </c:pt>
                <c:pt idx="216">
                  <c:v>84</c:v>
                </c:pt>
                <c:pt idx="217">
                  <c:v>107</c:v>
                </c:pt>
                <c:pt idx="218">
                  <c:v>116</c:v>
                </c:pt>
                <c:pt idx="219">
                  <c:v>92</c:v>
                </c:pt>
                <c:pt idx="220">
                  <c:v>86</c:v>
                </c:pt>
                <c:pt idx="221">
                  <c:v>26</c:v>
                </c:pt>
                <c:pt idx="222">
                  <c:v>106</c:v>
                </c:pt>
                <c:pt idx="223">
                  <c:v>105</c:v>
                </c:pt>
                <c:pt idx="224">
                  <c:v>90</c:v>
                </c:pt>
                <c:pt idx="225">
                  <c:v>90</c:v>
                </c:pt>
                <c:pt idx="226">
                  <c:v>108</c:v>
                </c:pt>
                <c:pt idx="227">
                  <c:v>60</c:v>
                </c:pt>
                <c:pt idx="228">
                  <c:v>102</c:v>
                </c:pt>
                <c:pt idx="229">
                  <c:v>80</c:v>
                </c:pt>
                <c:pt idx="230">
                  <c:v>104</c:v>
                </c:pt>
                <c:pt idx="231">
                  <c:v>26</c:v>
                </c:pt>
                <c:pt idx="232">
                  <c:v>106</c:v>
                </c:pt>
                <c:pt idx="233">
                  <c:v>54</c:v>
                </c:pt>
                <c:pt idx="234">
                  <c:v>74</c:v>
                </c:pt>
                <c:pt idx="235">
                  <c:v>96</c:v>
                </c:pt>
                <c:pt idx="236">
                  <c:v>78</c:v>
                </c:pt>
                <c:pt idx="237">
                  <c:v>66</c:v>
                </c:pt>
                <c:pt idx="238">
                  <c:v>71</c:v>
                </c:pt>
                <c:pt idx="239">
                  <c:v>85</c:v>
                </c:pt>
                <c:pt idx="240">
                  <c:v>114</c:v>
                </c:pt>
                <c:pt idx="241">
                  <c:v>107</c:v>
                </c:pt>
                <c:pt idx="242">
                  <c:v>95</c:v>
                </c:pt>
                <c:pt idx="243">
                  <c:v>94</c:v>
                </c:pt>
                <c:pt idx="244">
                  <c:v>113</c:v>
                </c:pt>
                <c:pt idx="245">
                  <c:v>111</c:v>
                </c:pt>
                <c:pt idx="246">
                  <c:v>87</c:v>
                </c:pt>
                <c:pt idx="247">
                  <c:v>92</c:v>
                </c:pt>
                <c:pt idx="248">
                  <c:v>94</c:v>
                </c:pt>
                <c:pt idx="249">
                  <c:v>98</c:v>
                </c:pt>
                <c:pt idx="250">
                  <c:v>56</c:v>
                </c:pt>
                <c:pt idx="251">
                  <c:v>76</c:v>
                </c:pt>
                <c:pt idx="252">
                  <c:v>70</c:v>
                </c:pt>
                <c:pt idx="253">
                  <c:v>42</c:v>
                </c:pt>
                <c:pt idx="254">
                  <c:v>82</c:v>
                </c:pt>
                <c:pt idx="255">
                  <c:v>44</c:v>
                </c:pt>
                <c:pt idx="256">
                  <c:v>74</c:v>
                </c:pt>
                <c:pt idx="257">
                  <c:v>48</c:v>
                </c:pt>
                <c:pt idx="258">
                  <c:v>28</c:v>
                </c:pt>
                <c:pt idx="259">
                  <c:v>68</c:v>
                </c:pt>
                <c:pt idx="260">
                  <c:v>126</c:v>
                </c:pt>
                <c:pt idx="261">
                  <c:v>56</c:v>
                </c:pt>
                <c:pt idx="262">
                  <c:v>78</c:v>
                </c:pt>
                <c:pt idx="263">
                  <c:v>90</c:v>
                </c:pt>
                <c:pt idx="264">
                  <c:v>58</c:v>
                </c:pt>
                <c:pt idx="265">
                  <c:v>88</c:v>
                </c:pt>
                <c:pt idx="266">
                  <c:v>106</c:v>
                </c:pt>
                <c:pt idx="267">
                  <c:v>27</c:v>
                </c:pt>
                <c:pt idx="268">
                  <c:v>102</c:v>
                </c:pt>
                <c:pt idx="269">
                  <c:v>65</c:v>
                </c:pt>
                <c:pt idx="270">
                  <c:v>86</c:v>
                </c:pt>
                <c:pt idx="271">
                  <c:v>84</c:v>
                </c:pt>
                <c:pt idx="272">
                  <c:v>110</c:v>
                </c:pt>
                <c:pt idx="273">
                  <c:v>66</c:v>
                </c:pt>
                <c:pt idx="274">
                  <c:v>88</c:v>
                </c:pt>
                <c:pt idx="275">
                  <c:v>108</c:v>
                </c:pt>
                <c:pt idx="276">
                  <c:v>112</c:v>
                </c:pt>
                <c:pt idx="277">
                  <c:v>85</c:v>
                </c:pt>
                <c:pt idx="278">
                  <c:v>81</c:v>
                </c:pt>
                <c:pt idx="279">
                  <c:v>50</c:v>
                </c:pt>
                <c:pt idx="280">
                  <c:v>112</c:v>
                </c:pt>
                <c:pt idx="281">
                  <c:v>105</c:v>
                </c:pt>
                <c:pt idx="282">
                  <c:v>142</c:v>
                </c:pt>
                <c:pt idx="283">
                  <c:v>146</c:v>
                </c:pt>
                <c:pt idx="284">
                  <c:v>21</c:v>
                </c:pt>
                <c:pt idx="285">
                  <c:v>143</c:v>
                </c:pt>
                <c:pt idx="286">
                  <c:v>84</c:v>
                </c:pt>
                <c:pt idx="287">
                  <c:v>150</c:v>
                </c:pt>
                <c:pt idx="288">
                  <c:v>51</c:v>
                </c:pt>
                <c:pt idx="289">
                  <c:v>144</c:v>
                </c:pt>
                <c:pt idx="290">
                  <c:v>123</c:v>
                </c:pt>
                <c:pt idx="291">
                  <c:v>76</c:v>
                </c:pt>
                <c:pt idx="292">
                  <c:v>151</c:v>
                </c:pt>
                <c:pt idx="293">
                  <c:v>110</c:v>
                </c:pt>
                <c:pt idx="294">
                  <c:v>61</c:v>
                </c:pt>
                <c:pt idx="295">
                  <c:v>54</c:v>
                </c:pt>
                <c:pt idx="296">
                  <c:v>55</c:v>
                </c:pt>
                <c:pt idx="297">
                  <c:v>28</c:v>
                </c:pt>
                <c:pt idx="298">
                  <c:v>34</c:v>
                </c:pt>
                <c:pt idx="299">
                  <c:v>127</c:v>
                </c:pt>
                <c:pt idx="300">
                  <c:v>144</c:v>
                </c:pt>
                <c:pt idx="301">
                  <c:v>86</c:v>
                </c:pt>
                <c:pt idx="302">
                  <c:v>53</c:v>
                </c:pt>
                <c:pt idx="303">
                  <c:v>6</c:v>
                </c:pt>
                <c:pt idx="304">
                  <c:v>88</c:v>
                </c:pt>
                <c:pt idx="305">
                  <c:v>80</c:v>
                </c:pt>
                <c:pt idx="306">
                  <c:v>13</c:v>
                </c:pt>
                <c:pt idx="307">
                  <c:v>148</c:v>
                </c:pt>
                <c:pt idx="308">
                  <c:v>125</c:v>
                </c:pt>
                <c:pt idx="309">
                  <c:v>152</c:v>
                </c:pt>
                <c:pt idx="310">
                  <c:v>19</c:v>
                </c:pt>
                <c:pt idx="311">
                  <c:v>45</c:v>
                </c:pt>
                <c:pt idx="312">
                  <c:v>142</c:v>
                </c:pt>
                <c:pt idx="313">
                  <c:v>76</c:v>
                </c:pt>
                <c:pt idx="314">
                  <c:v>45</c:v>
                </c:pt>
                <c:pt idx="315">
                  <c:v>56</c:v>
                </c:pt>
                <c:pt idx="316">
                  <c:v>111</c:v>
                </c:pt>
                <c:pt idx="317">
                  <c:v>141</c:v>
                </c:pt>
                <c:pt idx="318">
                  <c:v>143</c:v>
                </c:pt>
                <c:pt idx="319">
                  <c:v>21</c:v>
                </c:pt>
                <c:pt idx="320">
                  <c:v>31</c:v>
                </c:pt>
                <c:pt idx="321">
                  <c:v>140</c:v>
                </c:pt>
                <c:pt idx="322">
                  <c:v>80</c:v>
                </c:pt>
                <c:pt idx="323">
                  <c:v>120</c:v>
                </c:pt>
                <c:pt idx="324">
                  <c:v>140</c:v>
                </c:pt>
                <c:pt idx="325">
                  <c:v>145</c:v>
                </c:pt>
                <c:pt idx="326">
                  <c:v>53</c:v>
                </c:pt>
                <c:pt idx="327">
                  <c:v>149</c:v>
                </c:pt>
                <c:pt idx="328">
                  <c:v>154</c:v>
                </c:pt>
                <c:pt idx="329">
                  <c:v>148</c:v>
                </c:pt>
                <c:pt idx="330">
                  <c:v>139</c:v>
                </c:pt>
                <c:pt idx="331">
                  <c:v>146</c:v>
                </c:pt>
                <c:pt idx="332">
                  <c:v>8</c:v>
                </c:pt>
                <c:pt idx="333">
                  <c:v>150</c:v>
                </c:pt>
                <c:pt idx="334">
                  <c:v>96</c:v>
                </c:pt>
                <c:pt idx="335">
                  <c:v>51</c:v>
                </c:pt>
                <c:pt idx="336">
                  <c:v>138</c:v>
                </c:pt>
                <c:pt idx="337">
                  <c:v>150</c:v>
                </c:pt>
                <c:pt idx="338">
                  <c:v>99</c:v>
                </c:pt>
                <c:pt idx="339">
                  <c:v>153</c:v>
                </c:pt>
                <c:pt idx="340">
                  <c:v>50</c:v>
                </c:pt>
                <c:pt idx="341">
                  <c:v>114</c:v>
                </c:pt>
                <c:pt idx="342">
                  <c:v>61</c:v>
                </c:pt>
                <c:pt idx="343">
                  <c:v>146</c:v>
                </c:pt>
                <c:pt idx="344">
                  <c:v>151</c:v>
                </c:pt>
                <c:pt idx="345">
                  <c:v>151</c:v>
                </c:pt>
                <c:pt idx="346">
                  <c:v>21</c:v>
                </c:pt>
                <c:pt idx="347">
                  <c:v>115</c:v>
                </c:pt>
                <c:pt idx="348">
                  <c:v>93</c:v>
                </c:pt>
                <c:pt idx="349">
                  <c:v>147</c:v>
                </c:pt>
                <c:pt idx="350">
                  <c:v>18</c:v>
                </c:pt>
                <c:pt idx="351">
                  <c:v>125</c:v>
                </c:pt>
                <c:pt idx="352">
                  <c:v>35</c:v>
                </c:pt>
                <c:pt idx="353">
                  <c:v>89</c:v>
                </c:pt>
                <c:pt idx="354">
                  <c:v>144</c:v>
                </c:pt>
                <c:pt idx="355">
                  <c:v>84</c:v>
                </c:pt>
                <c:pt idx="356">
                  <c:v>92</c:v>
                </c:pt>
                <c:pt idx="357">
                  <c:v>140</c:v>
                </c:pt>
                <c:pt idx="358">
                  <c:v>22</c:v>
                </c:pt>
                <c:pt idx="359">
                  <c:v>115</c:v>
                </c:pt>
                <c:pt idx="360">
                  <c:v>71</c:v>
                </c:pt>
                <c:pt idx="361">
                  <c:v>87</c:v>
                </c:pt>
                <c:pt idx="362">
                  <c:v>24</c:v>
                </c:pt>
                <c:pt idx="363">
                  <c:v>124</c:v>
                </c:pt>
                <c:pt idx="364">
                  <c:v>106</c:v>
                </c:pt>
                <c:pt idx="365">
                  <c:v>82</c:v>
                </c:pt>
                <c:pt idx="366">
                  <c:v>147</c:v>
                </c:pt>
                <c:pt idx="367">
                  <c:v>52</c:v>
                </c:pt>
                <c:pt idx="368">
                  <c:v>128</c:v>
                </c:pt>
                <c:pt idx="369">
                  <c:v>138</c:v>
                </c:pt>
                <c:pt idx="370">
                  <c:v>148</c:v>
                </c:pt>
                <c:pt idx="371">
                  <c:v>84</c:v>
                </c:pt>
                <c:pt idx="372">
                  <c:v>52</c:v>
                </c:pt>
                <c:pt idx="373">
                  <c:v>147</c:v>
                </c:pt>
                <c:pt idx="374">
                  <c:v>65</c:v>
                </c:pt>
                <c:pt idx="375">
                  <c:v>89</c:v>
                </c:pt>
                <c:pt idx="376">
                  <c:v>152</c:v>
                </c:pt>
                <c:pt idx="377">
                  <c:v>2</c:v>
                </c:pt>
                <c:pt idx="378">
                  <c:v>49</c:v>
                </c:pt>
                <c:pt idx="379">
                  <c:v>77</c:v>
                </c:pt>
                <c:pt idx="380">
                  <c:v>91</c:v>
                </c:pt>
                <c:pt idx="381">
                  <c:v>118</c:v>
                </c:pt>
                <c:pt idx="382">
                  <c:v>140</c:v>
                </c:pt>
                <c:pt idx="383">
                  <c:v>85</c:v>
                </c:pt>
                <c:pt idx="384">
                  <c:v>33</c:v>
                </c:pt>
                <c:pt idx="385">
                  <c:v>92</c:v>
                </c:pt>
                <c:pt idx="386">
                  <c:v>123</c:v>
                </c:pt>
                <c:pt idx="387">
                  <c:v>103</c:v>
                </c:pt>
                <c:pt idx="388">
                  <c:v>56</c:v>
                </c:pt>
                <c:pt idx="389">
                  <c:v>57</c:v>
                </c:pt>
                <c:pt idx="390">
                  <c:v>124</c:v>
                </c:pt>
                <c:pt idx="391">
                  <c:v>142</c:v>
                </c:pt>
                <c:pt idx="392">
                  <c:v>74</c:v>
                </c:pt>
                <c:pt idx="393">
                  <c:v>29</c:v>
                </c:pt>
                <c:pt idx="394">
                  <c:v>154</c:v>
                </c:pt>
                <c:pt idx="395">
                  <c:v>86</c:v>
                </c:pt>
                <c:pt idx="396">
                  <c:v>11</c:v>
                </c:pt>
                <c:pt idx="397">
                  <c:v>79</c:v>
                </c:pt>
                <c:pt idx="398">
                  <c:v>102</c:v>
                </c:pt>
                <c:pt idx="399">
                  <c:v>138</c:v>
                </c:pt>
                <c:pt idx="400">
                  <c:v>100</c:v>
                </c:pt>
                <c:pt idx="401">
                  <c:v>106</c:v>
                </c:pt>
                <c:pt idx="402">
                  <c:v>102</c:v>
                </c:pt>
                <c:pt idx="403">
                  <c:v>153</c:v>
                </c:pt>
                <c:pt idx="404">
                  <c:v>61</c:v>
                </c:pt>
                <c:pt idx="405">
                  <c:v>142</c:v>
                </c:pt>
                <c:pt idx="406">
                  <c:v>62</c:v>
                </c:pt>
                <c:pt idx="407">
                  <c:v>83</c:v>
                </c:pt>
                <c:pt idx="408">
                  <c:v>83</c:v>
                </c:pt>
                <c:pt idx="409">
                  <c:v>150</c:v>
                </c:pt>
                <c:pt idx="410">
                  <c:v>152</c:v>
                </c:pt>
                <c:pt idx="411">
                  <c:v>26</c:v>
                </c:pt>
                <c:pt idx="412">
                  <c:v>29</c:v>
                </c:pt>
                <c:pt idx="413">
                  <c:v>69</c:v>
                </c:pt>
                <c:pt idx="414">
                  <c:v>86</c:v>
                </c:pt>
                <c:pt idx="415">
                  <c:v>155</c:v>
                </c:pt>
                <c:pt idx="416">
                  <c:v>30</c:v>
                </c:pt>
                <c:pt idx="417">
                  <c:v>36</c:v>
                </c:pt>
                <c:pt idx="418">
                  <c:v>82</c:v>
                </c:pt>
                <c:pt idx="419">
                  <c:v>63</c:v>
                </c:pt>
                <c:pt idx="420">
                  <c:v>35</c:v>
                </c:pt>
                <c:pt idx="421">
                  <c:v>89</c:v>
                </c:pt>
                <c:pt idx="422">
                  <c:v>57</c:v>
                </c:pt>
                <c:pt idx="423">
                  <c:v>116</c:v>
                </c:pt>
                <c:pt idx="424">
                  <c:v>117</c:v>
                </c:pt>
                <c:pt idx="425">
                  <c:v>109</c:v>
                </c:pt>
                <c:pt idx="426">
                  <c:v>146</c:v>
                </c:pt>
                <c:pt idx="427">
                  <c:v>25</c:v>
                </c:pt>
                <c:pt idx="428">
                  <c:v>106</c:v>
                </c:pt>
                <c:pt idx="429">
                  <c:v>69</c:v>
                </c:pt>
                <c:pt idx="430">
                  <c:v>93</c:v>
                </c:pt>
                <c:pt idx="431">
                  <c:v>103</c:v>
                </c:pt>
                <c:pt idx="432">
                  <c:v>126</c:v>
                </c:pt>
                <c:pt idx="433">
                  <c:v>81</c:v>
                </c:pt>
                <c:pt idx="434">
                  <c:v>73</c:v>
                </c:pt>
                <c:pt idx="435">
                  <c:v>101</c:v>
                </c:pt>
                <c:pt idx="436">
                  <c:v>87</c:v>
                </c:pt>
                <c:pt idx="437">
                  <c:v>107</c:v>
                </c:pt>
                <c:pt idx="438">
                  <c:v>41</c:v>
                </c:pt>
                <c:pt idx="439">
                  <c:v>71</c:v>
                </c:pt>
                <c:pt idx="440">
                  <c:v>63</c:v>
                </c:pt>
                <c:pt idx="441">
                  <c:v>109</c:v>
                </c:pt>
                <c:pt idx="442">
                  <c:v>75</c:v>
                </c:pt>
                <c:pt idx="443">
                  <c:v>49</c:v>
                </c:pt>
                <c:pt idx="444">
                  <c:v>157</c:v>
                </c:pt>
                <c:pt idx="445">
                  <c:v>109</c:v>
                </c:pt>
                <c:pt idx="446">
                  <c:v>99</c:v>
                </c:pt>
                <c:pt idx="447">
                  <c:v>86</c:v>
                </c:pt>
                <c:pt idx="448">
                  <c:v>54</c:v>
                </c:pt>
                <c:pt idx="449">
                  <c:v>19</c:v>
                </c:pt>
                <c:pt idx="450">
                  <c:v>46</c:v>
                </c:pt>
                <c:pt idx="451">
                  <c:v>25</c:v>
                </c:pt>
                <c:pt idx="452">
                  <c:v>48</c:v>
                </c:pt>
                <c:pt idx="453">
                  <c:v>40</c:v>
                </c:pt>
                <c:pt idx="454">
                  <c:v>29</c:v>
                </c:pt>
                <c:pt idx="455">
                  <c:v>111</c:v>
                </c:pt>
                <c:pt idx="456">
                  <c:v>115</c:v>
                </c:pt>
                <c:pt idx="457">
                  <c:v>95</c:v>
                </c:pt>
                <c:pt idx="458">
                  <c:v>31</c:v>
                </c:pt>
                <c:pt idx="459">
                  <c:v>108</c:v>
                </c:pt>
                <c:pt idx="460">
                  <c:v>103</c:v>
                </c:pt>
                <c:pt idx="461">
                  <c:v>114</c:v>
                </c:pt>
                <c:pt idx="462">
                  <c:v>47</c:v>
                </c:pt>
                <c:pt idx="463">
                  <c:v>55</c:v>
                </c:pt>
                <c:pt idx="464">
                  <c:v>52</c:v>
                </c:pt>
                <c:pt idx="465">
                  <c:v>50</c:v>
                </c:pt>
                <c:pt idx="466">
                  <c:v>156</c:v>
                </c:pt>
                <c:pt idx="467">
                  <c:v>73</c:v>
                </c:pt>
                <c:pt idx="468">
                  <c:v>72</c:v>
                </c:pt>
                <c:pt idx="469">
                  <c:v>52</c:v>
                </c:pt>
                <c:pt idx="470">
                  <c:v>73</c:v>
                </c:pt>
                <c:pt idx="471">
                  <c:v>85</c:v>
                </c:pt>
                <c:pt idx="472">
                  <c:v>3</c:v>
                </c:pt>
                <c:pt idx="473">
                  <c:v>157</c:v>
                </c:pt>
                <c:pt idx="474">
                  <c:v>51</c:v>
                </c:pt>
                <c:pt idx="475">
                  <c:v>65</c:v>
                </c:pt>
                <c:pt idx="476">
                  <c:v>82</c:v>
                </c:pt>
                <c:pt idx="477">
                  <c:v>123</c:v>
                </c:pt>
                <c:pt idx="478">
                  <c:v>143</c:v>
                </c:pt>
                <c:pt idx="479">
                  <c:v>67</c:v>
                </c:pt>
                <c:pt idx="480">
                  <c:v>33</c:v>
                </c:pt>
                <c:pt idx="481">
                  <c:v>109</c:v>
                </c:pt>
                <c:pt idx="482">
                  <c:v>87</c:v>
                </c:pt>
                <c:pt idx="483">
                  <c:v>58</c:v>
                </c:pt>
                <c:pt idx="484">
                  <c:v>156</c:v>
                </c:pt>
                <c:pt idx="485">
                  <c:v>59</c:v>
                </c:pt>
                <c:pt idx="486">
                  <c:v>73</c:v>
                </c:pt>
                <c:pt idx="487">
                  <c:v>109</c:v>
                </c:pt>
                <c:pt idx="488">
                  <c:v>54</c:v>
                </c:pt>
                <c:pt idx="489">
                  <c:v>19</c:v>
                </c:pt>
                <c:pt idx="490">
                  <c:v>77</c:v>
                </c:pt>
                <c:pt idx="491">
                  <c:v>47</c:v>
                </c:pt>
                <c:pt idx="492">
                  <c:v>145</c:v>
                </c:pt>
                <c:pt idx="493">
                  <c:v>83</c:v>
                </c:pt>
                <c:pt idx="494">
                  <c:v>99</c:v>
                </c:pt>
                <c:pt idx="495">
                  <c:v>159</c:v>
                </c:pt>
                <c:pt idx="496">
                  <c:v>27</c:v>
                </c:pt>
                <c:pt idx="497">
                  <c:v>144</c:v>
                </c:pt>
                <c:pt idx="498">
                  <c:v>142</c:v>
                </c:pt>
                <c:pt idx="499">
                  <c:v>44</c:v>
                </c:pt>
                <c:pt idx="500">
                  <c:v>18</c:v>
                </c:pt>
                <c:pt idx="501">
                  <c:v>107</c:v>
                </c:pt>
                <c:pt idx="502">
                  <c:v>144</c:v>
                </c:pt>
                <c:pt idx="503">
                  <c:v>84</c:v>
                </c:pt>
                <c:pt idx="504">
                  <c:v>104</c:v>
                </c:pt>
                <c:pt idx="505">
                  <c:v>138</c:v>
                </c:pt>
                <c:pt idx="506">
                  <c:v>154</c:v>
                </c:pt>
                <c:pt idx="507">
                  <c:v>69</c:v>
                </c:pt>
                <c:pt idx="508">
                  <c:v>137</c:v>
                </c:pt>
                <c:pt idx="509">
                  <c:v>49</c:v>
                </c:pt>
                <c:pt idx="510">
                  <c:v>155</c:v>
                </c:pt>
                <c:pt idx="511">
                  <c:v>41</c:v>
                </c:pt>
                <c:pt idx="512">
                  <c:v>139</c:v>
                </c:pt>
                <c:pt idx="513">
                  <c:v>57</c:v>
                </c:pt>
                <c:pt idx="514">
                  <c:v>54</c:v>
                </c:pt>
                <c:pt idx="515">
                  <c:v>25</c:v>
                </c:pt>
                <c:pt idx="516">
                  <c:v>115</c:v>
                </c:pt>
                <c:pt idx="517">
                  <c:v>122</c:v>
                </c:pt>
                <c:pt idx="518">
                  <c:v>93</c:v>
                </c:pt>
                <c:pt idx="519">
                  <c:v>137</c:v>
                </c:pt>
                <c:pt idx="520">
                  <c:v>17</c:v>
                </c:pt>
                <c:pt idx="521">
                  <c:v>67</c:v>
                </c:pt>
                <c:pt idx="522">
                  <c:v>84</c:v>
                </c:pt>
                <c:pt idx="523">
                  <c:v>112</c:v>
                </c:pt>
                <c:pt idx="524">
                  <c:v>81</c:v>
                </c:pt>
                <c:pt idx="525">
                  <c:v>73</c:v>
                </c:pt>
                <c:pt idx="526">
                  <c:v>84</c:v>
                </c:pt>
                <c:pt idx="527">
                  <c:v>75</c:v>
                </c:pt>
                <c:pt idx="528">
                  <c:v>121</c:v>
                </c:pt>
                <c:pt idx="529">
                  <c:v>77</c:v>
                </c:pt>
                <c:pt idx="530">
                  <c:v>113</c:v>
                </c:pt>
                <c:pt idx="531">
                  <c:v>75</c:v>
                </c:pt>
                <c:pt idx="532">
                  <c:v>135</c:v>
                </c:pt>
                <c:pt idx="533">
                  <c:v>39</c:v>
                </c:pt>
                <c:pt idx="534">
                  <c:v>87</c:v>
                </c:pt>
                <c:pt idx="535">
                  <c:v>152</c:v>
                </c:pt>
                <c:pt idx="536">
                  <c:v>116</c:v>
                </c:pt>
                <c:pt idx="537">
                  <c:v>110</c:v>
                </c:pt>
                <c:pt idx="538">
                  <c:v>51</c:v>
                </c:pt>
                <c:pt idx="539">
                  <c:v>136</c:v>
                </c:pt>
                <c:pt idx="540">
                  <c:v>76</c:v>
                </c:pt>
                <c:pt idx="541">
                  <c:v>75</c:v>
                </c:pt>
                <c:pt idx="542">
                  <c:v>101</c:v>
                </c:pt>
                <c:pt idx="543">
                  <c:v>85</c:v>
                </c:pt>
                <c:pt idx="544">
                  <c:v>98</c:v>
                </c:pt>
                <c:pt idx="545">
                  <c:v>75</c:v>
                </c:pt>
                <c:pt idx="546">
                  <c:v>122</c:v>
                </c:pt>
                <c:pt idx="547">
                  <c:v>38</c:v>
                </c:pt>
                <c:pt idx="548">
                  <c:v>59</c:v>
                </c:pt>
                <c:pt idx="549">
                  <c:v>100</c:v>
                </c:pt>
                <c:pt idx="550">
                  <c:v>78</c:v>
                </c:pt>
                <c:pt idx="551">
                  <c:v>158</c:v>
                </c:pt>
                <c:pt idx="552">
                  <c:v>64</c:v>
                </c:pt>
                <c:pt idx="553">
                  <c:v>96</c:v>
                </c:pt>
                <c:pt idx="554">
                  <c:v>145</c:v>
                </c:pt>
                <c:pt idx="555">
                  <c:v>101</c:v>
                </c:pt>
                <c:pt idx="556">
                  <c:v>106</c:v>
                </c:pt>
                <c:pt idx="557">
                  <c:v>77</c:v>
                </c:pt>
                <c:pt idx="558">
                  <c:v>123</c:v>
                </c:pt>
                <c:pt idx="559">
                  <c:v>117</c:v>
                </c:pt>
                <c:pt idx="560">
                  <c:v>28</c:v>
                </c:pt>
                <c:pt idx="561">
                  <c:v>66</c:v>
                </c:pt>
                <c:pt idx="562">
                  <c:v>82</c:v>
                </c:pt>
                <c:pt idx="563">
                  <c:v>69</c:v>
                </c:pt>
                <c:pt idx="564">
                  <c:v>27</c:v>
                </c:pt>
                <c:pt idx="565">
                  <c:v>87</c:v>
                </c:pt>
                <c:pt idx="566">
                  <c:v>91</c:v>
                </c:pt>
                <c:pt idx="567">
                  <c:v>90</c:v>
                </c:pt>
                <c:pt idx="568">
                  <c:v>79</c:v>
                </c:pt>
                <c:pt idx="569">
                  <c:v>110</c:v>
                </c:pt>
                <c:pt idx="570">
                  <c:v>127</c:v>
                </c:pt>
                <c:pt idx="571">
                  <c:v>148</c:v>
                </c:pt>
                <c:pt idx="572">
                  <c:v>67</c:v>
                </c:pt>
                <c:pt idx="573">
                  <c:v>83</c:v>
                </c:pt>
                <c:pt idx="574">
                  <c:v>27</c:v>
                </c:pt>
                <c:pt idx="575">
                  <c:v>141</c:v>
                </c:pt>
                <c:pt idx="576">
                  <c:v>56</c:v>
                </c:pt>
                <c:pt idx="577">
                  <c:v>115</c:v>
                </c:pt>
                <c:pt idx="578">
                  <c:v>53</c:v>
                </c:pt>
                <c:pt idx="579">
                  <c:v>139</c:v>
                </c:pt>
                <c:pt idx="580">
                  <c:v>105</c:v>
                </c:pt>
                <c:pt idx="581">
                  <c:v>71</c:v>
                </c:pt>
                <c:pt idx="582">
                  <c:v>117</c:v>
                </c:pt>
                <c:pt idx="583">
                  <c:v>76</c:v>
                </c:pt>
                <c:pt idx="584">
                  <c:v>136</c:v>
                </c:pt>
                <c:pt idx="585">
                  <c:v>111</c:v>
                </c:pt>
                <c:pt idx="586">
                  <c:v>136</c:v>
                </c:pt>
                <c:pt idx="587">
                  <c:v>54</c:v>
                </c:pt>
                <c:pt idx="588">
                  <c:v>54</c:v>
                </c:pt>
                <c:pt idx="589">
                  <c:v>100</c:v>
                </c:pt>
                <c:pt idx="590">
                  <c:v>80</c:v>
                </c:pt>
                <c:pt idx="591">
                  <c:v>26</c:v>
                </c:pt>
                <c:pt idx="592">
                  <c:v>48</c:v>
                </c:pt>
                <c:pt idx="593">
                  <c:v>49</c:v>
                </c:pt>
                <c:pt idx="594">
                  <c:v>36</c:v>
                </c:pt>
                <c:pt idx="595">
                  <c:v>80</c:v>
                </c:pt>
                <c:pt idx="596">
                  <c:v>76</c:v>
                </c:pt>
                <c:pt idx="597">
                  <c:v>120</c:v>
                </c:pt>
                <c:pt idx="598">
                  <c:v>120</c:v>
                </c:pt>
                <c:pt idx="599">
                  <c:v>153</c:v>
                </c:pt>
                <c:pt idx="600">
                  <c:v>113</c:v>
                </c:pt>
                <c:pt idx="601">
                  <c:v>62</c:v>
                </c:pt>
                <c:pt idx="602">
                  <c:v>53</c:v>
                </c:pt>
                <c:pt idx="603">
                  <c:v>57</c:v>
                </c:pt>
                <c:pt idx="604">
                  <c:v>71</c:v>
                </c:pt>
                <c:pt idx="605">
                  <c:v>38</c:v>
                </c:pt>
                <c:pt idx="606">
                  <c:v>119</c:v>
                </c:pt>
                <c:pt idx="607">
                  <c:v>117</c:v>
                </c:pt>
                <c:pt idx="608">
                  <c:v>51</c:v>
                </c:pt>
                <c:pt idx="609">
                  <c:v>107</c:v>
                </c:pt>
                <c:pt idx="610">
                  <c:v>103</c:v>
                </c:pt>
                <c:pt idx="611">
                  <c:v>38</c:v>
                </c:pt>
                <c:pt idx="612">
                  <c:v>23</c:v>
                </c:pt>
                <c:pt idx="613">
                  <c:v>72</c:v>
                </c:pt>
                <c:pt idx="614">
                  <c:v>42</c:v>
                </c:pt>
                <c:pt idx="615">
                  <c:v>96</c:v>
                </c:pt>
                <c:pt idx="616">
                  <c:v>104</c:v>
                </c:pt>
                <c:pt idx="617">
                  <c:v>146</c:v>
                </c:pt>
                <c:pt idx="618">
                  <c:v>88</c:v>
                </c:pt>
                <c:pt idx="619">
                  <c:v>38</c:v>
                </c:pt>
                <c:pt idx="620">
                  <c:v>153</c:v>
                </c:pt>
                <c:pt idx="621">
                  <c:v>119</c:v>
                </c:pt>
                <c:pt idx="622">
                  <c:v>67</c:v>
                </c:pt>
                <c:pt idx="623">
                  <c:v>88</c:v>
                </c:pt>
                <c:pt idx="624">
                  <c:v>79</c:v>
                </c:pt>
                <c:pt idx="625">
                  <c:v>121</c:v>
                </c:pt>
                <c:pt idx="626">
                  <c:v>145</c:v>
                </c:pt>
                <c:pt idx="627">
                  <c:v>145</c:v>
                </c:pt>
                <c:pt idx="628">
                  <c:v>104</c:v>
                </c:pt>
                <c:pt idx="629">
                  <c:v>99</c:v>
                </c:pt>
                <c:pt idx="630">
                  <c:v>42</c:v>
                </c:pt>
                <c:pt idx="631">
                  <c:v>91</c:v>
                </c:pt>
                <c:pt idx="632">
                  <c:v>124</c:v>
                </c:pt>
                <c:pt idx="633">
                  <c:v>27</c:v>
                </c:pt>
                <c:pt idx="634">
                  <c:v>149</c:v>
                </c:pt>
                <c:pt idx="635">
                  <c:v>115</c:v>
                </c:pt>
                <c:pt idx="636">
                  <c:v>111</c:v>
                </c:pt>
                <c:pt idx="637">
                  <c:v>83</c:v>
                </c:pt>
                <c:pt idx="638">
                  <c:v>155</c:v>
                </c:pt>
                <c:pt idx="639">
                  <c:v>37</c:v>
                </c:pt>
                <c:pt idx="640">
                  <c:v>77</c:v>
                </c:pt>
                <c:pt idx="641">
                  <c:v>44</c:v>
                </c:pt>
                <c:pt idx="642">
                  <c:v>68</c:v>
                </c:pt>
                <c:pt idx="643">
                  <c:v>83</c:v>
                </c:pt>
                <c:pt idx="644">
                  <c:v>115</c:v>
                </c:pt>
                <c:pt idx="645">
                  <c:v>138</c:v>
                </c:pt>
                <c:pt idx="646">
                  <c:v>148</c:v>
                </c:pt>
                <c:pt idx="647">
                  <c:v>29</c:v>
                </c:pt>
                <c:pt idx="648">
                  <c:v>60</c:v>
                </c:pt>
                <c:pt idx="649">
                  <c:v>47</c:v>
                </c:pt>
                <c:pt idx="650">
                  <c:v>43</c:v>
                </c:pt>
                <c:pt idx="651">
                  <c:v>79</c:v>
                </c:pt>
                <c:pt idx="652">
                  <c:v>98</c:v>
                </c:pt>
                <c:pt idx="653">
                  <c:v>85</c:v>
                </c:pt>
                <c:pt idx="654">
                  <c:v>152</c:v>
                </c:pt>
                <c:pt idx="655">
                  <c:v>45</c:v>
                </c:pt>
                <c:pt idx="656">
                  <c:v>74</c:v>
                </c:pt>
                <c:pt idx="657">
                  <c:v>163</c:v>
                </c:pt>
                <c:pt idx="658">
                  <c:v>141</c:v>
                </c:pt>
                <c:pt idx="659">
                  <c:v>117</c:v>
                </c:pt>
                <c:pt idx="660">
                  <c:v>96</c:v>
                </c:pt>
                <c:pt idx="661">
                  <c:v>79</c:v>
                </c:pt>
                <c:pt idx="662">
                  <c:v>137</c:v>
                </c:pt>
                <c:pt idx="663">
                  <c:v>92</c:v>
                </c:pt>
                <c:pt idx="664">
                  <c:v>90</c:v>
                </c:pt>
                <c:pt idx="665">
                  <c:v>79</c:v>
                </c:pt>
                <c:pt idx="666">
                  <c:v>71</c:v>
                </c:pt>
                <c:pt idx="667">
                  <c:v>99</c:v>
                </c:pt>
                <c:pt idx="668">
                  <c:v>43</c:v>
                </c:pt>
                <c:pt idx="669">
                  <c:v>119</c:v>
                </c:pt>
                <c:pt idx="670">
                  <c:v>39</c:v>
                </c:pt>
                <c:pt idx="671">
                  <c:v>141</c:v>
                </c:pt>
                <c:pt idx="672">
                  <c:v>152</c:v>
                </c:pt>
                <c:pt idx="673">
                  <c:v>91</c:v>
                </c:pt>
                <c:pt idx="674">
                  <c:v>114</c:v>
                </c:pt>
                <c:pt idx="675">
                  <c:v>117</c:v>
                </c:pt>
                <c:pt idx="676">
                  <c:v>113</c:v>
                </c:pt>
                <c:pt idx="677">
                  <c:v>151</c:v>
                </c:pt>
                <c:pt idx="678">
                  <c:v>101</c:v>
                </c:pt>
                <c:pt idx="679">
                  <c:v>55</c:v>
                </c:pt>
                <c:pt idx="680">
                  <c:v>89</c:v>
                </c:pt>
                <c:pt idx="681">
                  <c:v>143</c:v>
                </c:pt>
                <c:pt idx="682">
                  <c:v>24</c:v>
                </c:pt>
                <c:pt idx="683">
                  <c:v>106</c:v>
                </c:pt>
                <c:pt idx="684">
                  <c:v>137</c:v>
                </c:pt>
                <c:pt idx="685">
                  <c:v>24</c:v>
                </c:pt>
                <c:pt idx="686">
                  <c:v>89</c:v>
                </c:pt>
                <c:pt idx="687">
                  <c:v>118</c:v>
                </c:pt>
                <c:pt idx="688">
                  <c:v>66</c:v>
                </c:pt>
                <c:pt idx="689">
                  <c:v>16</c:v>
                </c:pt>
                <c:pt idx="690">
                  <c:v>55</c:v>
                </c:pt>
                <c:pt idx="691">
                  <c:v>80</c:v>
                </c:pt>
                <c:pt idx="692">
                  <c:v>68</c:v>
                </c:pt>
                <c:pt idx="693">
                  <c:v>155</c:v>
                </c:pt>
                <c:pt idx="694">
                  <c:v>52</c:v>
                </c:pt>
                <c:pt idx="695">
                  <c:v>106</c:v>
                </c:pt>
                <c:pt idx="696">
                  <c:v>119</c:v>
                </c:pt>
                <c:pt idx="697">
                  <c:v>78</c:v>
                </c:pt>
                <c:pt idx="698">
                  <c:v>117</c:v>
                </c:pt>
                <c:pt idx="699">
                  <c:v>83</c:v>
                </c:pt>
                <c:pt idx="700">
                  <c:v>121</c:v>
                </c:pt>
                <c:pt idx="701">
                  <c:v>95</c:v>
                </c:pt>
                <c:pt idx="702">
                  <c:v>77</c:v>
                </c:pt>
                <c:pt idx="703">
                  <c:v>114</c:v>
                </c:pt>
                <c:pt idx="704">
                  <c:v>86</c:v>
                </c:pt>
                <c:pt idx="705">
                  <c:v>28</c:v>
                </c:pt>
                <c:pt idx="706">
                  <c:v>87</c:v>
                </c:pt>
                <c:pt idx="707">
                  <c:v>113</c:v>
                </c:pt>
                <c:pt idx="708">
                  <c:v>71</c:v>
                </c:pt>
                <c:pt idx="709">
                  <c:v>57</c:v>
                </c:pt>
                <c:pt idx="710">
                  <c:v>109</c:v>
                </c:pt>
                <c:pt idx="711">
                  <c:v>46</c:v>
                </c:pt>
                <c:pt idx="712">
                  <c:v>41</c:v>
                </c:pt>
                <c:pt idx="713">
                  <c:v>67</c:v>
                </c:pt>
                <c:pt idx="714">
                  <c:v>147</c:v>
                </c:pt>
                <c:pt idx="715">
                  <c:v>98</c:v>
                </c:pt>
                <c:pt idx="716">
                  <c:v>94</c:v>
                </c:pt>
                <c:pt idx="717">
                  <c:v>13</c:v>
                </c:pt>
                <c:pt idx="718">
                  <c:v>40</c:v>
                </c:pt>
                <c:pt idx="719">
                  <c:v>47</c:v>
                </c:pt>
                <c:pt idx="720">
                  <c:v>125</c:v>
                </c:pt>
                <c:pt idx="721">
                  <c:v>49</c:v>
                </c:pt>
                <c:pt idx="722">
                  <c:v>108</c:v>
                </c:pt>
                <c:pt idx="723">
                  <c:v>148</c:v>
                </c:pt>
                <c:pt idx="724">
                  <c:v>41</c:v>
                </c:pt>
                <c:pt idx="725">
                  <c:v>39</c:v>
                </c:pt>
                <c:pt idx="726">
                  <c:v>63</c:v>
                </c:pt>
                <c:pt idx="727">
                  <c:v>48</c:v>
                </c:pt>
                <c:pt idx="728">
                  <c:v>70</c:v>
                </c:pt>
                <c:pt idx="729">
                  <c:v>115</c:v>
                </c:pt>
                <c:pt idx="730">
                  <c:v>107</c:v>
                </c:pt>
                <c:pt idx="731">
                  <c:v>87</c:v>
                </c:pt>
                <c:pt idx="732">
                  <c:v>35</c:v>
                </c:pt>
                <c:pt idx="733">
                  <c:v>107</c:v>
                </c:pt>
                <c:pt idx="734">
                  <c:v>122</c:v>
                </c:pt>
                <c:pt idx="735">
                  <c:v>77</c:v>
                </c:pt>
                <c:pt idx="736">
                  <c:v>23</c:v>
                </c:pt>
                <c:pt idx="737">
                  <c:v>99</c:v>
                </c:pt>
                <c:pt idx="738">
                  <c:v>144</c:v>
                </c:pt>
                <c:pt idx="739">
                  <c:v>113</c:v>
                </c:pt>
                <c:pt idx="740">
                  <c:v>120</c:v>
                </c:pt>
                <c:pt idx="741">
                  <c:v>45</c:v>
                </c:pt>
                <c:pt idx="742">
                  <c:v>121</c:v>
                </c:pt>
                <c:pt idx="743">
                  <c:v>111</c:v>
                </c:pt>
                <c:pt idx="744">
                  <c:v>130</c:v>
                </c:pt>
                <c:pt idx="745">
                  <c:v>115</c:v>
                </c:pt>
                <c:pt idx="746">
                  <c:v>102</c:v>
                </c:pt>
                <c:pt idx="747">
                  <c:v>151</c:v>
                </c:pt>
                <c:pt idx="748">
                  <c:v>110</c:v>
                </c:pt>
                <c:pt idx="749">
                  <c:v>97</c:v>
                </c:pt>
                <c:pt idx="750">
                  <c:v>54</c:v>
                </c:pt>
                <c:pt idx="751">
                  <c:v>149</c:v>
                </c:pt>
                <c:pt idx="752">
                  <c:v>163</c:v>
                </c:pt>
                <c:pt idx="753">
                  <c:v>89</c:v>
                </c:pt>
                <c:pt idx="754">
                  <c:v>107</c:v>
                </c:pt>
                <c:pt idx="755">
                  <c:v>89</c:v>
                </c:pt>
                <c:pt idx="756">
                  <c:v>53</c:v>
                </c:pt>
                <c:pt idx="757">
                  <c:v>117</c:v>
                </c:pt>
                <c:pt idx="758">
                  <c:v>35</c:v>
                </c:pt>
                <c:pt idx="759">
                  <c:v>94</c:v>
                </c:pt>
                <c:pt idx="760">
                  <c:v>75</c:v>
                </c:pt>
                <c:pt idx="761">
                  <c:v>119</c:v>
                </c:pt>
                <c:pt idx="762">
                  <c:v>89</c:v>
                </c:pt>
                <c:pt idx="763">
                  <c:v>32</c:v>
                </c:pt>
                <c:pt idx="764">
                  <c:v>81</c:v>
                </c:pt>
                <c:pt idx="765">
                  <c:v>31</c:v>
                </c:pt>
                <c:pt idx="766">
                  <c:v>77</c:v>
                </c:pt>
                <c:pt idx="767">
                  <c:v>79</c:v>
                </c:pt>
                <c:pt idx="768">
                  <c:v>140</c:v>
                </c:pt>
                <c:pt idx="769">
                  <c:v>111</c:v>
                </c:pt>
                <c:pt idx="770">
                  <c:v>151</c:v>
                </c:pt>
                <c:pt idx="771">
                  <c:v>55</c:v>
                </c:pt>
                <c:pt idx="772">
                  <c:v>26</c:v>
                </c:pt>
                <c:pt idx="773">
                  <c:v>104</c:v>
                </c:pt>
                <c:pt idx="774">
                  <c:v>107</c:v>
                </c:pt>
                <c:pt idx="775">
                  <c:v>91</c:v>
                </c:pt>
                <c:pt idx="776">
                  <c:v>125</c:v>
                </c:pt>
                <c:pt idx="777">
                  <c:v>103</c:v>
                </c:pt>
                <c:pt idx="778">
                  <c:v>97</c:v>
                </c:pt>
                <c:pt idx="779">
                  <c:v>157</c:v>
                </c:pt>
                <c:pt idx="780">
                  <c:v>103</c:v>
                </c:pt>
                <c:pt idx="781">
                  <c:v>118</c:v>
                </c:pt>
                <c:pt idx="782">
                  <c:v>126</c:v>
                </c:pt>
                <c:pt idx="783">
                  <c:v>39</c:v>
                </c:pt>
                <c:pt idx="784">
                  <c:v>51</c:v>
                </c:pt>
                <c:pt idx="785">
                  <c:v>143</c:v>
                </c:pt>
                <c:pt idx="786">
                  <c:v>82</c:v>
                </c:pt>
                <c:pt idx="787">
                  <c:v>59</c:v>
                </c:pt>
                <c:pt idx="788">
                  <c:v>45</c:v>
                </c:pt>
                <c:pt idx="789">
                  <c:v>87</c:v>
                </c:pt>
                <c:pt idx="790">
                  <c:v>72</c:v>
                </c:pt>
                <c:pt idx="791">
                  <c:v>139</c:v>
                </c:pt>
                <c:pt idx="792">
                  <c:v>56</c:v>
                </c:pt>
                <c:pt idx="793">
                  <c:v>86</c:v>
                </c:pt>
                <c:pt idx="794">
                  <c:v>113</c:v>
                </c:pt>
                <c:pt idx="795">
                  <c:v>123</c:v>
                </c:pt>
                <c:pt idx="796">
                  <c:v>48</c:v>
                </c:pt>
                <c:pt idx="797">
                  <c:v>156</c:v>
                </c:pt>
                <c:pt idx="798">
                  <c:v>65</c:v>
                </c:pt>
                <c:pt idx="799">
                  <c:v>79</c:v>
                </c:pt>
                <c:pt idx="800">
                  <c:v>108</c:v>
                </c:pt>
                <c:pt idx="801">
                  <c:v>124</c:v>
                </c:pt>
                <c:pt idx="802">
                  <c:v>66</c:v>
                </c:pt>
                <c:pt idx="803">
                  <c:v>91</c:v>
                </c:pt>
                <c:pt idx="804">
                  <c:v>117</c:v>
                </c:pt>
                <c:pt idx="805">
                  <c:v>151</c:v>
                </c:pt>
                <c:pt idx="806">
                  <c:v>78</c:v>
                </c:pt>
                <c:pt idx="807">
                  <c:v>93</c:v>
                </c:pt>
                <c:pt idx="808">
                  <c:v>67</c:v>
                </c:pt>
                <c:pt idx="809">
                  <c:v>149</c:v>
                </c:pt>
                <c:pt idx="810">
                  <c:v>113</c:v>
                </c:pt>
                <c:pt idx="811">
                  <c:v>61</c:v>
                </c:pt>
                <c:pt idx="812">
                  <c:v>75</c:v>
                </c:pt>
                <c:pt idx="813">
                  <c:v>51</c:v>
                </c:pt>
                <c:pt idx="814">
                  <c:v>46</c:v>
                </c:pt>
                <c:pt idx="815">
                  <c:v>42</c:v>
                </c:pt>
                <c:pt idx="816">
                  <c:v>112</c:v>
                </c:pt>
                <c:pt idx="817">
                  <c:v>75</c:v>
                </c:pt>
                <c:pt idx="818">
                  <c:v>54</c:v>
                </c:pt>
                <c:pt idx="819">
                  <c:v>162</c:v>
                </c:pt>
                <c:pt idx="820">
                  <c:v>108</c:v>
                </c:pt>
                <c:pt idx="821">
                  <c:v>44</c:v>
                </c:pt>
                <c:pt idx="822">
                  <c:v>146</c:v>
                </c:pt>
                <c:pt idx="823">
                  <c:v>66</c:v>
                </c:pt>
                <c:pt idx="824">
                  <c:v>49</c:v>
                </c:pt>
                <c:pt idx="825">
                  <c:v>61</c:v>
                </c:pt>
                <c:pt idx="826">
                  <c:v>45</c:v>
                </c:pt>
                <c:pt idx="827">
                  <c:v>80</c:v>
                </c:pt>
                <c:pt idx="828">
                  <c:v>78</c:v>
                </c:pt>
                <c:pt idx="829">
                  <c:v>147</c:v>
                </c:pt>
                <c:pt idx="830">
                  <c:v>60</c:v>
                </c:pt>
                <c:pt idx="831">
                  <c:v>112</c:v>
                </c:pt>
                <c:pt idx="832">
                  <c:v>84</c:v>
                </c:pt>
                <c:pt idx="833">
                  <c:v>60</c:v>
                </c:pt>
                <c:pt idx="834">
                  <c:v>23</c:v>
                </c:pt>
                <c:pt idx="835">
                  <c:v>41</c:v>
                </c:pt>
                <c:pt idx="836">
                  <c:v>84</c:v>
                </c:pt>
                <c:pt idx="837">
                  <c:v>76</c:v>
                </c:pt>
                <c:pt idx="838">
                  <c:v>22</c:v>
                </c:pt>
                <c:pt idx="839">
                  <c:v>118</c:v>
                </c:pt>
                <c:pt idx="840">
                  <c:v>113</c:v>
                </c:pt>
                <c:pt idx="841">
                  <c:v>105</c:v>
                </c:pt>
                <c:pt idx="842">
                  <c:v>159</c:v>
                </c:pt>
                <c:pt idx="843">
                  <c:v>120</c:v>
                </c:pt>
                <c:pt idx="844">
                  <c:v>53</c:v>
                </c:pt>
                <c:pt idx="845">
                  <c:v>120</c:v>
                </c:pt>
                <c:pt idx="846">
                  <c:v>74</c:v>
                </c:pt>
                <c:pt idx="847">
                  <c:v>85</c:v>
                </c:pt>
                <c:pt idx="848">
                  <c:v>69</c:v>
                </c:pt>
                <c:pt idx="849">
                  <c:v>32</c:v>
                </c:pt>
                <c:pt idx="850">
                  <c:v>127</c:v>
                </c:pt>
                <c:pt idx="851">
                  <c:v>154</c:v>
                </c:pt>
                <c:pt idx="852">
                  <c:v>153</c:v>
                </c:pt>
                <c:pt idx="853">
                  <c:v>93</c:v>
                </c:pt>
                <c:pt idx="854">
                  <c:v>115</c:v>
                </c:pt>
                <c:pt idx="855">
                  <c:v>51</c:v>
                </c:pt>
                <c:pt idx="856">
                  <c:v>112</c:v>
                </c:pt>
                <c:pt idx="857">
                  <c:v>100</c:v>
                </c:pt>
                <c:pt idx="858">
                  <c:v>65</c:v>
                </c:pt>
                <c:pt idx="859">
                  <c:v>149</c:v>
                </c:pt>
                <c:pt idx="860">
                  <c:v>107</c:v>
                </c:pt>
                <c:pt idx="861">
                  <c:v>113</c:v>
                </c:pt>
                <c:pt idx="862">
                  <c:v>23</c:v>
                </c:pt>
                <c:pt idx="863">
                  <c:v>100</c:v>
                </c:pt>
                <c:pt idx="864">
                  <c:v>161</c:v>
                </c:pt>
                <c:pt idx="865">
                  <c:v>72</c:v>
                </c:pt>
                <c:pt idx="866">
                  <c:v>143</c:v>
                </c:pt>
                <c:pt idx="867">
                  <c:v>116</c:v>
                </c:pt>
                <c:pt idx="868">
                  <c:v>52</c:v>
                </c:pt>
                <c:pt idx="869">
                  <c:v>22</c:v>
                </c:pt>
                <c:pt idx="870">
                  <c:v>49</c:v>
                </c:pt>
                <c:pt idx="871">
                  <c:v>66</c:v>
                </c:pt>
                <c:pt idx="872">
                  <c:v>135</c:v>
                </c:pt>
                <c:pt idx="873">
                  <c:v>50</c:v>
                </c:pt>
                <c:pt idx="874">
                  <c:v>46</c:v>
                </c:pt>
                <c:pt idx="875">
                  <c:v>89</c:v>
                </c:pt>
                <c:pt idx="876">
                  <c:v>54</c:v>
                </c:pt>
                <c:pt idx="877">
                  <c:v>156</c:v>
                </c:pt>
                <c:pt idx="878">
                  <c:v>17</c:v>
                </c:pt>
                <c:pt idx="879">
                  <c:v>31</c:v>
                </c:pt>
                <c:pt idx="880">
                  <c:v>37</c:v>
                </c:pt>
                <c:pt idx="881">
                  <c:v>118</c:v>
                </c:pt>
                <c:pt idx="882">
                  <c:v>102</c:v>
                </c:pt>
                <c:pt idx="883">
                  <c:v>69</c:v>
                </c:pt>
                <c:pt idx="884">
                  <c:v>64</c:v>
                </c:pt>
                <c:pt idx="885">
                  <c:v>81</c:v>
                </c:pt>
                <c:pt idx="886">
                  <c:v>94</c:v>
                </c:pt>
                <c:pt idx="887">
                  <c:v>124</c:v>
                </c:pt>
                <c:pt idx="888">
                  <c:v>116</c:v>
                </c:pt>
                <c:pt idx="889">
                  <c:v>142</c:v>
                </c:pt>
                <c:pt idx="890">
                  <c:v>48</c:v>
                </c:pt>
                <c:pt idx="891">
                  <c:v>86</c:v>
                </c:pt>
                <c:pt idx="892">
                  <c:v>105</c:v>
                </c:pt>
                <c:pt idx="893">
                  <c:v>109</c:v>
                </c:pt>
                <c:pt idx="894">
                  <c:v>99</c:v>
                </c:pt>
                <c:pt idx="895">
                  <c:v>79</c:v>
                </c:pt>
                <c:pt idx="896">
                  <c:v>90</c:v>
                </c:pt>
                <c:pt idx="897">
                  <c:v>34</c:v>
                </c:pt>
                <c:pt idx="898">
                  <c:v>73</c:v>
                </c:pt>
                <c:pt idx="899">
                  <c:v>88</c:v>
                </c:pt>
                <c:pt idx="900">
                  <c:v>103</c:v>
                </c:pt>
                <c:pt idx="901">
                  <c:v>61</c:v>
                </c:pt>
                <c:pt idx="902">
                  <c:v>73</c:v>
                </c:pt>
                <c:pt idx="903">
                  <c:v>79</c:v>
                </c:pt>
                <c:pt idx="904">
                  <c:v>68</c:v>
                </c:pt>
                <c:pt idx="905">
                  <c:v>77</c:v>
                </c:pt>
                <c:pt idx="906">
                  <c:v>69</c:v>
                </c:pt>
                <c:pt idx="907">
                  <c:v>108</c:v>
                </c:pt>
                <c:pt idx="908">
                  <c:v>150</c:v>
                </c:pt>
                <c:pt idx="909">
                  <c:v>48</c:v>
                </c:pt>
                <c:pt idx="910">
                  <c:v>119</c:v>
                </c:pt>
                <c:pt idx="911">
                  <c:v>68</c:v>
                </c:pt>
                <c:pt idx="912">
                  <c:v>109</c:v>
                </c:pt>
                <c:pt idx="913">
                  <c:v>107</c:v>
                </c:pt>
                <c:pt idx="914">
                  <c:v>117</c:v>
                </c:pt>
                <c:pt idx="915">
                  <c:v>115</c:v>
                </c:pt>
                <c:pt idx="916">
                  <c:v>47</c:v>
                </c:pt>
                <c:pt idx="917">
                  <c:v>9</c:v>
                </c:pt>
                <c:pt idx="918">
                  <c:v>23</c:v>
                </c:pt>
                <c:pt idx="919">
                  <c:v>94</c:v>
                </c:pt>
                <c:pt idx="920">
                  <c:v>148</c:v>
                </c:pt>
                <c:pt idx="921">
                  <c:v>118</c:v>
                </c:pt>
                <c:pt idx="922">
                  <c:v>122</c:v>
                </c:pt>
                <c:pt idx="923">
                  <c:v>138</c:v>
                </c:pt>
                <c:pt idx="924">
                  <c:v>42</c:v>
                </c:pt>
                <c:pt idx="925">
                  <c:v>105</c:v>
                </c:pt>
                <c:pt idx="926">
                  <c:v>121</c:v>
                </c:pt>
                <c:pt idx="927">
                  <c:v>89</c:v>
                </c:pt>
                <c:pt idx="928">
                  <c:v>119</c:v>
                </c:pt>
                <c:pt idx="929">
                  <c:v>150</c:v>
                </c:pt>
                <c:pt idx="930">
                  <c:v>82</c:v>
                </c:pt>
                <c:pt idx="931">
                  <c:v>47</c:v>
                </c:pt>
                <c:pt idx="932">
                  <c:v>70</c:v>
                </c:pt>
                <c:pt idx="933">
                  <c:v>64</c:v>
                </c:pt>
                <c:pt idx="934">
                  <c:v>34</c:v>
                </c:pt>
                <c:pt idx="935">
                  <c:v>51</c:v>
                </c:pt>
                <c:pt idx="936">
                  <c:v>143</c:v>
                </c:pt>
                <c:pt idx="937">
                  <c:v>123</c:v>
                </c:pt>
                <c:pt idx="938">
                  <c:v>75</c:v>
                </c:pt>
                <c:pt idx="939">
                  <c:v>40</c:v>
                </c:pt>
                <c:pt idx="940">
                  <c:v>89</c:v>
                </c:pt>
                <c:pt idx="941">
                  <c:v>158</c:v>
                </c:pt>
                <c:pt idx="942">
                  <c:v>119</c:v>
                </c:pt>
                <c:pt idx="943">
                  <c:v>142</c:v>
                </c:pt>
                <c:pt idx="944">
                  <c:v>85</c:v>
                </c:pt>
                <c:pt idx="945">
                  <c:v>45</c:v>
                </c:pt>
                <c:pt idx="946">
                  <c:v>117</c:v>
                </c:pt>
                <c:pt idx="947">
                  <c:v>46</c:v>
                </c:pt>
                <c:pt idx="948">
                  <c:v>157</c:v>
                </c:pt>
                <c:pt idx="949">
                  <c:v>115</c:v>
                </c:pt>
                <c:pt idx="950">
                  <c:v>119</c:v>
                </c:pt>
                <c:pt idx="951">
                  <c:v>79</c:v>
                </c:pt>
                <c:pt idx="952">
                  <c:v>83</c:v>
                </c:pt>
                <c:pt idx="953">
                  <c:v>43</c:v>
                </c:pt>
                <c:pt idx="954">
                  <c:v>67</c:v>
                </c:pt>
                <c:pt idx="955">
                  <c:v>161</c:v>
                </c:pt>
                <c:pt idx="956">
                  <c:v>155</c:v>
                </c:pt>
                <c:pt idx="957">
                  <c:v>78</c:v>
                </c:pt>
                <c:pt idx="958">
                  <c:v>51</c:v>
                </c:pt>
                <c:pt idx="959">
                  <c:v>94</c:v>
                </c:pt>
                <c:pt idx="960">
                  <c:v>95</c:v>
                </c:pt>
                <c:pt idx="961">
                  <c:v>41</c:v>
                </c:pt>
                <c:pt idx="962">
                  <c:v>108</c:v>
                </c:pt>
                <c:pt idx="963">
                  <c:v>142</c:v>
                </c:pt>
                <c:pt idx="964">
                  <c:v>80</c:v>
                </c:pt>
                <c:pt idx="965">
                  <c:v>56</c:v>
                </c:pt>
                <c:pt idx="966">
                  <c:v>107</c:v>
                </c:pt>
                <c:pt idx="967">
                  <c:v>114</c:v>
                </c:pt>
                <c:pt idx="968">
                  <c:v>77</c:v>
                </c:pt>
                <c:pt idx="969">
                  <c:v>57</c:v>
                </c:pt>
                <c:pt idx="970">
                  <c:v>61</c:v>
                </c:pt>
                <c:pt idx="971">
                  <c:v>101</c:v>
                </c:pt>
                <c:pt idx="972">
                  <c:v>37</c:v>
                </c:pt>
                <c:pt idx="973">
                  <c:v>47</c:v>
                </c:pt>
                <c:pt idx="974">
                  <c:v>113</c:v>
                </c:pt>
                <c:pt idx="975">
                  <c:v>95</c:v>
                </c:pt>
                <c:pt idx="976">
                  <c:v>122</c:v>
                </c:pt>
                <c:pt idx="977">
                  <c:v>48</c:v>
                </c:pt>
                <c:pt idx="978">
                  <c:v>56</c:v>
                </c:pt>
                <c:pt idx="979">
                  <c:v>153</c:v>
                </c:pt>
                <c:pt idx="980">
                  <c:v>111</c:v>
                </c:pt>
                <c:pt idx="981">
                  <c:v>140</c:v>
                </c:pt>
                <c:pt idx="982">
                  <c:v>65</c:v>
                </c:pt>
                <c:pt idx="983">
                  <c:v>147</c:v>
                </c:pt>
                <c:pt idx="984">
                  <c:v>110</c:v>
                </c:pt>
                <c:pt idx="985">
                  <c:v>129</c:v>
                </c:pt>
                <c:pt idx="986">
                  <c:v>65</c:v>
                </c:pt>
                <c:pt idx="987">
                  <c:v>83</c:v>
                </c:pt>
                <c:pt idx="988">
                  <c:v>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2D2-4524-8D52-60A2142AEF1D}"/>
            </c:ext>
          </c:extLst>
        </c:ser>
        <c:ser>
          <c:idx val="0"/>
          <c:order val="1"/>
          <c:tx>
            <c:v>"Válogatott"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Vas!$G$7:$G$31</c:f>
              <c:numCache>
                <c:formatCode>General</c:formatCode>
                <c:ptCount val="25"/>
                <c:pt idx="0">
                  <c:v>26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  <c:pt idx="7">
                  <c:v>26</c:v>
                </c:pt>
                <c:pt idx="8">
                  <c:v>26</c:v>
                </c:pt>
                <c:pt idx="9">
                  <c:v>26</c:v>
                </c:pt>
                <c:pt idx="10">
                  <c:v>26</c:v>
                </c:pt>
                <c:pt idx="11">
                  <c:v>26</c:v>
                </c:pt>
                <c:pt idx="12">
                  <c:v>26</c:v>
                </c:pt>
                <c:pt idx="13">
                  <c:v>26</c:v>
                </c:pt>
                <c:pt idx="14">
                  <c:v>26</c:v>
                </c:pt>
                <c:pt idx="15">
                  <c:v>26</c:v>
                </c:pt>
                <c:pt idx="16">
                  <c:v>26</c:v>
                </c:pt>
                <c:pt idx="17">
                  <c:v>26</c:v>
                </c:pt>
                <c:pt idx="18">
                  <c:v>26</c:v>
                </c:pt>
                <c:pt idx="19">
                  <c:v>26</c:v>
                </c:pt>
                <c:pt idx="20">
                  <c:v>26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  <c:pt idx="24">
                  <c:v>26</c:v>
                </c:pt>
              </c:numCache>
            </c:numRef>
          </c:xVal>
          <c:yVal>
            <c:numRef>
              <c:f>Vas!$H$7:$H$31</c:f>
              <c:numCache>
                <c:formatCode>General</c:formatCode>
                <c:ptCount val="25"/>
                <c:pt idx="0">
                  <c:v>30</c:v>
                </c:pt>
                <c:pt idx="1">
                  <c:v>32</c:v>
                </c:pt>
                <c:pt idx="2">
                  <c:v>31</c:v>
                </c:pt>
                <c:pt idx="3">
                  <c:v>28</c:v>
                </c:pt>
                <c:pt idx="4">
                  <c:v>34</c:v>
                </c:pt>
                <c:pt idx="5">
                  <c:v>29</c:v>
                </c:pt>
                <c:pt idx="6">
                  <c:v>33</c:v>
                </c:pt>
                <c:pt idx="7">
                  <c:v>26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D2-4524-8D52-60A2142AE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9379055"/>
        <c:axId val="1159383375"/>
      </c:scatterChart>
      <c:valAx>
        <c:axId val="1159379055"/>
        <c:scaling>
          <c:orientation val="minMax"/>
          <c:max val="3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b="1">
                    <a:solidFill>
                      <a:schemeClr val="tx1"/>
                    </a:solidFill>
                  </a:rPr>
                  <a:t>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59383375"/>
        <c:crosses val="autoZero"/>
        <c:crossBetween val="midCat"/>
      </c:valAx>
      <c:valAx>
        <c:axId val="1159383375"/>
        <c:scaling>
          <c:orientation val="minMax"/>
          <c:max val="35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 algn="ctr" rtl="0">
                  <a:defRPr lang="hu-HU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rPr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 algn="ctr" rtl="0">
                <a:defRPr lang="hu-HU"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59379055"/>
        <c:crosses val="autoZero"/>
        <c:crossBetween val="midCat"/>
      </c:valAx>
      <c:spPr>
        <a:noFill/>
        <a:ln w="25400">
          <a:solidFill>
            <a:srgbClr val="FF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Izotópok!$D$2:$D$990</c:f>
              <c:numCache>
                <c:formatCode>General</c:formatCode>
                <c:ptCount val="989"/>
                <c:pt idx="0">
                  <c:v>26</c:v>
                </c:pt>
                <c:pt idx="1">
                  <c:v>28</c:v>
                </c:pt>
                <c:pt idx="2">
                  <c:v>28</c:v>
                </c:pt>
                <c:pt idx="3">
                  <c:v>26</c:v>
                </c:pt>
                <c:pt idx="4">
                  <c:v>24</c:v>
                </c:pt>
                <c:pt idx="5">
                  <c:v>26</c:v>
                </c:pt>
                <c:pt idx="6">
                  <c:v>27</c:v>
                </c:pt>
                <c:pt idx="7">
                  <c:v>24</c:v>
                </c:pt>
                <c:pt idx="8">
                  <c:v>28</c:v>
                </c:pt>
                <c:pt idx="9">
                  <c:v>25</c:v>
                </c:pt>
                <c:pt idx="10">
                  <c:v>28</c:v>
                </c:pt>
                <c:pt idx="11">
                  <c:v>30</c:v>
                </c:pt>
                <c:pt idx="12">
                  <c:v>24</c:v>
                </c:pt>
                <c:pt idx="13">
                  <c:v>29</c:v>
                </c:pt>
                <c:pt idx="14">
                  <c:v>29</c:v>
                </c:pt>
                <c:pt idx="15">
                  <c:v>30</c:v>
                </c:pt>
                <c:pt idx="16">
                  <c:v>22</c:v>
                </c:pt>
                <c:pt idx="17">
                  <c:v>23</c:v>
                </c:pt>
                <c:pt idx="18">
                  <c:v>30</c:v>
                </c:pt>
                <c:pt idx="19">
                  <c:v>22</c:v>
                </c:pt>
                <c:pt idx="20">
                  <c:v>32</c:v>
                </c:pt>
                <c:pt idx="21">
                  <c:v>32</c:v>
                </c:pt>
                <c:pt idx="22">
                  <c:v>31</c:v>
                </c:pt>
                <c:pt idx="23">
                  <c:v>38</c:v>
                </c:pt>
                <c:pt idx="24">
                  <c:v>32</c:v>
                </c:pt>
                <c:pt idx="25">
                  <c:v>22</c:v>
                </c:pt>
                <c:pt idx="26">
                  <c:v>34</c:v>
                </c:pt>
                <c:pt idx="27">
                  <c:v>31</c:v>
                </c:pt>
                <c:pt idx="28">
                  <c:v>34</c:v>
                </c:pt>
                <c:pt idx="29">
                  <c:v>40</c:v>
                </c:pt>
                <c:pt idx="30">
                  <c:v>39</c:v>
                </c:pt>
                <c:pt idx="31">
                  <c:v>38</c:v>
                </c:pt>
                <c:pt idx="32">
                  <c:v>36</c:v>
                </c:pt>
                <c:pt idx="33">
                  <c:v>36</c:v>
                </c:pt>
                <c:pt idx="34">
                  <c:v>32</c:v>
                </c:pt>
                <c:pt idx="35">
                  <c:v>38</c:v>
                </c:pt>
                <c:pt idx="36">
                  <c:v>33</c:v>
                </c:pt>
                <c:pt idx="37">
                  <c:v>36</c:v>
                </c:pt>
                <c:pt idx="38">
                  <c:v>34</c:v>
                </c:pt>
                <c:pt idx="39">
                  <c:v>37</c:v>
                </c:pt>
                <c:pt idx="40">
                  <c:v>40</c:v>
                </c:pt>
                <c:pt idx="41">
                  <c:v>36</c:v>
                </c:pt>
                <c:pt idx="42">
                  <c:v>35</c:v>
                </c:pt>
                <c:pt idx="43">
                  <c:v>35</c:v>
                </c:pt>
                <c:pt idx="44">
                  <c:v>40</c:v>
                </c:pt>
                <c:pt idx="45">
                  <c:v>22</c:v>
                </c:pt>
                <c:pt idx="46">
                  <c:v>22</c:v>
                </c:pt>
                <c:pt idx="47">
                  <c:v>20</c:v>
                </c:pt>
                <c:pt idx="48">
                  <c:v>42</c:v>
                </c:pt>
                <c:pt idx="49">
                  <c:v>41</c:v>
                </c:pt>
                <c:pt idx="50">
                  <c:v>42</c:v>
                </c:pt>
                <c:pt idx="51">
                  <c:v>42</c:v>
                </c:pt>
                <c:pt idx="52">
                  <c:v>20</c:v>
                </c:pt>
                <c:pt idx="53">
                  <c:v>18</c:v>
                </c:pt>
                <c:pt idx="54">
                  <c:v>21</c:v>
                </c:pt>
                <c:pt idx="55">
                  <c:v>42</c:v>
                </c:pt>
                <c:pt idx="56">
                  <c:v>44</c:v>
                </c:pt>
                <c:pt idx="57">
                  <c:v>20</c:v>
                </c:pt>
                <c:pt idx="58">
                  <c:v>44</c:v>
                </c:pt>
                <c:pt idx="59">
                  <c:v>44</c:v>
                </c:pt>
                <c:pt idx="60">
                  <c:v>16</c:v>
                </c:pt>
                <c:pt idx="61">
                  <c:v>18</c:v>
                </c:pt>
                <c:pt idx="62">
                  <c:v>44</c:v>
                </c:pt>
                <c:pt idx="63">
                  <c:v>44</c:v>
                </c:pt>
                <c:pt idx="64">
                  <c:v>19</c:v>
                </c:pt>
                <c:pt idx="65">
                  <c:v>19</c:v>
                </c:pt>
                <c:pt idx="66">
                  <c:v>46</c:v>
                </c:pt>
                <c:pt idx="67">
                  <c:v>17</c:v>
                </c:pt>
                <c:pt idx="68">
                  <c:v>45</c:v>
                </c:pt>
                <c:pt idx="69">
                  <c:v>16</c:v>
                </c:pt>
                <c:pt idx="70">
                  <c:v>46</c:v>
                </c:pt>
                <c:pt idx="71">
                  <c:v>46</c:v>
                </c:pt>
                <c:pt idx="72">
                  <c:v>17</c:v>
                </c:pt>
                <c:pt idx="73">
                  <c:v>46</c:v>
                </c:pt>
                <c:pt idx="74">
                  <c:v>47</c:v>
                </c:pt>
                <c:pt idx="75">
                  <c:v>48</c:v>
                </c:pt>
                <c:pt idx="76">
                  <c:v>14</c:v>
                </c:pt>
                <c:pt idx="77">
                  <c:v>47</c:v>
                </c:pt>
                <c:pt idx="78">
                  <c:v>16</c:v>
                </c:pt>
                <c:pt idx="79">
                  <c:v>16</c:v>
                </c:pt>
                <c:pt idx="80">
                  <c:v>15</c:v>
                </c:pt>
                <c:pt idx="81">
                  <c:v>14</c:v>
                </c:pt>
                <c:pt idx="82">
                  <c:v>14</c:v>
                </c:pt>
                <c:pt idx="83">
                  <c:v>48</c:v>
                </c:pt>
                <c:pt idx="84">
                  <c:v>48</c:v>
                </c:pt>
                <c:pt idx="85">
                  <c:v>50</c:v>
                </c:pt>
                <c:pt idx="86">
                  <c:v>49</c:v>
                </c:pt>
                <c:pt idx="87">
                  <c:v>50</c:v>
                </c:pt>
                <c:pt idx="88">
                  <c:v>50</c:v>
                </c:pt>
                <c:pt idx="89">
                  <c:v>50</c:v>
                </c:pt>
                <c:pt idx="90">
                  <c:v>50</c:v>
                </c:pt>
                <c:pt idx="91">
                  <c:v>50</c:v>
                </c:pt>
                <c:pt idx="92">
                  <c:v>50</c:v>
                </c:pt>
                <c:pt idx="93">
                  <c:v>51</c:v>
                </c:pt>
                <c:pt idx="94">
                  <c:v>52</c:v>
                </c:pt>
                <c:pt idx="95">
                  <c:v>52</c:v>
                </c:pt>
                <c:pt idx="96">
                  <c:v>51</c:v>
                </c:pt>
                <c:pt idx="97">
                  <c:v>52</c:v>
                </c:pt>
                <c:pt idx="98">
                  <c:v>52</c:v>
                </c:pt>
                <c:pt idx="99">
                  <c:v>54</c:v>
                </c:pt>
                <c:pt idx="100">
                  <c:v>53</c:v>
                </c:pt>
                <c:pt idx="101">
                  <c:v>54</c:v>
                </c:pt>
                <c:pt idx="102">
                  <c:v>54</c:v>
                </c:pt>
                <c:pt idx="103">
                  <c:v>54</c:v>
                </c:pt>
                <c:pt idx="104">
                  <c:v>54</c:v>
                </c:pt>
                <c:pt idx="105">
                  <c:v>56</c:v>
                </c:pt>
                <c:pt idx="106">
                  <c:v>55</c:v>
                </c:pt>
                <c:pt idx="107">
                  <c:v>56</c:v>
                </c:pt>
                <c:pt idx="108">
                  <c:v>56</c:v>
                </c:pt>
                <c:pt idx="109">
                  <c:v>56</c:v>
                </c:pt>
                <c:pt idx="110">
                  <c:v>56</c:v>
                </c:pt>
                <c:pt idx="111">
                  <c:v>13</c:v>
                </c:pt>
                <c:pt idx="112">
                  <c:v>58</c:v>
                </c:pt>
                <c:pt idx="113">
                  <c:v>57</c:v>
                </c:pt>
                <c:pt idx="114">
                  <c:v>12</c:v>
                </c:pt>
                <c:pt idx="115">
                  <c:v>59</c:v>
                </c:pt>
                <c:pt idx="116">
                  <c:v>60</c:v>
                </c:pt>
                <c:pt idx="117">
                  <c:v>12</c:v>
                </c:pt>
                <c:pt idx="118">
                  <c:v>12</c:v>
                </c:pt>
                <c:pt idx="119">
                  <c:v>64</c:v>
                </c:pt>
                <c:pt idx="120">
                  <c:v>64</c:v>
                </c:pt>
                <c:pt idx="121">
                  <c:v>64</c:v>
                </c:pt>
                <c:pt idx="122">
                  <c:v>65</c:v>
                </c:pt>
                <c:pt idx="123">
                  <c:v>11</c:v>
                </c:pt>
                <c:pt idx="124">
                  <c:v>66</c:v>
                </c:pt>
                <c:pt idx="125">
                  <c:v>66</c:v>
                </c:pt>
                <c:pt idx="126">
                  <c:v>10</c:v>
                </c:pt>
                <c:pt idx="127">
                  <c:v>10</c:v>
                </c:pt>
                <c:pt idx="128">
                  <c:v>8</c:v>
                </c:pt>
                <c:pt idx="129">
                  <c:v>10</c:v>
                </c:pt>
                <c:pt idx="130">
                  <c:v>9</c:v>
                </c:pt>
                <c:pt idx="131">
                  <c:v>8</c:v>
                </c:pt>
                <c:pt idx="132">
                  <c:v>8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6</c:v>
                </c:pt>
                <c:pt idx="137">
                  <c:v>2</c:v>
                </c:pt>
                <c:pt idx="138">
                  <c:v>5</c:v>
                </c:pt>
                <c:pt idx="139">
                  <c:v>5</c:v>
                </c:pt>
                <c:pt idx="140">
                  <c:v>4</c:v>
                </c:pt>
                <c:pt idx="141">
                  <c:v>3</c:v>
                </c:pt>
                <c:pt idx="142">
                  <c:v>3</c:v>
                </c:pt>
                <c:pt idx="143">
                  <c:v>2</c:v>
                </c:pt>
                <c:pt idx="144">
                  <c:v>1</c:v>
                </c:pt>
                <c:pt idx="145">
                  <c:v>1</c:v>
                </c:pt>
                <c:pt idx="146">
                  <c:v>34</c:v>
                </c:pt>
                <c:pt idx="147">
                  <c:v>36</c:v>
                </c:pt>
                <c:pt idx="148">
                  <c:v>38</c:v>
                </c:pt>
                <c:pt idx="149">
                  <c:v>46</c:v>
                </c:pt>
                <c:pt idx="150">
                  <c:v>44</c:v>
                </c:pt>
                <c:pt idx="151">
                  <c:v>18</c:v>
                </c:pt>
                <c:pt idx="152">
                  <c:v>50</c:v>
                </c:pt>
                <c:pt idx="153">
                  <c:v>60</c:v>
                </c:pt>
                <c:pt idx="154">
                  <c:v>62</c:v>
                </c:pt>
                <c:pt idx="155">
                  <c:v>62</c:v>
                </c:pt>
                <c:pt idx="156">
                  <c:v>64</c:v>
                </c:pt>
                <c:pt idx="157">
                  <c:v>64</c:v>
                </c:pt>
                <c:pt idx="158">
                  <c:v>68</c:v>
                </c:pt>
                <c:pt idx="159">
                  <c:v>67</c:v>
                </c:pt>
                <c:pt idx="160">
                  <c:v>68</c:v>
                </c:pt>
                <c:pt idx="161">
                  <c:v>68</c:v>
                </c:pt>
                <c:pt idx="162">
                  <c:v>68</c:v>
                </c:pt>
                <c:pt idx="163">
                  <c:v>69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71</c:v>
                </c:pt>
                <c:pt idx="170">
                  <c:v>73</c:v>
                </c:pt>
                <c:pt idx="171">
                  <c:v>75</c:v>
                </c:pt>
                <c:pt idx="172">
                  <c:v>77</c:v>
                </c:pt>
                <c:pt idx="173">
                  <c:v>78</c:v>
                </c:pt>
                <c:pt idx="174">
                  <c:v>77</c:v>
                </c:pt>
                <c:pt idx="175">
                  <c:v>78</c:v>
                </c:pt>
                <c:pt idx="176">
                  <c:v>78</c:v>
                </c:pt>
                <c:pt idx="177">
                  <c:v>79</c:v>
                </c:pt>
                <c:pt idx="178">
                  <c:v>80</c:v>
                </c:pt>
                <c:pt idx="179">
                  <c:v>80</c:v>
                </c:pt>
                <c:pt idx="180">
                  <c:v>80</c:v>
                </c:pt>
                <c:pt idx="181">
                  <c:v>80</c:v>
                </c:pt>
                <c:pt idx="182">
                  <c:v>80</c:v>
                </c:pt>
                <c:pt idx="183">
                  <c:v>81</c:v>
                </c:pt>
                <c:pt idx="184">
                  <c:v>80</c:v>
                </c:pt>
                <c:pt idx="185">
                  <c:v>81</c:v>
                </c:pt>
                <c:pt idx="186">
                  <c:v>20</c:v>
                </c:pt>
                <c:pt idx="187">
                  <c:v>74</c:v>
                </c:pt>
                <c:pt idx="188">
                  <c:v>74</c:v>
                </c:pt>
                <c:pt idx="189">
                  <c:v>82</c:v>
                </c:pt>
                <c:pt idx="190">
                  <c:v>82</c:v>
                </c:pt>
                <c:pt idx="191">
                  <c:v>54</c:v>
                </c:pt>
                <c:pt idx="192">
                  <c:v>82</c:v>
                </c:pt>
                <c:pt idx="193">
                  <c:v>52</c:v>
                </c:pt>
                <c:pt idx="194">
                  <c:v>48</c:v>
                </c:pt>
                <c:pt idx="195">
                  <c:v>54</c:v>
                </c:pt>
                <c:pt idx="196">
                  <c:v>28</c:v>
                </c:pt>
                <c:pt idx="197">
                  <c:v>74</c:v>
                </c:pt>
                <c:pt idx="198">
                  <c:v>26</c:v>
                </c:pt>
                <c:pt idx="199">
                  <c:v>56</c:v>
                </c:pt>
                <c:pt idx="200">
                  <c:v>46</c:v>
                </c:pt>
                <c:pt idx="201">
                  <c:v>42</c:v>
                </c:pt>
                <c:pt idx="202">
                  <c:v>82</c:v>
                </c:pt>
                <c:pt idx="203">
                  <c:v>50</c:v>
                </c:pt>
                <c:pt idx="204">
                  <c:v>44</c:v>
                </c:pt>
                <c:pt idx="205">
                  <c:v>76</c:v>
                </c:pt>
                <c:pt idx="206">
                  <c:v>78</c:v>
                </c:pt>
                <c:pt idx="207">
                  <c:v>64</c:v>
                </c:pt>
                <c:pt idx="208">
                  <c:v>62</c:v>
                </c:pt>
                <c:pt idx="209">
                  <c:v>76</c:v>
                </c:pt>
                <c:pt idx="210">
                  <c:v>30</c:v>
                </c:pt>
                <c:pt idx="211">
                  <c:v>34</c:v>
                </c:pt>
                <c:pt idx="212">
                  <c:v>74</c:v>
                </c:pt>
                <c:pt idx="213">
                  <c:v>30</c:v>
                </c:pt>
                <c:pt idx="214">
                  <c:v>76</c:v>
                </c:pt>
                <c:pt idx="215">
                  <c:v>60</c:v>
                </c:pt>
                <c:pt idx="216">
                  <c:v>58</c:v>
                </c:pt>
                <c:pt idx="217">
                  <c:v>72</c:v>
                </c:pt>
                <c:pt idx="218">
                  <c:v>80</c:v>
                </c:pt>
                <c:pt idx="219">
                  <c:v>62</c:v>
                </c:pt>
                <c:pt idx="220">
                  <c:v>60</c:v>
                </c:pt>
                <c:pt idx="221">
                  <c:v>24</c:v>
                </c:pt>
                <c:pt idx="222">
                  <c:v>72</c:v>
                </c:pt>
                <c:pt idx="223">
                  <c:v>72</c:v>
                </c:pt>
                <c:pt idx="224">
                  <c:v>66</c:v>
                </c:pt>
                <c:pt idx="225">
                  <c:v>63</c:v>
                </c:pt>
                <c:pt idx="226">
                  <c:v>72</c:v>
                </c:pt>
                <c:pt idx="227">
                  <c:v>48</c:v>
                </c:pt>
                <c:pt idx="228">
                  <c:v>68</c:v>
                </c:pt>
                <c:pt idx="229">
                  <c:v>58</c:v>
                </c:pt>
                <c:pt idx="230">
                  <c:v>72</c:v>
                </c:pt>
                <c:pt idx="231">
                  <c:v>20</c:v>
                </c:pt>
                <c:pt idx="232">
                  <c:v>70</c:v>
                </c:pt>
                <c:pt idx="233">
                  <c:v>40</c:v>
                </c:pt>
                <c:pt idx="234">
                  <c:v>50</c:v>
                </c:pt>
                <c:pt idx="235">
                  <c:v>66</c:v>
                </c:pt>
                <c:pt idx="236">
                  <c:v>58</c:v>
                </c:pt>
                <c:pt idx="237">
                  <c:v>48</c:v>
                </c:pt>
                <c:pt idx="238">
                  <c:v>52</c:v>
                </c:pt>
                <c:pt idx="239">
                  <c:v>60</c:v>
                </c:pt>
                <c:pt idx="240">
                  <c:v>78</c:v>
                </c:pt>
                <c:pt idx="241">
                  <c:v>73</c:v>
                </c:pt>
                <c:pt idx="242">
                  <c:v>66</c:v>
                </c:pt>
                <c:pt idx="243">
                  <c:v>66</c:v>
                </c:pt>
                <c:pt idx="244">
                  <c:v>76</c:v>
                </c:pt>
                <c:pt idx="245">
                  <c:v>76</c:v>
                </c:pt>
                <c:pt idx="246">
                  <c:v>62</c:v>
                </c:pt>
                <c:pt idx="247">
                  <c:v>66</c:v>
                </c:pt>
                <c:pt idx="248">
                  <c:v>68</c:v>
                </c:pt>
                <c:pt idx="249">
                  <c:v>70</c:v>
                </c:pt>
                <c:pt idx="250">
                  <c:v>42</c:v>
                </c:pt>
                <c:pt idx="251">
                  <c:v>52</c:v>
                </c:pt>
                <c:pt idx="252">
                  <c:v>54</c:v>
                </c:pt>
                <c:pt idx="253">
                  <c:v>36</c:v>
                </c:pt>
                <c:pt idx="254">
                  <c:v>54</c:v>
                </c:pt>
                <c:pt idx="255">
                  <c:v>32</c:v>
                </c:pt>
                <c:pt idx="256">
                  <c:v>56</c:v>
                </c:pt>
                <c:pt idx="257">
                  <c:v>34</c:v>
                </c:pt>
                <c:pt idx="258">
                  <c:v>20</c:v>
                </c:pt>
                <c:pt idx="259">
                  <c:v>48</c:v>
                </c:pt>
                <c:pt idx="260">
                  <c:v>83</c:v>
                </c:pt>
                <c:pt idx="261">
                  <c:v>40</c:v>
                </c:pt>
                <c:pt idx="262">
                  <c:v>52</c:v>
                </c:pt>
                <c:pt idx="263">
                  <c:v>60</c:v>
                </c:pt>
                <c:pt idx="264">
                  <c:v>42</c:v>
                </c:pt>
                <c:pt idx="265">
                  <c:v>63</c:v>
                </c:pt>
                <c:pt idx="266">
                  <c:v>74</c:v>
                </c:pt>
                <c:pt idx="267">
                  <c:v>23</c:v>
                </c:pt>
                <c:pt idx="268">
                  <c:v>72</c:v>
                </c:pt>
                <c:pt idx="269">
                  <c:v>48</c:v>
                </c:pt>
                <c:pt idx="270">
                  <c:v>62</c:v>
                </c:pt>
                <c:pt idx="271">
                  <c:v>60</c:v>
                </c:pt>
                <c:pt idx="272">
                  <c:v>76</c:v>
                </c:pt>
                <c:pt idx="273">
                  <c:v>49</c:v>
                </c:pt>
                <c:pt idx="274">
                  <c:v>64</c:v>
                </c:pt>
                <c:pt idx="275">
                  <c:v>76</c:v>
                </c:pt>
                <c:pt idx="276">
                  <c:v>78</c:v>
                </c:pt>
                <c:pt idx="277">
                  <c:v>62</c:v>
                </c:pt>
                <c:pt idx="278">
                  <c:v>57</c:v>
                </c:pt>
                <c:pt idx="279">
                  <c:v>37</c:v>
                </c:pt>
                <c:pt idx="280">
                  <c:v>75</c:v>
                </c:pt>
                <c:pt idx="281">
                  <c:v>71</c:v>
                </c:pt>
                <c:pt idx="282">
                  <c:v>90</c:v>
                </c:pt>
                <c:pt idx="283">
                  <c:v>92</c:v>
                </c:pt>
                <c:pt idx="284">
                  <c:v>19</c:v>
                </c:pt>
                <c:pt idx="285">
                  <c:v>92</c:v>
                </c:pt>
                <c:pt idx="286">
                  <c:v>62</c:v>
                </c:pt>
                <c:pt idx="287">
                  <c:v>94</c:v>
                </c:pt>
                <c:pt idx="288">
                  <c:v>41</c:v>
                </c:pt>
                <c:pt idx="289">
                  <c:v>92</c:v>
                </c:pt>
                <c:pt idx="290">
                  <c:v>82</c:v>
                </c:pt>
                <c:pt idx="291">
                  <c:v>53</c:v>
                </c:pt>
                <c:pt idx="292">
                  <c:v>96</c:v>
                </c:pt>
                <c:pt idx="293">
                  <c:v>72</c:v>
                </c:pt>
                <c:pt idx="294">
                  <c:v>46</c:v>
                </c:pt>
                <c:pt idx="295">
                  <c:v>43</c:v>
                </c:pt>
                <c:pt idx="296">
                  <c:v>43</c:v>
                </c:pt>
                <c:pt idx="297">
                  <c:v>25</c:v>
                </c:pt>
                <c:pt idx="298">
                  <c:v>26</c:v>
                </c:pt>
                <c:pt idx="299">
                  <c:v>83</c:v>
                </c:pt>
                <c:pt idx="300">
                  <c:v>93</c:v>
                </c:pt>
                <c:pt idx="301">
                  <c:v>64</c:v>
                </c:pt>
                <c:pt idx="302">
                  <c:v>40</c:v>
                </c:pt>
                <c:pt idx="303">
                  <c:v>4</c:v>
                </c:pt>
                <c:pt idx="304">
                  <c:v>66</c:v>
                </c:pt>
                <c:pt idx="305">
                  <c:v>55</c:v>
                </c:pt>
                <c:pt idx="306">
                  <c:v>13</c:v>
                </c:pt>
                <c:pt idx="307">
                  <c:v>94</c:v>
                </c:pt>
                <c:pt idx="308">
                  <c:v>83</c:v>
                </c:pt>
                <c:pt idx="309">
                  <c:v>96</c:v>
                </c:pt>
                <c:pt idx="310">
                  <c:v>17</c:v>
                </c:pt>
                <c:pt idx="311">
                  <c:v>34</c:v>
                </c:pt>
                <c:pt idx="312">
                  <c:v>92</c:v>
                </c:pt>
                <c:pt idx="313">
                  <c:v>50</c:v>
                </c:pt>
                <c:pt idx="314">
                  <c:v>36</c:v>
                </c:pt>
                <c:pt idx="315">
                  <c:v>43</c:v>
                </c:pt>
                <c:pt idx="316">
                  <c:v>75</c:v>
                </c:pt>
                <c:pt idx="317">
                  <c:v>92</c:v>
                </c:pt>
                <c:pt idx="318">
                  <c:v>93</c:v>
                </c:pt>
                <c:pt idx="319">
                  <c:v>20</c:v>
                </c:pt>
                <c:pt idx="320">
                  <c:v>28</c:v>
                </c:pt>
                <c:pt idx="321">
                  <c:v>90</c:v>
                </c:pt>
                <c:pt idx="322">
                  <c:v>57</c:v>
                </c:pt>
                <c:pt idx="323">
                  <c:v>82</c:v>
                </c:pt>
                <c:pt idx="324">
                  <c:v>91</c:v>
                </c:pt>
                <c:pt idx="325">
                  <c:v>94</c:v>
                </c:pt>
                <c:pt idx="326">
                  <c:v>41</c:v>
                </c:pt>
                <c:pt idx="327">
                  <c:v>96</c:v>
                </c:pt>
                <c:pt idx="328">
                  <c:v>96</c:v>
                </c:pt>
                <c:pt idx="329">
                  <c:v>95</c:v>
                </c:pt>
                <c:pt idx="330">
                  <c:v>90</c:v>
                </c:pt>
                <c:pt idx="331">
                  <c:v>94</c:v>
                </c:pt>
                <c:pt idx="332">
                  <c:v>6</c:v>
                </c:pt>
                <c:pt idx="333">
                  <c:v>96</c:v>
                </c:pt>
                <c:pt idx="334">
                  <c:v>67</c:v>
                </c:pt>
                <c:pt idx="335">
                  <c:v>42</c:v>
                </c:pt>
                <c:pt idx="336">
                  <c:v>88</c:v>
                </c:pt>
                <c:pt idx="337">
                  <c:v>97</c:v>
                </c:pt>
                <c:pt idx="338">
                  <c:v>67</c:v>
                </c:pt>
                <c:pt idx="339">
                  <c:v>98</c:v>
                </c:pt>
                <c:pt idx="340">
                  <c:v>41</c:v>
                </c:pt>
                <c:pt idx="341">
                  <c:v>80</c:v>
                </c:pt>
                <c:pt idx="342">
                  <c:v>47</c:v>
                </c:pt>
                <c:pt idx="343">
                  <c:v>95</c:v>
                </c:pt>
                <c:pt idx="344">
                  <c:v>98</c:v>
                </c:pt>
                <c:pt idx="345">
                  <c:v>97</c:v>
                </c:pt>
                <c:pt idx="346">
                  <c:v>18</c:v>
                </c:pt>
                <c:pt idx="347">
                  <c:v>77</c:v>
                </c:pt>
                <c:pt idx="348">
                  <c:v>65</c:v>
                </c:pt>
                <c:pt idx="349">
                  <c:v>95</c:v>
                </c:pt>
                <c:pt idx="350">
                  <c:v>14</c:v>
                </c:pt>
                <c:pt idx="351">
                  <c:v>84</c:v>
                </c:pt>
                <c:pt idx="352">
                  <c:v>28</c:v>
                </c:pt>
                <c:pt idx="353">
                  <c:v>62</c:v>
                </c:pt>
                <c:pt idx="354">
                  <c:v>94</c:v>
                </c:pt>
                <c:pt idx="355">
                  <c:v>64</c:v>
                </c:pt>
                <c:pt idx="356">
                  <c:v>65</c:v>
                </c:pt>
                <c:pt idx="357">
                  <c:v>92</c:v>
                </c:pt>
                <c:pt idx="358">
                  <c:v>22</c:v>
                </c:pt>
                <c:pt idx="359">
                  <c:v>78</c:v>
                </c:pt>
                <c:pt idx="360">
                  <c:v>50</c:v>
                </c:pt>
                <c:pt idx="361">
                  <c:v>63</c:v>
                </c:pt>
                <c:pt idx="362">
                  <c:v>18</c:v>
                </c:pt>
                <c:pt idx="363">
                  <c:v>83</c:v>
                </c:pt>
                <c:pt idx="364">
                  <c:v>72</c:v>
                </c:pt>
                <c:pt idx="365">
                  <c:v>55</c:v>
                </c:pt>
                <c:pt idx="366">
                  <c:v>96</c:v>
                </c:pt>
                <c:pt idx="367">
                  <c:v>38</c:v>
                </c:pt>
                <c:pt idx="368">
                  <c:v>82</c:v>
                </c:pt>
                <c:pt idx="369">
                  <c:v>89</c:v>
                </c:pt>
                <c:pt idx="370">
                  <c:v>96</c:v>
                </c:pt>
                <c:pt idx="371">
                  <c:v>61</c:v>
                </c:pt>
                <c:pt idx="372">
                  <c:v>41</c:v>
                </c:pt>
                <c:pt idx="373">
                  <c:v>94</c:v>
                </c:pt>
                <c:pt idx="374">
                  <c:v>48</c:v>
                </c:pt>
                <c:pt idx="375">
                  <c:v>63</c:v>
                </c:pt>
                <c:pt idx="376">
                  <c:v>98</c:v>
                </c:pt>
                <c:pt idx="377">
                  <c:v>1</c:v>
                </c:pt>
                <c:pt idx="378">
                  <c:v>36</c:v>
                </c:pt>
                <c:pt idx="379">
                  <c:v>56</c:v>
                </c:pt>
                <c:pt idx="380">
                  <c:v>63</c:v>
                </c:pt>
                <c:pt idx="381">
                  <c:v>76</c:v>
                </c:pt>
                <c:pt idx="382">
                  <c:v>88</c:v>
                </c:pt>
                <c:pt idx="383">
                  <c:v>61</c:v>
                </c:pt>
                <c:pt idx="384">
                  <c:v>27</c:v>
                </c:pt>
                <c:pt idx="385">
                  <c:v>63</c:v>
                </c:pt>
                <c:pt idx="386">
                  <c:v>81</c:v>
                </c:pt>
                <c:pt idx="387">
                  <c:v>71</c:v>
                </c:pt>
                <c:pt idx="388">
                  <c:v>45</c:v>
                </c:pt>
                <c:pt idx="389">
                  <c:v>45</c:v>
                </c:pt>
                <c:pt idx="390">
                  <c:v>84</c:v>
                </c:pt>
                <c:pt idx="391">
                  <c:v>94</c:v>
                </c:pt>
                <c:pt idx="392">
                  <c:v>51</c:v>
                </c:pt>
                <c:pt idx="393">
                  <c:v>26</c:v>
                </c:pt>
                <c:pt idx="394">
                  <c:v>98</c:v>
                </c:pt>
                <c:pt idx="395">
                  <c:v>61</c:v>
                </c:pt>
                <c:pt idx="396">
                  <c:v>11</c:v>
                </c:pt>
                <c:pt idx="397">
                  <c:v>55</c:v>
                </c:pt>
                <c:pt idx="398">
                  <c:v>69</c:v>
                </c:pt>
                <c:pt idx="399">
                  <c:v>90</c:v>
                </c:pt>
                <c:pt idx="400">
                  <c:v>72</c:v>
                </c:pt>
                <c:pt idx="401">
                  <c:v>73</c:v>
                </c:pt>
                <c:pt idx="402">
                  <c:v>71</c:v>
                </c:pt>
                <c:pt idx="403">
                  <c:v>99</c:v>
                </c:pt>
                <c:pt idx="404">
                  <c:v>48</c:v>
                </c:pt>
                <c:pt idx="405">
                  <c:v>93</c:v>
                </c:pt>
                <c:pt idx="406">
                  <c:v>44</c:v>
                </c:pt>
                <c:pt idx="407">
                  <c:v>61</c:v>
                </c:pt>
                <c:pt idx="408">
                  <c:v>62</c:v>
                </c:pt>
                <c:pt idx="409">
                  <c:v>98</c:v>
                </c:pt>
                <c:pt idx="410">
                  <c:v>97</c:v>
                </c:pt>
                <c:pt idx="411">
                  <c:v>23</c:v>
                </c:pt>
                <c:pt idx="412">
                  <c:v>25</c:v>
                </c:pt>
                <c:pt idx="413">
                  <c:v>50</c:v>
                </c:pt>
                <c:pt idx="414">
                  <c:v>58</c:v>
                </c:pt>
                <c:pt idx="415">
                  <c:v>99</c:v>
                </c:pt>
                <c:pt idx="416">
                  <c:v>27</c:v>
                </c:pt>
                <c:pt idx="417">
                  <c:v>32</c:v>
                </c:pt>
                <c:pt idx="418">
                  <c:v>61</c:v>
                </c:pt>
                <c:pt idx="419">
                  <c:v>47</c:v>
                </c:pt>
                <c:pt idx="420">
                  <c:v>30</c:v>
                </c:pt>
                <c:pt idx="421">
                  <c:v>64</c:v>
                </c:pt>
                <c:pt idx="422">
                  <c:v>45</c:v>
                </c:pt>
                <c:pt idx="423">
                  <c:v>79</c:v>
                </c:pt>
                <c:pt idx="424">
                  <c:v>77</c:v>
                </c:pt>
                <c:pt idx="425">
                  <c:v>75</c:v>
                </c:pt>
                <c:pt idx="426">
                  <c:v>96</c:v>
                </c:pt>
                <c:pt idx="427">
                  <c:v>20</c:v>
                </c:pt>
                <c:pt idx="428">
                  <c:v>71</c:v>
                </c:pt>
                <c:pt idx="429">
                  <c:v>52</c:v>
                </c:pt>
                <c:pt idx="430">
                  <c:v>66</c:v>
                </c:pt>
                <c:pt idx="431">
                  <c:v>71</c:v>
                </c:pt>
                <c:pt idx="432">
                  <c:v>84</c:v>
                </c:pt>
                <c:pt idx="433">
                  <c:v>58</c:v>
                </c:pt>
                <c:pt idx="434">
                  <c:v>50</c:v>
                </c:pt>
                <c:pt idx="435">
                  <c:v>69</c:v>
                </c:pt>
                <c:pt idx="436">
                  <c:v>64</c:v>
                </c:pt>
                <c:pt idx="437">
                  <c:v>74</c:v>
                </c:pt>
                <c:pt idx="438">
                  <c:v>34</c:v>
                </c:pt>
                <c:pt idx="439">
                  <c:v>52</c:v>
                </c:pt>
                <c:pt idx="440">
                  <c:v>50</c:v>
                </c:pt>
                <c:pt idx="441">
                  <c:v>73</c:v>
                </c:pt>
                <c:pt idx="442">
                  <c:v>52</c:v>
                </c:pt>
                <c:pt idx="443">
                  <c:v>39</c:v>
                </c:pt>
                <c:pt idx="444">
                  <c:v>100</c:v>
                </c:pt>
                <c:pt idx="445">
                  <c:v>76</c:v>
                </c:pt>
                <c:pt idx="446">
                  <c:v>69</c:v>
                </c:pt>
                <c:pt idx="447">
                  <c:v>63</c:v>
                </c:pt>
                <c:pt idx="448">
                  <c:v>43</c:v>
                </c:pt>
                <c:pt idx="449">
                  <c:v>16</c:v>
                </c:pt>
                <c:pt idx="450">
                  <c:v>37</c:v>
                </c:pt>
                <c:pt idx="451">
                  <c:v>21</c:v>
                </c:pt>
                <c:pt idx="452">
                  <c:v>40</c:v>
                </c:pt>
                <c:pt idx="453">
                  <c:v>33</c:v>
                </c:pt>
                <c:pt idx="454">
                  <c:v>27</c:v>
                </c:pt>
                <c:pt idx="455">
                  <c:v>74</c:v>
                </c:pt>
                <c:pt idx="456">
                  <c:v>77</c:v>
                </c:pt>
                <c:pt idx="457">
                  <c:v>65</c:v>
                </c:pt>
                <c:pt idx="458">
                  <c:v>27</c:v>
                </c:pt>
                <c:pt idx="459">
                  <c:v>75</c:v>
                </c:pt>
                <c:pt idx="460">
                  <c:v>72</c:v>
                </c:pt>
                <c:pt idx="461">
                  <c:v>74</c:v>
                </c:pt>
                <c:pt idx="462">
                  <c:v>38</c:v>
                </c:pt>
                <c:pt idx="463">
                  <c:v>40</c:v>
                </c:pt>
                <c:pt idx="464">
                  <c:v>43</c:v>
                </c:pt>
                <c:pt idx="465">
                  <c:v>41</c:v>
                </c:pt>
                <c:pt idx="466">
                  <c:v>98</c:v>
                </c:pt>
                <c:pt idx="467">
                  <c:v>51</c:v>
                </c:pt>
                <c:pt idx="468">
                  <c:v>53</c:v>
                </c:pt>
                <c:pt idx="469">
                  <c:v>39</c:v>
                </c:pt>
                <c:pt idx="470">
                  <c:v>52</c:v>
                </c:pt>
                <c:pt idx="471">
                  <c:v>63</c:v>
                </c:pt>
                <c:pt idx="472">
                  <c:v>4</c:v>
                </c:pt>
                <c:pt idx="473">
                  <c:v>101</c:v>
                </c:pt>
                <c:pt idx="474">
                  <c:v>38</c:v>
                </c:pt>
                <c:pt idx="475">
                  <c:v>49</c:v>
                </c:pt>
                <c:pt idx="476">
                  <c:v>64</c:v>
                </c:pt>
                <c:pt idx="477">
                  <c:v>80</c:v>
                </c:pt>
                <c:pt idx="478">
                  <c:v>94</c:v>
                </c:pt>
                <c:pt idx="479">
                  <c:v>48</c:v>
                </c:pt>
                <c:pt idx="480">
                  <c:v>26</c:v>
                </c:pt>
                <c:pt idx="481">
                  <c:v>72</c:v>
                </c:pt>
                <c:pt idx="482">
                  <c:v>61</c:v>
                </c:pt>
                <c:pt idx="483">
                  <c:v>47</c:v>
                </c:pt>
                <c:pt idx="484">
                  <c:v>99</c:v>
                </c:pt>
                <c:pt idx="485">
                  <c:v>44</c:v>
                </c:pt>
                <c:pt idx="486">
                  <c:v>54</c:v>
                </c:pt>
                <c:pt idx="487">
                  <c:v>75</c:v>
                </c:pt>
                <c:pt idx="488">
                  <c:v>41</c:v>
                </c:pt>
                <c:pt idx="489">
                  <c:v>18</c:v>
                </c:pt>
                <c:pt idx="490">
                  <c:v>52</c:v>
                </c:pt>
                <c:pt idx="491">
                  <c:v>37</c:v>
                </c:pt>
                <c:pt idx="492">
                  <c:v>96</c:v>
                </c:pt>
                <c:pt idx="493">
                  <c:v>58</c:v>
                </c:pt>
                <c:pt idx="494">
                  <c:v>70</c:v>
                </c:pt>
                <c:pt idx="495">
                  <c:v>101</c:v>
                </c:pt>
                <c:pt idx="496">
                  <c:v>24</c:v>
                </c:pt>
                <c:pt idx="497">
                  <c:v>96</c:v>
                </c:pt>
                <c:pt idx="498">
                  <c:v>91</c:v>
                </c:pt>
                <c:pt idx="499">
                  <c:v>38</c:v>
                </c:pt>
                <c:pt idx="500">
                  <c:v>15</c:v>
                </c:pt>
                <c:pt idx="501">
                  <c:v>72</c:v>
                </c:pt>
                <c:pt idx="502">
                  <c:v>90</c:v>
                </c:pt>
                <c:pt idx="503">
                  <c:v>63</c:v>
                </c:pt>
                <c:pt idx="504">
                  <c:v>74</c:v>
                </c:pt>
                <c:pt idx="505">
                  <c:v>92</c:v>
                </c:pt>
                <c:pt idx="506">
                  <c:v>99</c:v>
                </c:pt>
                <c:pt idx="507">
                  <c:v>52</c:v>
                </c:pt>
                <c:pt idx="508">
                  <c:v>90</c:v>
                </c:pt>
                <c:pt idx="509">
                  <c:v>37</c:v>
                </c:pt>
                <c:pt idx="510">
                  <c:v>98</c:v>
                </c:pt>
                <c:pt idx="511">
                  <c:v>33</c:v>
                </c:pt>
                <c:pt idx="512">
                  <c:v>91</c:v>
                </c:pt>
                <c:pt idx="513">
                  <c:v>46</c:v>
                </c:pt>
                <c:pt idx="514">
                  <c:v>45</c:v>
                </c:pt>
                <c:pt idx="515">
                  <c:v>23</c:v>
                </c:pt>
                <c:pt idx="516">
                  <c:v>76</c:v>
                </c:pt>
                <c:pt idx="517">
                  <c:v>83</c:v>
                </c:pt>
                <c:pt idx="518">
                  <c:v>63</c:v>
                </c:pt>
                <c:pt idx="519">
                  <c:v>88</c:v>
                </c:pt>
                <c:pt idx="520">
                  <c:v>15</c:v>
                </c:pt>
                <c:pt idx="521">
                  <c:v>50</c:v>
                </c:pt>
                <c:pt idx="522">
                  <c:v>59</c:v>
                </c:pt>
                <c:pt idx="523">
                  <c:v>77</c:v>
                </c:pt>
                <c:pt idx="524">
                  <c:v>55</c:v>
                </c:pt>
                <c:pt idx="525">
                  <c:v>53</c:v>
                </c:pt>
                <c:pt idx="526">
                  <c:v>56</c:v>
                </c:pt>
                <c:pt idx="527">
                  <c:v>51</c:v>
                </c:pt>
                <c:pt idx="528">
                  <c:v>81</c:v>
                </c:pt>
                <c:pt idx="529">
                  <c:v>54</c:v>
                </c:pt>
                <c:pt idx="530">
                  <c:v>77</c:v>
                </c:pt>
                <c:pt idx="531">
                  <c:v>56</c:v>
                </c:pt>
                <c:pt idx="532">
                  <c:v>88</c:v>
                </c:pt>
                <c:pt idx="533">
                  <c:v>32</c:v>
                </c:pt>
                <c:pt idx="534">
                  <c:v>60</c:v>
                </c:pt>
                <c:pt idx="535">
                  <c:v>94</c:v>
                </c:pt>
                <c:pt idx="536">
                  <c:v>77</c:v>
                </c:pt>
                <c:pt idx="537">
                  <c:v>78</c:v>
                </c:pt>
                <c:pt idx="538">
                  <c:v>41</c:v>
                </c:pt>
                <c:pt idx="539">
                  <c:v>89</c:v>
                </c:pt>
                <c:pt idx="540">
                  <c:v>55</c:v>
                </c:pt>
                <c:pt idx="541">
                  <c:v>50</c:v>
                </c:pt>
                <c:pt idx="542">
                  <c:v>68</c:v>
                </c:pt>
                <c:pt idx="543">
                  <c:v>64</c:v>
                </c:pt>
                <c:pt idx="544">
                  <c:v>69</c:v>
                </c:pt>
                <c:pt idx="545">
                  <c:v>54</c:v>
                </c:pt>
                <c:pt idx="546">
                  <c:v>84</c:v>
                </c:pt>
                <c:pt idx="547">
                  <c:v>34</c:v>
                </c:pt>
                <c:pt idx="548">
                  <c:v>47</c:v>
                </c:pt>
                <c:pt idx="549">
                  <c:v>71</c:v>
                </c:pt>
                <c:pt idx="550">
                  <c:v>53</c:v>
                </c:pt>
                <c:pt idx="551">
                  <c:v>99</c:v>
                </c:pt>
                <c:pt idx="552">
                  <c:v>47</c:v>
                </c:pt>
                <c:pt idx="553">
                  <c:v>65</c:v>
                </c:pt>
                <c:pt idx="554">
                  <c:v>92</c:v>
                </c:pt>
                <c:pt idx="555">
                  <c:v>71</c:v>
                </c:pt>
                <c:pt idx="556">
                  <c:v>71</c:v>
                </c:pt>
                <c:pt idx="557">
                  <c:v>55</c:v>
                </c:pt>
                <c:pt idx="558">
                  <c:v>83</c:v>
                </c:pt>
                <c:pt idx="559">
                  <c:v>79</c:v>
                </c:pt>
                <c:pt idx="560">
                  <c:v>28</c:v>
                </c:pt>
                <c:pt idx="561">
                  <c:v>52</c:v>
                </c:pt>
                <c:pt idx="562">
                  <c:v>63</c:v>
                </c:pt>
                <c:pt idx="563">
                  <c:v>51</c:v>
                </c:pt>
                <c:pt idx="564">
                  <c:v>25</c:v>
                </c:pt>
                <c:pt idx="565">
                  <c:v>61</c:v>
                </c:pt>
                <c:pt idx="566">
                  <c:v>65</c:v>
                </c:pt>
                <c:pt idx="567">
                  <c:v>65</c:v>
                </c:pt>
                <c:pt idx="568">
                  <c:v>54</c:v>
                </c:pt>
                <c:pt idx="569">
                  <c:v>73</c:v>
                </c:pt>
                <c:pt idx="570">
                  <c:v>83</c:v>
                </c:pt>
                <c:pt idx="571">
                  <c:v>97</c:v>
                </c:pt>
                <c:pt idx="572">
                  <c:v>52</c:v>
                </c:pt>
                <c:pt idx="573">
                  <c:v>63</c:v>
                </c:pt>
                <c:pt idx="574">
                  <c:v>20</c:v>
                </c:pt>
                <c:pt idx="575">
                  <c:v>93</c:v>
                </c:pt>
                <c:pt idx="576">
                  <c:v>45</c:v>
                </c:pt>
                <c:pt idx="577">
                  <c:v>78</c:v>
                </c:pt>
                <c:pt idx="578">
                  <c:v>43</c:v>
                </c:pt>
                <c:pt idx="579">
                  <c:v>92</c:v>
                </c:pt>
                <c:pt idx="580">
                  <c:v>70</c:v>
                </c:pt>
                <c:pt idx="581">
                  <c:v>53</c:v>
                </c:pt>
                <c:pt idx="582">
                  <c:v>78</c:v>
                </c:pt>
                <c:pt idx="583">
                  <c:v>51</c:v>
                </c:pt>
                <c:pt idx="584">
                  <c:v>86</c:v>
                </c:pt>
                <c:pt idx="585">
                  <c:v>75</c:v>
                </c:pt>
                <c:pt idx="586">
                  <c:v>88</c:v>
                </c:pt>
                <c:pt idx="587">
                  <c:v>46</c:v>
                </c:pt>
                <c:pt idx="588">
                  <c:v>41</c:v>
                </c:pt>
                <c:pt idx="589">
                  <c:v>66</c:v>
                </c:pt>
                <c:pt idx="590">
                  <c:v>60</c:v>
                </c:pt>
                <c:pt idx="591">
                  <c:v>21</c:v>
                </c:pt>
                <c:pt idx="592">
                  <c:v>39</c:v>
                </c:pt>
                <c:pt idx="593">
                  <c:v>40</c:v>
                </c:pt>
                <c:pt idx="594">
                  <c:v>31</c:v>
                </c:pt>
                <c:pt idx="595">
                  <c:v>52</c:v>
                </c:pt>
                <c:pt idx="596">
                  <c:v>58</c:v>
                </c:pt>
                <c:pt idx="597">
                  <c:v>79</c:v>
                </c:pt>
                <c:pt idx="598">
                  <c:v>81</c:v>
                </c:pt>
                <c:pt idx="599">
                  <c:v>100</c:v>
                </c:pt>
                <c:pt idx="600">
                  <c:v>78</c:v>
                </c:pt>
                <c:pt idx="601">
                  <c:v>49</c:v>
                </c:pt>
                <c:pt idx="602">
                  <c:v>44</c:v>
                </c:pt>
                <c:pt idx="603">
                  <c:v>42</c:v>
                </c:pt>
                <c:pt idx="604">
                  <c:v>51</c:v>
                </c:pt>
                <c:pt idx="605">
                  <c:v>33</c:v>
                </c:pt>
                <c:pt idx="606">
                  <c:v>79</c:v>
                </c:pt>
                <c:pt idx="607">
                  <c:v>80</c:v>
                </c:pt>
                <c:pt idx="608">
                  <c:v>39</c:v>
                </c:pt>
                <c:pt idx="609">
                  <c:v>75</c:v>
                </c:pt>
                <c:pt idx="610">
                  <c:v>69</c:v>
                </c:pt>
                <c:pt idx="611">
                  <c:v>29</c:v>
                </c:pt>
                <c:pt idx="612">
                  <c:v>21</c:v>
                </c:pt>
                <c:pt idx="613">
                  <c:v>56</c:v>
                </c:pt>
                <c:pt idx="614">
                  <c:v>35</c:v>
                </c:pt>
                <c:pt idx="615">
                  <c:v>70</c:v>
                </c:pt>
                <c:pt idx="616">
                  <c:v>73</c:v>
                </c:pt>
                <c:pt idx="617">
                  <c:v>93</c:v>
                </c:pt>
                <c:pt idx="618">
                  <c:v>65</c:v>
                </c:pt>
                <c:pt idx="619">
                  <c:v>28</c:v>
                </c:pt>
                <c:pt idx="620">
                  <c:v>94</c:v>
                </c:pt>
                <c:pt idx="621">
                  <c:v>79</c:v>
                </c:pt>
                <c:pt idx="622">
                  <c:v>48</c:v>
                </c:pt>
                <c:pt idx="623">
                  <c:v>61</c:v>
                </c:pt>
                <c:pt idx="624">
                  <c:v>54</c:v>
                </c:pt>
                <c:pt idx="625">
                  <c:v>82</c:v>
                </c:pt>
                <c:pt idx="626">
                  <c:v>93</c:v>
                </c:pt>
                <c:pt idx="627">
                  <c:v>95</c:v>
                </c:pt>
                <c:pt idx="628">
                  <c:v>68</c:v>
                </c:pt>
                <c:pt idx="629">
                  <c:v>71</c:v>
                </c:pt>
                <c:pt idx="630">
                  <c:v>30</c:v>
                </c:pt>
                <c:pt idx="631">
                  <c:v>62</c:v>
                </c:pt>
                <c:pt idx="632">
                  <c:v>78</c:v>
                </c:pt>
                <c:pt idx="633">
                  <c:v>21</c:v>
                </c:pt>
                <c:pt idx="634">
                  <c:v>97</c:v>
                </c:pt>
                <c:pt idx="635">
                  <c:v>80</c:v>
                </c:pt>
                <c:pt idx="636">
                  <c:v>77</c:v>
                </c:pt>
                <c:pt idx="637">
                  <c:v>57</c:v>
                </c:pt>
                <c:pt idx="638">
                  <c:v>99</c:v>
                </c:pt>
                <c:pt idx="639">
                  <c:v>32</c:v>
                </c:pt>
                <c:pt idx="640">
                  <c:v>56</c:v>
                </c:pt>
                <c:pt idx="641">
                  <c:v>33</c:v>
                </c:pt>
                <c:pt idx="642">
                  <c:v>51</c:v>
                </c:pt>
                <c:pt idx="643">
                  <c:v>64</c:v>
                </c:pt>
                <c:pt idx="644">
                  <c:v>79</c:v>
                </c:pt>
                <c:pt idx="645">
                  <c:v>91</c:v>
                </c:pt>
                <c:pt idx="646">
                  <c:v>98</c:v>
                </c:pt>
                <c:pt idx="647">
                  <c:v>28</c:v>
                </c:pt>
                <c:pt idx="648">
                  <c:v>45</c:v>
                </c:pt>
                <c:pt idx="649">
                  <c:v>35</c:v>
                </c:pt>
                <c:pt idx="650">
                  <c:v>36</c:v>
                </c:pt>
                <c:pt idx="651">
                  <c:v>58</c:v>
                </c:pt>
                <c:pt idx="652">
                  <c:v>71</c:v>
                </c:pt>
                <c:pt idx="653">
                  <c:v>58</c:v>
                </c:pt>
                <c:pt idx="654">
                  <c:v>99</c:v>
                </c:pt>
                <c:pt idx="655">
                  <c:v>38</c:v>
                </c:pt>
                <c:pt idx="656">
                  <c:v>55</c:v>
                </c:pt>
                <c:pt idx="657">
                  <c:v>105</c:v>
                </c:pt>
                <c:pt idx="658">
                  <c:v>91</c:v>
                </c:pt>
                <c:pt idx="659">
                  <c:v>76</c:v>
                </c:pt>
                <c:pt idx="660">
                  <c:v>69</c:v>
                </c:pt>
                <c:pt idx="661">
                  <c:v>52</c:v>
                </c:pt>
                <c:pt idx="662">
                  <c:v>89</c:v>
                </c:pt>
                <c:pt idx="663">
                  <c:v>68</c:v>
                </c:pt>
                <c:pt idx="664">
                  <c:v>61</c:v>
                </c:pt>
                <c:pt idx="665">
                  <c:v>56</c:v>
                </c:pt>
                <c:pt idx="666">
                  <c:v>50</c:v>
                </c:pt>
                <c:pt idx="667">
                  <c:v>67</c:v>
                </c:pt>
                <c:pt idx="668">
                  <c:v>33</c:v>
                </c:pt>
                <c:pt idx="669">
                  <c:v>81</c:v>
                </c:pt>
                <c:pt idx="670">
                  <c:v>33</c:v>
                </c:pt>
                <c:pt idx="671">
                  <c:v>90</c:v>
                </c:pt>
                <c:pt idx="672">
                  <c:v>100</c:v>
                </c:pt>
                <c:pt idx="673">
                  <c:v>65</c:v>
                </c:pt>
                <c:pt idx="674">
                  <c:v>75</c:v>
                </c:pt>
                <c:pt idx="675">
                  <c:v>80</c:v>
                </c:pt>
                <c:pt idx="676">
                  <c:v>74</c:v>
                </c:pt>
                <c:pt idx="677">
                  <c:v>97</c:v>
                </c:pt>
                <c:pt idx="678">
                  <c:v>72</c:v>
                </c:pt>
                <c:pt idx="679">
                  <c:v>41</c:v>
                </c:pt>
                <c:pt idx="680">
                  <c:v>65</c:v>
                </c:pt>
                <c:pt idx="681">
                  <c:v>93</c:v>
                </c:pt>
                <c:pt idx="682">
                  <c:v>19</c:v>
                </c:pt>
                <c:pt idx="683">
                  <c:v>76</c:v>
                </c:pt>
                <c:pt idx="684">
                  <c:v>91</c:v>
                </c:pt>
                <c:pt idx="685">
                  <c:v>24</c:v>
                </c:pt>
                <c:pt idx="686">
                  <c:v>65</c:v>
                </c:pt>
                <c:pt idx="687">
                  <c:v>82</c:v>
                </c:pt>
                <c:pt idx="688">
                  <c:v>46</c:v>
                </c:pt>
                <c:pt idx="689">
                  <c:v>12</c:v>
                </c:pt>
                <c:pt idx="690">
                  <c:v>45</c:v>
                </c:pt>
                <c:pt idx="691">
                  <c:v>53</c:v>
                </c:pt>
                <c:pt idx="692">
                  <c:v>54</c:v>
                </c:pt>
                <c:pt idx="693">
                  <c:v>100</c:v>
                </c:pt>
                <c:pt idx="694">
                  <c:v>43</c:v>
                </c:pt>
                <c:pt idx="695">
                  <c:v>75</c:v>
                </c:pt>
                <c:pt idx="696">
                  <c:v>78</c:v>
                </c:pt>
                <c:pt idx="697">
                  <c:v>57</c:v>
                </c:pt>
                <c:pt idx="698">
                  <c:v>77</c:v>
                </c:pt>
                <c:pt idx="699">
                  <c:v>59</c:v>
                </c:pt>
                <c:pt idx="700">
                  <c:v>79</c:v>
                </c:pt>
                <c:pt idx="701">
                  <c:v>64</c:v>
                </c:pt>
                <c:pt idx="702">
                  <c:v>58</c:v>
                </c:pt>
                <c:pt idx="703">
                  <c:v>79</c:v>
                </c:pt>
                <c:pt idx="704">
                  <c:v>65</c:v>
                </c:pt>
                <c:pt idx="705">
                  <c:v>27</c:v>
                </c:pt>
                <c:pt idx="706">
                  <c:v>65</c:v>
                </c:pt>
                <c:pt idx="707">
                  <c:v>75</c:v>
                </c:pt>
                <c:pt idx="708">
                  <c:v>54</c:v>
                </c:pt>
                <c:pt idx="709">
                  <c:v>40</c:v>
                </c:pt>
                <c:pt idx="710">
                  <c:v>77</c:v>
                </c:pt>
                <c:pt idx="711">
                  <c:v>40</c:v>
                </c:pt>
                <c:pt idx="712">
                  <c:v>35</c:v>
                </c:pt>
                <c:pt idx="713">
                  <c:v>52</c:v>
                </c:pt>
                <c:pt idx="714">
                  <c:v>95</c:v>
                </c:pt>
                <c:pt idx="715">
                  <c:v>72</c:v>
                </c:pt>
                <c:pt idx="716">
                  <c:v>63</c:v>
                </c:pt>
                <c:pt idx="717">
                  <c:v>11</c:v>
                </c:pt>
                <c:pt idx="718">
                  <c:v>36</c:v>
                </c:pt>
                <c:pt idx="719">
                  <c:v>39</c:v>
                </c:pt>
                <c:pt idx="720">
                  <c:v>86</c:v>
                </c:pt>
                <c:pt idx="721">
                  <c:v>41</c:v>
                </c:pt>
                <c:pt idx="722">
                  <c:v>77</c:v>
                </c:pt>
                <c:pt idx="723">
                  <c:v>92</c:v>
                </c:pt>
                <c:pt idx="724">
                  <c:v>31</c:v>
                </c:pt>
                <c:pt idx="725">
                  <c:v>30</c:v>
                </c:pt>
                <c:pt idx="726">
                  <c:v>46</c:v>
                </c:pt>
                <c:pt idx="727">
                  <c:v>39</c:v>
                </c:pt>
                <c:pt idx="728">
                  <c:v>53</c:v>
                </c:pt>
                <c:pt idx="729">
                  <c:v>76</c:v>
                </c:pt>
                <c:pt idx="730">
                  <c:v>76</c:v>
                </c:pt>
                <c:pt idx="731">
                  <c:v>63</c:v>
                </c:pt>
                <c:pt idx="732">
                  <c:v>29</c:v>
                </c:pt>
                <c:pt idx="733">
                  <c:v>75</c:v>
                </c:pt>
                <c:pt idx="734">
                  <c:v>78</c:v>
                </c:pt>
                <c:pt idx="735">
                  <c:v>53</c:v>
                </c:pt>
                <c:pt idx="736">
                  <c:v>19</c:v>
                </c:pt>
                <c:pt idx="737">
                  <c:v>72</c:v>
                </c:pt>
                <c:pt idx="738">
                  <c:v>95</c:v>
                </c:pt>
                <c:pt idx="739">
                  <c:v>80</c:v>
                </c:pt>
                <c:pt idx="740">
                  <c:v>83</c:v>
                </c:pt>
                <c:pt idx="741">
                  <c:v>32</c:v>
                </c:pt>
                <c:pt idx="742">
                  <c:v>83</c:v>
                </c:pt>
                <c:pt idx="743">
                  <c:v>78</c:v>
                </c:pt>
                <c:pt idx="744">
                  <c:v>82</c:v>
                </c:pt>
                <c:pt idx="745">
                  <c:v>80</c:v>
                </c:pt>
                <c:pt idx="746">
                  <c:v>73</c:v>
                </c:pt>
                <c:pt idx="747">
                  <c:v>94</c:v>
                </c:pt>
                <c:pt idx="748">
                  <c:v>77</c:v>
                </c:pt>
                <c:pt idx="749">
                  <c:v>68</c:v>
                </c:pt>
                <c:pt idx="750">
                  <c:v>39</c:v>
                </c:pt>
                <c:pt idx="751">
                  <c:v>95</c:v>
                </c:pt>
                <c:pt idx="752">
                  <c:v>103</c:v>
                </c:pt>
                <c:pt idx="753">
                  <c:v>65</c:v>
                </c:pt>
                <c:pt idx="754">
                  <c:v>76</c:v>
                </c:pt>
                <c:pt idx="755">
                  <c:v>66</c:v>
                </c:pt>
                <c:pt idx="756">
                  <c:v>38</c:v>
                </c:pt>
                <c:pt idx="757">
                  <c:v>79</c:v>
                </c:pt>
                <c:pt idx="758">
                  <c:v>31</c:v>
                </c:pt>
                <c:pt idx="759">
                  <c:v>62</c:v>
                </c:pt>
                <c:pt idx="760">
                  <c:v>52</c:v>
                </c:pt>
                <c:pt idx="761">
                  <c:v>82</c:v>
                </c:pt>
                <c:pt idx="762">
                  <c:v>63</c:v>
                </c:pt>
                <c:pt idx="763">
                  <c:v>30</c:v>
                </c:pt>
                <c:pt idx="764">
                  <c:v>54</c:v>
                </c:pt>
                <c:pt idx="765">
                  <c:v>27</c:v>
                </c:pt>
                <c:pt idx="766">
                  <c:v>51</c:v>
                </c:pt>
                <c:pt idx="767">
                  <c:v>58</c:v>
                </c:pt>
                <c:pt idx="768">
                  <c:v>94</c:v>
                </c:pt>
                <c:pt idx="769">
                  <c:v>73</c:v>
                </c:pt>
                <c:pt idx="770">
                  <c:v>99</c:v>
                </c:pt>
                <c:pt idx="771">
                  <c:v>46</c:v>
                </c:pt>
                <c:pt idx="772">
                  <c:v>26</c:v>
                </c:pt>
                <c:pt idx="773">
                  <c:v>69</c:v>
                </c:pt>
                <c:pt idx="774">
                  <c:v>73</c:v>
                </c:pt>
                <c:pt idx="775">
                  <c:v>66</c:v>
                </c:pt>
                <c:pt idx="776">
                  <c:v>85</c:v>
                </c:pt>
                <c:pt idx="777">
                  <c:v>73</c:v>
                </c:pt>
                <c:pt idx="778">
                  <c:v>69</c:v>
                </c:pt>
                <c:pt idx="779">
                  <c:v>99</c:v>
                </c:pt>
                <c:pt idx="780">
                  <c:v>68</c:v>
                </c:pt>
                <c:pt idx="781">
                  <c:v>81</c:v>
                </c:pt>
                <c:pt idx="782">
                  <c:v>85</c:v>
                </c:pt>
                <c:pt idx="783">
                  <c:v>34</c:v>
                </c:pt>
                <c:pt idx="784">
                  <c:v>42</c:v>
                </c:pt>
                <c:pt idx="785">
                  <c:v>91</c:v>
                </c:pt>
                <c:pt idx="786">
                  <c:v>53</c:v>
                </c:pt>
                <c:pt idx="787">
                  <c:v>48</c:v>
                </c:pt>
                <c:pt idx="788">
                  <c:v>37</c:v>
                </c:pt>
                <c:pt idx="789">
                  <c:v>66</c:v>
                </c:pt>
                <c:pt idx="790">
                  <c:v>55</c:v>
                </c:pt>
                <c:pt idx="791">
                  <c:v>89</c:v>
                </c:pt>
                <c:pt idx="792">
                  <c:v>43</c:v>
                </c:pt>
                <c:pt idx="793">
                  <c:v>59</c:v>
                </c:pt>
                <c:pt idx="794">
                  <c:v>76</c:v>
                </c:pt>
                <c:pt idx="795">
                  <c:v>84</c:v>
                </c:pt>
                <c:pt idx="796">
                  <c:v>42</c:v>
                </c:pt>
                <c:pt idx="797">
                  <c:v>101</c:v>
                </c:pt>
                <c:pt idx="798">
                  <c:v>46</c:v>
                </c:pt>
                <c:pt idx="799">
                  <c:v>60</c:v>
                </c:pt>
                <c:pt idx="800">
                  <c:v>72</c:v>
                </c:pt>
                <c:pt idx="801">
                  <c:v>85</c:v>
                </c:pt>
                <c:pt idx="802">
                  <c:v>47</c:v>
                </c:pt>
                <c:pt idx="803">
                  <c:v>65</c:v>
                </c:pt>
                <c:pt idx="804">
                  <c:v>81</c:v>
                </c:pt>
                <c:pt idx="805">
                  <c:v>100</c:v>
                </c:pt>
                <c:pt idx="806">
                  <c:v>60</c:v>
                </c:pt>
                <c:pt idx="807">
                  <c:v>67</c:v>
                </c:pt>
                <c:pt idx="808">
                  <c:v>51</c:v>
                </c:pt>
                <c:pt idx="809">
                  <c:v>94</c:v>
                </c:pt>
                <c:pt idx="810">
                  <c:v>79</c:v>
                </c:pt>
                <c:pt idx="811">
                  <c:v>49</c:v>
                </c:pt>
                <c:pt idx="812">
                  <c:v>58</c:v>
                </c:pt>
                <c:pt idx="813">
                  <c:v>43</c:v>
                </c:pt>
                <c:pt idx="814">
                  <c:v>39</c:v>
                </c:pt>
                <c:pt idx="815">
                  <c:v>31</c:v>
                </c:pt>
                <c:pt idx="816">
                  <c:v>80</c:v>
                </c:pt>
                <c:pt idx="817">
                  <c:v>57</c:v>
                </c:pt>
                <c:pt idx="818">
                  <c:v>45</c:v>
                </c:pt>
                <c:pt idx="819">
                  <c:v>105</c:v>
                </c:pt>
                <c:pt idx="820">
                  <c:v>71</c:v>
                </c:pt>
                <c:pt idx="821">
                  <c:v>37</c:v>
                </c:pt>
                <c:pt idx="822">
                  <c:v>97</c:v>
                </c:pt>
                <c:pt idx="823">
                  <c:v>49</c:v>
                </c:pt>
                <c:pt idx="824">
                  <c:v>36</c:v>
                </c:pt>
                <c:pt idx="825">
                  <c:v>44</c:v>
                </c:pt>
                <c:pt idx="826">
                  <c:v>35</c:v>
                </c:pt>
                <c:pt idx="827">
                  <c:v>59</c:v>
                </c:pt>
                <c:pt idx="828">
                  <c:v>51</c:v>
                </c:pt>
                <c:pt idx="829">
                  <c:v>97</c:v>
                </c:pt>
                <c:pt idx="830">
                  <c:v>49</c:v>
                </c:pt>
                <c:pt idx="831">
                  <c:v>72</c:v>
                </c:pt>
                <c:pt idx="832">
                  <c:v>65</c:v>
                </c:pt>
                <c:pt idx="833">
                  <c:v>50</c:v>
                </c:pt>
                <c:pt idx="834">
                  <c:v>21</c:v>
                </c:pt>
                <c:pt idx="835">
                  <c:v>30</c:v>
                </c:pt>
                <c:pt idx="836">
                  <c:v>57</c:v>
                </c:pt>
                <c:pt idx="837">
                  <c:v>57</c:v>
                </c:pt>
                <c:pt idx="838">
                  <c:v>21</c:v>
                </c:pt>
                <c:pt idx="839">
                  <c:v>77</c:v>
                </c:pt>
                <c:pt idx="840">
                  <c:v>80</c:v>
                </c:pt>
                <c:pt idx="841">
                  <c:v>71</c:v>
                </c:pt>
                <c:pt idx="842">
                  <c:v>103</c:v>
                </c:pt>
                <c:pt idx="843">
                  <c:v>82</c:v>
                </c:pt>
                <c:pt idx="844">
                  <c:v>39</c:v>
                </c:pt>
                <c:pt idx="845">
                  <c:v>84</c:v>
                </c:pt>
                <c:pt idx="846">
                  <c:v>58</c:v>
                </c:pt>
                <c:pt idx="847">
                  <c:v>65</c:v>
                </c:pt>
                <c:pt idx="848">
                  <c:v>48</c:v>
                </c:pt>
                <c:pt idx="849">
                  <c:v>29</c:v>
                </c:pt>
                <c:pt idx="850">
                  <c:v>82</c:v>
                </c:pt>
                <c:pt idx="851">
                  <c:v>100</c:v>
                </c:pt>
                <c:pt idx="852">
                  <c:v>97</c:v>
                </c:pt>
                <c:pt idx="853">
                  <c:v>68</c:v>
                </c:pt>
                <c:pt idx="854">
                  <c:v>75</c:v>
                </c:pt>
                <c:pt idx="855">
                  <c:v>39</c:v>
                </c:pt>
                <c:pt idx="856">
                  <c:v>79</c:v>
                </c:pt>
                <c:pt idx="857">
                  <c:v>73</c:v>
                </c:pt>
                <c:pt idx="858">
                  <c:v>47</c:v>
                </c:pt>
                <c:pt idx="859">
                  <c:v>98</c:v>
                </c:pt>
                <c:pt idx="860">
                  <c:v>77</c:v>
                </c:pt>
                <c:pt idx="861">
                  <c:v>77</c:v>
                </c:pt>
                <c:pt idx="862">
                  <c:v>22</c:v>
                </c:pt>
                <c:pt idx="863">
                  <c:v>67</c:v>
                </c:pt>
                <c:pt idx="864">
                  <c:v>103</c:v>
                </c:pt>
                <c:pt idx="865">
                  <c:v>62</c:v>
                </c:pt>
                <c:pt idx="866">
                  <c:v>96</c:v>
                </c:pt>
                <c:pt idx="867">
                  <c:v>81</c:v>
                </c:pt>
                <c:pt idx="868">
                  <c:v>36</c:v>
                </c:pt>
                <c:pt idx="869">
                  <c:v>16</c:v>
                </c:pt>
                <c:pt idx="870">
                  <c:v>38</c:v>
                </c:pt>
                <c:pt idx="871">
                  <c:v>51</c:v>
                </c:pt>
                <c:pt idx="872">
                  <c:v>89</c:v>
                </c:pt>
                <c:pt idx="873">
                  <c:v>43</c:v>
                </c:pt>
                <c:pt idx="874">
                  <c:v>39</c:v>
                </c:pt>
                <c:pt idx="875">
                  <c:v>61</c:v>
                </c:pt>
                <c:pt idx="876">
                  <c:v>38</c:v>
                </c:pt>
                <c:pt idx="877">
                  <c:v>100</c:v>
                </c:pt>
                <c:pt idx="878">
                  <c:v>14</c:v>
                </c:pt>
                <c:pt idx="879">
                  <c:v>25</c:v>
                </c:pt>
                <c:pt idx="880">
                  <c:v>28</c:v>
                </c:pt>
                <c:pt idx="881">
                  <c:v>77</c:v>
                </c:pt>
                <c:pt idx="882">
                  <c:v>74</c:v>
                </c:pt>
                <c:pt idx="883">
                  <c:v>48</c:v>
                </c:pt>
                <c:pt idx="884">
                  <c:v>52</c:v>
                </c:pt>
                <c:pt idx="885">
                  <c:v>60</c:v>
                </c:pt>
                <c:pt idx="886">
                  <c:v>67</c:v>
                </c:pt>
                <c:pt idx="887">
                  <c:v>86</c:v>
                </c:pt>
                <c:pt idx="888">
                  <c:v>82</c:v>
                </c:pt>
                <c:pt idx="889">
                  <c:v>96</c:v>
                </c:pt>
                <c:pt idx="890">
                  <c:v>35</c:v>
                </c:pt>
                <c:pt idx="891">
                  <c:v>66</c:v>
                </c:pt>
                <c:pt idx="892">
                  <c:v>73</c:v>
                </c:pt>
                <c:pt idx="893">
                  <c:v>78</c:v>
                </c:pt>
                <c:pt idx="894">
                  <c:v>66</c:v>
                </c:pt>
                <c:pt idx="895">
                  <c:v>53</c:v>
                </c:pt>
                <c:pt idx="896">
                  <c:v>68</c:v>
                </c:pt>
                <c:pt idx="897">
                  <c:v>32</c:v>
                </c:pt>
                <c:pt idx="898">
                  <c:v>56</c:v>
                </c:pt>
                <c:pt idx="899">
                  <c:v>62</c:v>
                </c:pt>
                <c:pt idx="900">
                  <c:v>74</c:v>
                </c:pt>
                <c:pt idx="901">
                  <c:v>45</c:v>
                </c:pt>
                <c:pt idx="902">
                  <c:v>56</c:v>
                </c:pt>
                <c:pt idx="903">
                  <c:v>59</c:v>
                </c:pt>
                <c:pt idx="904">
                  <c:v>53</c:v>
                </c:pt>
                <c:pt idx="905">
                  <c:v>50</c:v>
                </c:pt>
                <c:pt idx="906">
                  <c:v>54</c:v>
                </c:pt>
                <c:pt idx="907">
                  <c:v>78</c:v>
                </c:pt>
                <c:pt idx="908">
                  <c:v>95</c:v>
                </c:pt>
                <c:pt idx="909">
                  <c:v>41</c:v>
                </c:pt>
                <c:pt idx="910">
                  <c:v>76</c:v>
                </c:pt>
                <c:pt idx="911">
                  <c:v>49</c:v>
                </c:pt>
                <c:pt idx="912">
                  <c:v>77</c:v>
                </c:pt>
                <c:pt idx="913">
                  <c:v>70</c:v>
                </c:pt>
                <c:pt idx="914">
                  <c:v>81</c:v>
                </c:pt>
                <c:pt idx="915">
                  <c:v>81</c:v>
                </c:pt>
                <c:pt idx="916">
                  <c:v>36</c:v>
                </c:pt>
                <c:pt idx="917">
                  <c:v>9</c:v>
                </c:pt>
                <c:pt idx="918">
                  <c:v>18</c:v>
                </c:pt>
                <c:pt idx="919">
                  <c:v>69</c:v>
                </c:pt>
                <c:pt idx="920">
                  <c:v>91</c:v>
                </c:pt>
                <c:pt idx="921">
                  <c:v>83</c:v>
                </c:pt>
                <c:pt idx="922">
                  <c:v>85</c:v>
                </c:pt>
                <c:pt idx="923">
                  <c:v>86</c:v>
                </c:pt>
                <c:pt idx="924">
                  <c:v>38</c:v>
                </c:pt>
                <c:pt idx="925">
                  <c:v>76</c:v>
                </c:pt>
                <c:pt idx="926">
                  <c:v>84</c:v>
                </c:pt>
                <c:pt idx="927">
                  <c:v>60</c:v>
                </c:pt>
                <c:pt idx="928">
                  <c:v>83</c:v>
                </c:pt>
                <c:pt idx="929">
                  <c:v>99</c:v>
                </c:pt>
                <c:pt idx="930">
                  <c:v>65</c:v>
                </c:pt>
                <c:pt idx="931">
                  <c:v>40</c:v>
                </c:pt>
                <c:pt idx="932">
                  <c:v>56</c:v>
                </c:pt>
                <c:pt idx="933">
                  <c:v>49</c:v>
                </c:pt>
                <c:pt idx="934">
                  <c:v>27</c:v>
                </c:pt>
                <c:pt idx="935">
                  <c:v>44</c:v>
                </c:pt>
                <c:pt idx="936">
                  <c:v>95</c:v>
                </c:pt>
                <c:pt idx="937">
                  <c:v>85</c:v>
                </c:pt>
                <c:pt idx="938">
                  <c:v>58</c:v>
                </c:pt>
                <c:pt idx="939">
                  <c:v>35</c:v>
                </c:pt>
                <c:pt idx="940">
                  <c:v>63</c:v>
                </c:pt>
                <c:pt idx="941">
                  <c:v>101</c:v>
                </c:pt>
                <c:pt idx="942">
                  <c:v>78</c:v>
                </c:pt>
                <c:pt idx="943">
                  <c:v>88</c:v>
                </c:pt>
                <c:pt idx="944">
                  <c:v>57</c:v>
                </c:pt>
                <c:pt idx="945">
                  <c:v>33</c:v>
                </c:pt>
                <c:pt idx="946">
                  <c:v>82</c:v>
                </c:pt>
                <c:pt idx="947">
                  <c:v>32</c:v>
                </c:pt>
                <c:pt idx="948">
                  <c:v>98</c:v>
                </c:pt>
                <c:pt idx="949">
                  <c:v>81</c:v>
                </c:pt>
                <c:pt idx="950">
                  <c:v>77</c:v>
                </c:pt>
                <c:pt idx="951">
                  <c:v>53</c:v>
                </c:pt>
                <c:pt idx="952">
                  <c:v>56</c:v>
                </c:pt>
                <c:pt idx="953">
                  <c:v>32</c:v>
                </c:pt>
                <c:pt idx="954">
                  <c:v>53</c:v>
                </c:pt>
                <c:pt idx="955">
                  <c:v>105</c:v>
                </c:pt>
                <c:pt idx="956">
                  <c:v>101</c:v>
                </c:pt>
                <c:pt idx="957">
                  <c:v>59</c:v>
                </c:pt>
                <c:pt idx="958">
                  <c:v>36</c:v>
                </c:pt>
                <c:pt idx="959">
                  <c:v>70</c:v>
                </c:pt>
                <c:pt idx="960">
                  <c:v>68</c:v>
                </c:pt>
                <c:pt idx="961">
                  <c:v>36</c:v>
                </c:pt>
                <c:pt idx="962">
                  <c:v>70</c:v>
                </c:pt>
                <c:pt idx="963">
                  <c:v>95</c:v>
                </c:pt>
                <c:pt idx="964">
                  <c:v>62</c:v>
                </c:pt>
                <c:pt idx="965">
                  <c:v>41</c:v>
                </c:pt>
                <c:pt idx="966">
                  <c:v>78</c:v>
                </c:pt>
                <c:pt idx="967">
                  <c:v>81</c:v>
                </c:pt>
                <c:pt idx="968">
                  <c:v>52</c:v>
                </c:pt>
                <c:pt idx="969">
                  <c:v>47</c:v>
                </c:pt>
                <c:pt idx="970">
                  <c:v>49</c:v>
                </c:pt>
                <c:pt idx="971">
                  <c:v>73</c:v>
                </c:pt>
                <c:pt idx="972">
                  <c:v>31</c:v>
                </c:pt>
                <c:pt idx="973">
                  <c:v>38</c:v>
                </c:pt>
                <c:pt idx="974">
                  <c:v>77</c:v>
                </c:pt>
                <c:pt idx="975">
                  <c:v>67</c:v>
                </c:pt>
                <c:pt idx="976">
                  <c:v>82</c:v>
                </c:pt>
                <c:pt idx="977">
                  <c:v>41</c:v>
                </c:pt>
                <c:pt idx="978">
                  <c:v>47</c:v>
                </c:pt>
                <c:pt idx="979">
                  <c:v>96</c:v>
                </c:pt>
                <c:pt idx="980">
                  <c:v>72</c:v>
                </c:pt>
                <c:pt idx="981">
                  <c:v>89</c:v>
                </c:pt>
                <c:pt idx="982">
                  <c:v>52</c:v>
                </c:pt>
                <c:pt idx="983">
                  <c:v>93</c:v>
                </c:pt>
                <c:pt idx="984">
                  <c:v>72</c:v>
                </c:pt>
                <c:pt idx="985">
                  <c:v>83</c:v>
                </c:pt>
                <c:pt idx="986">
                  <c:v>51</c:v>
                </c:pt>
                <c:pt idx="987">
                  <c:v>65</c:v>
                </c:pt>
                <c:pt idx="988">
                  <c:v>105</c:v>
                </c:pt>
              </c:numCache>
            </c:numRef>
          </c:xVal>
          <c:yVal>
            <c:numRef>
              <c:f>Izotópok!$F$2:$F$990</c:f>
              <c:numCache>
                <c:formatCode>General</c:formatCode>
                <c:ptCount val="989"/>
                <c:pt idx="0">
                  <c:v>9.1535670000000007</c:v>
                </c:pt>
                <c:pt idx="1">
                  <c:v>9.1478769999999994</c:v>
                </c:pt>
                <c:pt idx="2">
                  <c:v>9.1458619999999993</c:v>
                </c:pt>
                <c:pt idx="3">
                  <c:v>9.1429379999999991</c:v>
                </c:pt>
                <c:pt idx="4">
                  <c:v>9.1370369999999994</c:v>
                </c:pt>
                <c:pt idx="5">
                  <c:v>9.1271190000000004</c:v>
                </c:pt>
                <c:pt idx="6">
                  <c:v>9.1260460000000005</c:v>
                </c:pt>
                <c:pt idx="7">
                  <c:v>9.1256330000000005</c:v>
                </c:pt>
                <c:pt idx="8">
                  <c:v>9.1241289999999999</c:v>
                </c:pt>
                <c:pt idx="9">
                  <c:v>9.1206110000000002</c:v>
                </c:pt>
                <c:pt idx="10">
                  <c:v>9.1197540000000004</c:v>
                </c:pt>
                <c:pt idx="11">
                  <c:v>9.1152580000000007</c:v>
                </c:pt>
                <c:pt idx="12">
                  <c:v>9.1144350000000003</c:v>
                </c:pt>
                <c:pt idx="13">
                  <c:v>9.1122720000000008</c:v>
                </c:pt>
                <c:pt idx="14">
                  <c:v>9.1061540000000001</c:v>
                </c:pt>
                <c:pt idx="15">
                  <c:v>9.1008449999999996</c:v>
                </c:pt>
                <c:pt idx="16">
                  <c:v>9.0998610000000006</c:v>
                </c:pt>
                <c:pt idx="17">
                  <c:v>9.0948840000000004</c:v>
                </c:pt>
                <c:pt idx="18">
                  <c:v>9.0844679999999993</c:v>
                </c:pt>
                <c:pt idx="19">
                  <c:v>9.0814880000000002</c:v>
                </c:pt>
                <c:pt idx="20">
                  <c:v>9.0794650000000008</c:v>
                </c:pt>
                <c:pt idx="21">
                  <c:v>9.0793719999999993</c:v>
                </c:pt>
                <c:pt idx="22">
                  <c:v>9.0760780000000008</c:v>
                </c:pt>
                <c:pt idx="23">
                  <c:v>9.0704379999999993</c:v>
                </c:pt>
                <c:pt idx="24">
                  <c:v>9.0635220000000007</c:v>
                </c:pt>
                <c:pt idx="25">
                  <c:v>9.0623229999999992</c:v>
                </c:pt>
                <c:pt idx="26">
                  <c:v>9.0614849999999993</c:v>
                </c:pt>
                <c:pt idx="27">
                  <c:v>9.0592179999999995</c:v>
                </c:pt>
                <c:pt idx="28">
                  <c:v>9.0588420000000003</c:v>
                </c:pt>
                <c:pt idx="29">
                  <c:v>9.0576310000000007</c:v>
                </c:pt>
                <c:pt idx="30">
                  <c:v>9.0567430000000009</c:v>
                </c:pt>
                <c:pt idx="31">
                  <c:v>9.0541599999999995</c:v>
                </c:pt>
                <c:pt idx="32">
                  <c:v>9.0541260000000001</c:v>
                </c:pt>
                <c:pt idx="33">
                  <c:v>9.0526490000000006</c:v>
                </c:pt>
                <c:pt idx="34">
                  <c:v>9.0480060000000009</c:v>
                </c:pt>
                <c:pt idx="35">
                  <c:v>9.0469639999999991</c:v>
                </c:pt>
                <c:pt idx="36">
                  <c:v>9.0450929999999996</c:v>
                </c:pt>
                <c:pt idx="37">
                  <c:v>9.0449839999999995</c:v>
                </c:pt>
                <c:pt idx="38">
                  <c:v>9.0401530000000001</c:v>
                </c:pt>
                <c:pt idx="39">
                  <c:v>9.037998</c:v>
                </c:pt>
                <c:pt idx="40">
                  <c:v>9.0371559999999995</c:v>
                </c:pt>
                <c:pt idx="41">
                  <c:v>9.0349660000000007</c:v>
                </c:pt>
                <c:pt idx="42">
                  <c:v>9.0342199999999995</c:v>
                </c:pt>
                <c:pt idx="43">
                  <c:v>9.0339790000000004</c:v>
                </c:pt>
                <c:pt idx="44">
                  <c:v>9.0327830000000002</c:v>
                </c:pt>
                <c:pt idx="45">
                  <c:v>9.0305319999999991</c:v>
                </c:pt>
                <c:pt idx="46">
                  <c:v>9.027336</c:v>
                </c:pt>
                <c:pt idx="47">
                  <c:v>9.0137929999999997</c:v>
                </c:pt>
                <c:pt idx="48">
                  <c:v>9.0118559999999999</c:v>
                </c:pt>
                <c:pt idx="49">
                  <c:v>9.0090509999999995</c:v>
                </c:pt>
                <c:pt idx="50">
                  <c:v>8.9962289999999996</c:v>
                </c:pt>
                <c:pt idx="51">
                  <c:v>8.9945640000000004</c:v>
                </c:pt>
                <c:pt idx="52">
                  <c:v>8.9891159999999992</c:v>
                </c:pt>
                <c:pt idx="53">
                  <c:v>8.9848700000000008</c:v>
                </c:pt>
                <c:pt idx="54">
                  <c:v>8.9839450000000003</c:v>
                </c:pt>
                <c:pt idx="55">
                  <c:v>8.9738059999999997</c:v>
                </c:pt>
                <c:pt idx="56">
                  <c:v>8.9715720000000001</c:v>
                </c:pt>
                <c:pt idx="57">
                  <c:v>8.9645510000000002</c:v>
                </c:pt>
                <c:pt idx="58">
                  <c:v>8.9635169999999995</c:v>
                </c:pt>
                <c:pt idx="59">
                  <c:v>8.9563480000000002</c:v>
                </c:pt>
                <c:pt idx="60">
                  <c:v>8.9516749999999998</c:v>
                </c:pt>
                <c:pt idx="61">
                  <c:v>8.9473249999999993</c:v>
                </c:pt>
                <c:pt idx="62">
                  <c:v>8.9448369999999997</c:v>
                </c:pt>
                <c:pt idx="63">
                  <c:v>8.9421169999999996</c:v>
                </c:pt>
                <c:pt idx="64">
                  <c:v>8.9386229999999998</c:v>
                </c:pt>
                <c:pt idx="65">
                  <c:v>8.9381740000000001</c:v>
                </c:pt>
                <c:pt idx="66">
                  <c:v>8.930847</c:v>
                </c:pt>
                <c:pt idx="67">
                  <c:v>8.9297599999999999</c:v>
                </c:pt>
                <c:pt idx="68">
                  <c:v>8.92591</c:v>
                </c:pt>
                <c:pt idx="69">
                  <c:v>8.9231079999999992</c:v>
                </c:pt>
                <c:pt idx="70">
                  <c:v>8.9194600000000008</c:v>
                </c:pt>
                <c:pt idx="71">
                  <c:v>8.9133560000000003</c:v>
                </c:pt>
                <c:pt idx="72">
                  <c:v>8.9002850000000002</c:v>
                </c:pt>
                <c:pt idx="73">
                  <c:v>8.9002529999999993</c:v>
                </c:pt>
                <c:pt idx="74">
                  <c:v>8.8975139999999993</c:v>
                </c:pt>
                <c:pt idx="75">
                  <c:v>8.8927180000000003</c:v>
                </c:pt>
                <c:pt idx="76">
                  <c:v>8.8857610000000005</c:v>
                </c:pt>
                <c:pt idx="77">
                  <c:v>8.8853000000000009</c:v>
                </c:pt>
                <c:pt idx="78">
                  <c:v>8.8843180000000004</c:v>
                </c:pt>
                <c:pt idx="79">
                  <c:v>8.8769639999999992</c:v>
                </c:pt>
                <c:pt idx="80">
                  <c:v>8.8597439999999992</c:v>
                </c:pt>
                <c:pt idx="81">
                  <c:v>8.8389349999999993</c:v>
                </c:pt>
                <c:pt idx="82">
                  <c:v>8.8263269999999991</c:v>
                </c:pt>
                <c:pt idx="83">
                  <c:v>8.880077</c:v>
                </c:pt>
                <c:pt idx="84">
                  <c:v>8.8754449999999991</c:v>
                </c:pt>
                <c:pt idx="85">
                  <c:v>8.8657219999999999</c:v>
                </c:pt>
                <c:pt idx="86">
                  <c:v>8.8622119999999995</c:v>
                </c:pt>
                <c:pt idx="87">
                  <c:v>8.8603620000000003</c:v>
                </c:pt>
                <c:pt idx="88">
                  <c:v>8.8542489999999994</c:v>
                </c:pt>
                <c:pt idx="89">
                  <c:v>8.8480729999999994</c:v>
                </c:pt>
                <c:pt idx="90">
                  <c:v>8.8439770000000006</c:v>
                </c:pt>
                <c:pt idx="91">
                  <c:v>8.8305369999999996</c:v>
                </c:pt>
                <c:pt idx="92">
                  <c:v>8.828201</c:v>
                </c:pt>
                <c:pt idx="93">
                  <c:v>8.8117830000000001</c:v>
                </c:pt>
                <c:pt idx="94">
                  <c:v>8.8116059999999994</c:v>
                </c:pt>
                <c:pt idx="95">
                  <c:v>8.8013639999999995</c:v>
                </c:pt>
                <c:pt idx="96">
                  <c:v>8.7967270000000006</c:v>
                </c:pt>
                <c:pt idx="97">
                  <c:v>8.7861259999999994</c:v>
                </c:pt>
                <c:pt idx="98">
                  <c:v>8.7835049999999999</c:v>
                </c:pt>
                <c:pt idx="99">
                  <c:v>8.7733589999999992</c:v>
                </c:pt>
                <c:pt idx="100">
                  <c:v>8.7719810000000003</c:v>
                </c:pt>
                <c:pt idx="101">
                  <c:v>8.7627249999999997</c:v>
                </c:pt>
                <c:pt idx="102">
                  <c:v>8.7589039999999994</c:v>
                </c:pt>
                <c:pt idx="103">
                  <c:v>8.7476950000000002</c:v>
                </c:pt>
                <c:pt idx="104">
                  <c:v>8.7462529999999994</c:v>
                </c:pt>
                <c:pt idx="105">
                  <c:v>8.7351329999999994</c:v>
                </c:pt>
                <c:pt idx="106">
                  <c:v>8.7335150000000006</c:v>
                </c:pt>
                <c:pt idx="107">
                  <c:v>8.7249079999999992</c:v>
                </c:pt>
                <c:pt idx="108">
                  <c:v>8.7220720000000007</c:v>
                </c:pt>
                <c:pt idx="109">
                  <c:v>8.7116279999999993</c:v>
                </c:pt>
                <c:pt idx="110">
                  <c:v>8.7109039999999993</c:v>
                </c:pt>
                <c:pt idx="111">
                  <c:v>8.7082420000000003</c:v>
                </c:pt>
                <c:pt idx="112">
                  <c:v>8.7004940000000008</c:v>
                </c:pt>
                <c:pt idx="113">
                  <c:v>8.6988920000000007</c:v>
                </c:pt>
                <c:pt idx="114">
                  <c:v>8.6949810000000003</c:v>
                </c:pt>
                <c:pt idx="115">
                  <c:v>8.6814049999999998</c:v>
                </c:pt>
                <c:pt idx="116">
                  <c:v>8.6766459999999999</c:v>
                </c:pt>
                <c:pt idx="117">
                  <c:v>8.6519110000000001</c:v>
                </c:pt>
                <c:pt idx="118">
                  <c:v>8.5990470000000006</c:v>
                </c:pt>
                <c:pt idx="119">
                  <c:v>8.5363419999999994</c:v>
                </c:pt>
                <c:pt idx="120">
                  <c:v>8.5224779999999996</c:v>
                </c:pt>
                <c:pt idx="121">
                  <c:v>8.5187749999999998</c:v>
                </c:pt>
                <c:pt idx="122">
                  <c:v>8.50868</c:v>
                </c:pt>
                <c:pt idx="123">
                  <c:v>8.4856750000000005</c:v>
                </c:pt>
                <c:pt idx="124">
                  <c:v>8.4786070000000002</c:v>
                </c:pt>
                <c:pt idx="125">
                  <c:v>8.4736039999999999</c:v>
                </c:pt>
                <c:pt idx="126">
                  <c:v>8.4360870000000006</c:v>
                </c:pt>
                <c:pt idx="127">
                  <c:v>8.4234220000000004</c:v>
                </c:pt>
                <c:pt idx="128">
                  <c:v>8.3673900000000003</c:v>
                </c:pt>
                <c:pt idx="129">
                  <c:v>8.3442799999999995</c:v>
                </c:pt>
                <c:pt idx="130">
                  <c:v>8.1496119999999994</c:v>
                </c:pt>
                <c:pt idx="131">
                  <c:v>8.1189040000000006</c:v>
                </c:pt>
                <c:pt idx="132">
                  <c:v>8.114744</c:v>
                </c:pt>
                <c:pt idx="133">
                  <c:v>8.0713270000000001</c:v>
                </c:pt>
                <c:pt idx="134">
                  <c:v>8.0645939999999996</c:v>
                </c:pt>
                <c:pt idx="135">
                  <c:v>7.8668269999999998</c:v>
                </c:pt>
                <c:pt idx="136">
                  <c:v>7.8309430000000004</c:v>
                </c:pt>
                <c:pt idx="137">
                  <c:v>7.465077</c:v>
                </c:pt>
                <c:pt idx="138">
                  <c:v>7.2833370000000004</c:v>
                </c:pt>
                <c:pt idx="139">
                  <c:v>6.8662570000000001</c:v>
                </c:pt>
                <c:pt idx="140">
                  <c:v>6.8104829999999996</c:v>
                </c:pt>
                <c:pt idx="141">
                  <c:v>5.9415990000000001</c:v>
                </c:pt>
                <c:pt idx="142">
                  <c:v>5.7235269999999998</c:v>
                </c:pt>
                <c:pt idx="143">
                  <c:v>3.0943269999999998</c:v>
                </c:pt>
                <c:pt idx="144">
                  <c:v>1.5033270000000001</c:v>
                </c:pt>
                <c:pt idx="145">
                  <c:v>0.78232699999999999</c:v>
                </c:pt>
                <c:pt idx="146">
                  <c:v>9.0433260000000004</c:v>
                </c:pt>
                <c:pt idx="147">
                  <c:v>9.0395319999999995</c:v>
                </c:pt>
                <c:pt idx="148">
                  <c:v>9.0313750000000006</c:v>
                </c:pt>
                <c:pt idx="149">
                  <c:v>8.9333369999999999</c:v>
                </c:pt>
                <c:pt idx="150">
                  <c:v>8.9183369999999993</c:v>
                </c:pt>
                <c:pt idx="151">
                  <c:v>8.9111049999999992</c:v>
                </c:pt>
                <c:pt idx="152">
                  <c:v>8.8085900000000006</c:v>
                </c:pt>
                <c:pt idx="153">
                  <c:v>8.658792</c:v>
                </c:pt>
                <c:pt idx="154">
                  <c:v>8.5850430000000006</c:v>
                </c:pt>
                <c:pt idx="155">
                  <c:v>8.5632269999999995</c:v>
                </c:pt>
                <c:pt idx="156">
                  <c:v>8.5499849999999995</c:v>
                </c:pt>
                <c:pt idx="157">
                  <c:v>8.5363410000000002</c:v>
                </c:pt>
                <c:pt idx="158">
                  <c:v>8.4734619999999996</c:v>
                </c:pt>
                <c:pt idx="159">
                  <c:v>8.4646889999999999</c:v>
                </c:pt>
                <c:pt idx="160">
                  <c:v>8.4624819999999996</c:v>
                </c:pt>
                <c:pt idx="161">
                  <c:v>8.4503500000000003</c:v>
                </c:pt>
                <c:pt idx="162">
                  <c:v>8.4463080000000001</c:v>
                </c:pt>
                <c:pt idx="163">
                  <c:v>8.4339309999999994</c:v>
                </c:pt>
                <c:pt idx="164">
                  <c:v>8.4287919999999996</c:v>
                </c:pt>
                <c:pt idx="165">
                  <c:v>8.4181819999999998</c:v>
                </c:pt>
                <c:pt idx="166">
                  <c:v>8.4158639999999991</c:v>
                </c:pt>
                <c:pt idx="167">
                  <c:v>8.4040230000000005</c:v>
                </c:pt>
                <c:pt idx="168">
                  <c:v>8.3986239999999999</c:v>
                </c:pt>
                <c:pt idx="169">
                  <c:v>8.3865890000000007</c:v>
                </c:pt>
                <c:pt idx="170">
                  <c:v>8.3389609999999994</c:v>
                </c:pt>
                <c:pt idx="171">
                  <c:v>8.3082039999999999</c:v>
                </c:pt>
                <c:pt idx="172">
                  <c:v>8.2635079999999999</c:v>
                </c:pt>
                <c:pt idx="173">
                  <c:v>8.2505190000000006</c:v>
                </c:pt>
                <c:pt idx="174">
                  <c:v>8.2502589999999998</c:v>
                </c:pt>
                <c:pt idx="175">
                  <c:v>8.2395160000000001</c:v>
                </c:pt>
                <c:pt idx="176">
                  <c:v>8.2378959999999992</c:v>
                </c:pt>
                <c:pt idx="177">
                  <c:v>8.2294040000000006</c:v>
                </c:pt>
                <c:pt idx="178">
                  <c:v>8.2276629999999997</c:v>
                </c:pt>
                <c:pt idx="179">
                  <c:v>8.2198049999999991</c:v>
                </c:pt>
                <c:pt idx="180">
                  <c:v>8.2188479999999995</c:v>
                </c:pt>
                <c:pt idx="181">
                  <c:v>8.2089560000000006</c:v>
                </c:pt>
                <c:pt idx="182">
                  <c:v>8.2067029999999992</c:v>
                </c:pt>
                <c:pt idx="183">
                  <c:v>8.1982300000000006</c:v>
                </c:pt>
                <c:pt idx="184">
                  <c:v>8.1923580000000005</c:v>
                </c:pt>
                <c:pt idx="185">
                  <c:v>8.1875260000000001</c:v>
                </c:pt>
                <c:pt idx="186">
                  <c:v>8.9424849999999996</c:v>
                </c:pt>
                <c:pt idx="187">
                  <c:v>8.3197369999999999</c:v>
                </c:pt>
                <c:pt idx="188">
                  <c:v>8.3364239999999992</c:v>
                </c:pt>
                <c:pt idx="189">
                  <c:v>8.1758880000000005</c:v>
                </c:pt>
                <c:pt idx="190">
                  <c:v>8.1867909999999995</c:v>
                </c:pt>
                <c:pt idx="191">
                  <c:v>8.7790099999999995</c:v>
                </c:pt>
                <c:pt idx="192">
                  <c:v>8.1797909999999998</c:v>
                </c:pt>
                <c:pt idx="193">
                  <c:v>8.8163689999999999</c:v>
                </c:pt>
                <c:pt idx="194">
                  <c:v>8.8933269999999993</c:v>
                </c:pt>
                <c:pt idx="195">
                  <c:v>8.7289729999999999</c:v>
                </c:pt>
                <c:pt idx="196">
                  <c:v>9.1097359999999998</c:v>
                </c:pt>
                <c:pt idx="197">
                  <c:v>8.3246990000000007</c:v>
                </c:pt>
                <c:pt idx="198">
                  <c:v>9.1130399999999998</c:v>
                </c:pt>
                <c:pt idx="199">
                  <c:v>8.7412880000000008</c:v>
                </c:pt>
                <c:pt idx="200">
                  <c:v>8.8744999999999994</c:v>
                </c:pt>
                <c:pt idx="201">
                  <c:v>9.0148600000000005</c:v>
                </c:pt>
                <c:pt idx="202">
                  <c:v>8.1944140000000001</c:v>
                </c:pt>
                <c:pt idx="203">
                  <c:v>8.8629440000000006</c:v>
                </c:pt>
                <c:pt idx="204">
                  <c:v>8.9679110000000009</c:v>
                </c:pt>
                <c:pt idx="205">
                  <c:v>8.2582020000000007</c:v>
                </c:pt>
                <c:pt idx="206">
                  <c:v>8.2223780000000009</c:v>
                </c:pt>
                <c:pt idx="207">
                  <c:v>8.4960090000000008</c:v>
                </c:pt>
                <c:pt idx="208">
                  <c:v>8.6405770000000004</c:v>
                </c:pt>
                <c:pt idx="209">
                  <c:v>8.2750450000000004</c:v>
                </c:pt>
                <c:pt idx="210">
                  <c:v>9.1026340000000001</c:v>
                </c:pt>
                <c:pt idx="211">
                  <c:v>9.0471749999999993</c:v>
                </c:pt>
                <c:pt idx="212">
                  <c:v>8.2998729999999998</c:v>
                </c:pt>
                <c:pt idx="213">
                  <c:v>9.0651089999999996</c:v>
                </c:pt>
                <c:pt idx="214">
                  <c:v>8.2901380000000007</c:v>
                </c:pt>
                <c:pt idx="215">
                  <c:v>8.5943880000000004</c:v>
                </c:pt>
                <c:pt idx="216">
                  <c:v>8.6666659999999993</c:v>
                </c:pt>
                <c:pt idx="217">
                  <c:v>8.3532930000000007</c:v>
                </c:pt>
                <c:pt idx="218">
                  <c:v>8.2337100000000003</c:v>
                </c:pt>
                <c:pt idx="219">
                  <c:v>8.5418570000000003</c:v>
                </c:pt>
                <c:pt idx="220">
                  <c:v>8.6256489999999992</c:v>
                </c:pt>
                <c:pt idx="221">
                  <c:v>9.0765170000000008</c:v>
                </c:pt>
                <c:pt idx="222">
                  <c:v>8.3659579999999991</c:v>
                </c:pt>
                <c:pt idx="223">
                  <c:v>8.370139</c:v>
                </c:pt>
                <c:pt idx="224">
                  <c:v>8.5234430000000003</c:v>
                </c:pt>
                <c:pt idx="225">
                  <c:v>8.5508930000000003</c:v>
                </c:pt>
                <c:pt idx="226">
                  <c:v>8.3479299999999999</c:v>
                </c:pt>
                <c:pt idx="227">
                  <c:v>8.8977350000000008</c:v>
                </c:pt>
                <c:pt idx="228">
                  <c:v>8.4249449999999992</c:v>
                </c:pt>
                <c:pt idx="229">
                  <c:v>8.7058780000000002</c:v>
                </c:pt>
                <c:pt idx="230">
                  <c:v>8.3814270000000004</c:v>
                </c:pt>
                <c:pt idx="231">
                  <c:v>9.0090470000000007</c:v>
                </c:pt>
                <c:pt idx="232">
                  <c:v>8.3752709999999997</c:v>
                </c:pt>
                <c:pt idx="233">
                  <c:v>8.9996980000000004</c:v>
                </c:pt>
                <c:pt idx="234">
                  <c:v>8.7829139999999999</c:v>
                </c:pt>
                <c:pt idx="235">
                  <c:v>8.4922339999999998</c:v>
                </c:pt>
                <c:pt idx="236">
                  <c:v>8.707122</c:v>
                </c:pt>
                <c:pt idx="237">
                  <c:v>8.8609849999999994</c:v>
                </c:pt>
                <c:pt idx="238">
                  <c:v>8.7963020000000007</c:v>
                </c:pt>
                <c:pt idx="239">
                  <c:v>8.6329630000000002</c:v>
                </c:pt>
                <c:pt idx="240">
                  <c:v>8.2603530000000003</c:v>
                </c:pt>
                <c:pt idx="241">
                  <c:v>8.3427670000000003</c:v>
                </c:pt>
                <c:pt idx="242">
                  <c:v>8.4940669999999994</c:v>
                </c:pt>
                <c:pt idx="243">
                  <c:v>8.5068160000000006</c:v>
                </c:pt>
                <c:pt idx="244">
                  <c:v>8.2775990000000004</c:v>
                </c:pt>
                <c:pt idx="245">
                  <c:v>8.2917459999999998</c:v>
                </c:pt>
                <c:pt idx="246">
                  <c:v>8.5890579999999996</c:v>
                </c:pt>
                <c:pt idx="247">
                  <c:v>8.5169730000000001</c:v>
                </c:pt>
                <c:pt idx="248">
                  <c:v>8.4808520000000005</c:v>
                </c:pt>
                <c:pt idx="249">
                  <c:v>8.4378449999999994</c:v>
                </c:pt>
                <c:pt idx="250">
                  <c:v>8.9704259999999998</c:v>
                </c:pt>
                <c:pt idx="251">
                  <c:v>8.7432610000000004</c:v>
                </c:pt>
                <c:pt idx="252">
                  <c:v>8.7782640000000001</c:v>
                </c:pt>
                <c:pt idx="253">
                  <c:v>9.0223490000000002</c:v>
                </c:pt>
                <c:pt idx="254">
                  <c:v>8.7068049999999992</c:v>
                </c:pt>
                <c:pt idx="255">
                  <c:v>9.034656</c:v>
                </c:pt>
                <c:pt idx="256">
                  <c:v>8.7425739999999994</c:v>
                </c:pt>
                <c:pt idx="257">
                  <c:v>9.0175959999999993</c:v>
                </c:pt>
                <c:pt idx="258">
                  <c:v>8.9924520000000001</c:v>
                </c:pt>
                <c:pt idx="259">
                  <c:v>8.8361459999999994</c:v>
                </c:pt>
                <c:pt idx="260">
                  <c:v>8.1586890000000007</c:v>
                </c:pt>
                <c:pt idx="261">
                  <c:v>8.9613589999999999</c:v>
                </c:pt>
                <c:pt idx="262">
                  <c:v>8.7665780000000009</c:v>
                </c:pt>
                <c:pt idx="263">
                  <c:v>8.5625940000000007</c:v>
                </c:pt>
                <c:pt idx="264">
                  <c:v>8.9331669999999992</c:v>
                </c:pt>
                <c:pt idx="265">
                  <c:v>8.5657589999999999</c:v>
                </c:pt>
                <c:pt idx="266">
                  <c:v>8.3471270000000004</c:v>
                </c:pt>
                <c:pt idx="267">
                  <c:v>9.0557590000000001</c:v>
                </c:pt>
                <c:pt idx="268">
                  <c:v>8.3922869999999996</c:v>
                </c:pt>
                <c:pt idx="269">
                  <c:v>8.8593720000000005</c:v>
                </c:pt>
                <c:pt idx="270">
                  <c:v>8.6074230000000007</c:v>
                </c:pt>
                <c:pt idx="271">
                  <c:v>8.6529469999999993</c:v>
                </c:pt>
                <c:pt idx="272">
                  <c:v>8.3025079999999996</c:v>
                </c:pt>
                <c:pt idx="273">
                  <c:v>8.8499099999999995</c:v>
                </c:pt>
                <c:pt idx="274">
                  <c:v>8.5628679999999999</c:v>
                </c:pt>
                <c:pt idx="275">
                  <c:v>8.3118499999999997</c:v>
                </c:pt>
                <c:pt idx="276">
                  <c:v>8.2677639999999997</c:v>
                </c:pt>
                <c:pt idx="277">
                  <c:v>8.6105929999999997</c:v>
                </c:pt>
                <c:pt idx="278">
                  <c:v>8.6983200000000007</c:v>
                </c:pt>
                <c:pt idx="279">
                  <c:v>9.0437180000000001</c:v>
                </c:pt>
                <c:pt idx="280">
                  <c:v>8.2917319999999997</c:v>
                </c:pt>
                <c:pt idx="281">
                  <c:v>8.3746650000000002</c:v>
                </c:pt>
                <c:pt idx="282">
                  <c:v>7.918533</c:v>
                </c:pt>
                <c:pt idx="283">
                  <c:v>7.8725509999999996</c:v>
                </c:pt>
                <c:pt idx="284">
                  <c:v>8.9097069999999992</c:v>
                </c:pt>
                <c:pt idx="285">
                  <c:v>7.8971980000000004</c:v>
                </c:pt>
                <c:pt idx="286">
                  <c:v>8.6261360000000007</c:v>
                </c:pt>
                <c:pt idx="287">
                  <c:v>7.8262210000000003</c:v>
                </c:pt>
                <c:pt idx="288">
                  <c:v>9.01098</c:v>
                </c:pt>
                <c:pt idx="289">
                  <c:v>7.89147</c:v>
                </c:pt>
                <c:pt idx="290">
                  <c:v>8.1872790000000002</c:v>
                </c:pt>
                <c:pt idx="291">
                  <c:v>8.7573969999999992</c:v>
                </c:pt>
                <c:pt idx="292">
                  <c:v>7.8060080000000003</c:v>
                </c:pt>
                <c:pt idx="293">
                  <c:v>8.3243989999999997</c:v>
                </c:pt>
                <c:pt idx="294">
                  <c:v>8.8971970000000002</c:v>
                </c:pt>
                <c:pt idx="295">
                  <c:v>8.9705030000000008</c:v>
                </c:pt>
                <c:pt idx="296">
                  <c:v>8.953246</c:v>
                </c:pt>
                <c:pt idx="297">
                  <c:v>9.1031750000000002</c:v>
                </c:pt>
                <c:pt idx="298">
                  <c:v>9.0948609999999999</c:v>
                </c:pt>
                <c:pt idx="299">
                  <c:v>8.1404730000000001</c:v>
                </c:pt>
                <c:pt idx="300">
                  <c:v>7.8819889999999999</c:v>
                </c:pt>
                <c:pt idx="301">
                  <c:v>8.576454</c:v>
                </c:pt>
                <c:pt idx="302">
                  <c:v>9.0080690000000008</c:v>
                </c:pt>
                <c:pt idx="303">
                  <c:v>6.810657</c:v>
                </c:pt>
                <c:pt idx="304">
                  <c:v>8.5284569999999995</c:v>
                </c:pt>
                <c:pt idx="305">
                  <c:v>8.7200819999999997</c:v>
                </c:pt>
                <c:pt idx="306">
                  <c:v>8.5409539999999993</c:v>
                </c:pt>
                <c:pt idx="307">
                  <c:v>7.845218</c:v>
                </c:pt>
                <c:pt idx="308">
                  <c:v>8.1620489999999997</c:v>
                </c:pt>
                <c:pt idx="309">
                  <c:v>7.7995859999999997</c:v>
                </c:pt>
                <c:pt idx="310">
                  <c:v>8.8913799999999998</c:v>
                </c:pt>
                <c:pt idx="311">
                  <c:v>9.0323100000000007</c:v>
                </c:pt>
                <c:pt idx="312">
                  <c:v>7.9083079999999999</c:v>
                </c:pt>
                <c:pt idx="313">
                  <c:v>8.7540259999999996</c:v>
                </c:pt>
                <c:pt idx="314">
                  <c:v>9.0305129999999991</c:v>
                </c:pt>
                <c:pt idx="315">
                  <c:v>8.953379</c:v>
                </c:pt>
                <c:pt idx="316">
                  <c:v>8.2959580000000006</c:v>
                </c:pt>
                <c:pt idx="317">
                  <c:v>7.9128730000000003</c:v>
                </c:pt>
                <c:pt idx="318">
                  <c:v>7.8875140000000004</c:v>
                </c:pt>
                <c:pt idx="319">
                  <c:v>8.9283470000000005</c:v>
                </c:pt>
                <c:pt idx="320">
                  <c:v>9.107863</c:v>
                </c:pt>
                <c:pt idx="321">
                  <c:v>7.9371359999999997</c:v>
                </c:pt>
                <c:pt idx="322">
                  <c:v>8.7071009999999998</c:v>
                </c:pt>
                <c:pt idx="323">
                  <c:v>8.1997140000000002</c:v>
                </c:pt>
                <c:pt idx="324">
                  <c:v>7.9266269999999999</c:v>
                </c:pt>
                <c:pt idx="325">
                  <c:v>7.8680219999999998</c:v>
                </c:pt>
                <c:pt idx="326">
                  <c:v>8.9900990000000007</c:v>
                </c:pt>
                <c:pt idx="327">
                  <c:v>7.8223289999999999</c:v>
                </c:pt>
                <c:pt idx="328">
                  <c:v>7.7793710000000003</c:v>
                </c:pt>
                <c:pt idx="329">
                  <c:v>7.8360349999999999</c:v>
                </c:pt>
                <c:pt idx="330">
                  <c:v>7.9421270000000002</c:v>
                </c:pt>
                <c:pt idx="331">
                  <c:v>7.8624650000000003</c:v>
                </c:pt>
                <c:pt idx="332">
                  <c:v>7.85562</c:v>
                </c:pt>
                <c:pt idx="333">
                  <c:v>7.8167809999999998</c:v>
                </c:pt>
                <c:pt idx="334">
                  <c:v>8.4785909999999998</c:v>
                </c:pt>
                <c:pt idx="335">
                  <c:v>9.0046929999999996</c:v>
                </c:pt>
                <c:pt idx="336">
                  <c:v>7.9665970000000002</c:v>
                </c:pt>
                <c:pt idx="337">
                  <c:v>7.8061819999999997</c:v>
                </c:pt>
                <c:pt idx="338">
                  <c:v>8.4512730000000005</c:v>
                </c:pt>
                <c:pt idx="339">
                  <c:v>7.7759689999999999</c:v>
                </c:pt>
                <c:pt idx="340">
                  <c:v>9.0233270000000001</c:v>
                </c:pt>
                <c:pt idx="341">
                  <c:v>8.2372709999999998</c:v>
                </c:pt>
                <c:pt idx="342">
                  <c:v>8.8814390000000003</c:v>
                </c:pt>
                <c:pt idx="343">
                  <c:v>7.8516760000000003</c:v>
                </c:pt>
                <c:pt idx="344">
                  <c:v>7.7913050000000004</c:v>
                </c:pt>
                <c:pt idx="345">
                  <c:v>7.7968109999999999</c:v>
                </c:pt>
                <c:pt idx="346">
                  <c:v>8.923686</c:v>
                </c:pt>
                <c:pt idx="347">
                  <c:v>8.2518750000000001</c:v>
                </c:pt>
                <c:pt idx="348">
                  <c:v>8.5110550000000007</c:v>
                </c:pt>
                <c:pt idx="349">
                  <c:v>7.8419129999999999</c:v>
                </c:pt>
                <c:pt idx="350">
                  <c:v>8.8238559999999993</c:v>
                </c:pt>
                <c:pt idx="351">
                  <c:v>8.1496329999999997</c:v>
                </c:pt>
                <c:pt idx="352">
                  <c:v>9.1112099999999998</c:v>
                </c:pt>
                <c:pt idx="353">
                  <c:v>8.5652509999999999</c:v>
                </c:pt>
                <c:pt idx="354">
                  <c:v>7.8773580000000001</c:v>
                </c:pt>
                <c:pt idx="355">
                  <c:v>8.5867059999999995</c:v>
                </c:pt>
                <c:pt idx="356">
                  <c:v>8.5220959999999994</c:v>
                </c:pt>
                <c:pt idx="357">
                  <c:v>7.9221430000000002</c:v>
                </c:pt>
                <c:pt idx="358">
                  <c:v>8.9247019999999999</c:v>
                </c:pt>
                <c:pt idx="359">
                  <c:v>8.2499649999999995</c:v>
                </c:pt>
                <c:pt idx="360">
                  <c:v>8.8084989999999994</c:v>
                </c:pt>
                <c:pt idx="361">
                  <c:v>8.5699740000000002</c:v>
                </c:pt>
                <c:pt idx="362">
                  <c:v>8.8909230000000008</c:v>
                </c:pt>
                <c:pt idx="363">
                  <c:v>8.1682089999999992</c:v>
                </c:pt>
                <c:pt idx="364">
                  <c:v>8.76</c:v>
                </c:pt>
                <c:pt idx="365">
                  <c:v>8.7030469999999998</c:v>
                </c:pt>
                <c:pt idx="366">
                  <c:v>7.836004</c:v>
                </c:pt>
                <c:pt idx="367">
                  <c:v>9.0262390000000003</c:v>
                </c:pt>
                <c:pt idx="368">
                  <c:v>8.1414620000000006</c:v>
                </c:pt>
                <c:pt idx="369">
                  <c:v>7.9574470000000002</c:v>
                </c:pt>
                <c:pt idx="370">
                  <c:v>7.8317629999999996</c:v>
                </c:pt>
                <c:pt idx="371">
                  <c:v>8.6318380000000001</c:v>
                </c:pt>
                <c:pt idx="372">
                  <c:v>9.01</c:v>
                </c:pt>
                <c:pt idx="373">
                  <c:v>7.8515899999999998</c:v>
                </c:pt>
                <c:pt idx="374">
                  <c:v>9.01</c:v>
                </c:pt>
                <c:pt idx="375">
                  <c:v>8.5508970000000009</c:v>
                </c:pt>
                <c:pt idx="376">
                  <c:v>7.7866400000000002</c:v>
                </c:pt>
                <c:pt idx="377">
                  <c:v>3.0879940000000001</c:v>
                </c:pt>
                <c:pt idx="378">
                  <c:v>9.0299189999999996</c:v>
                </c:pt>
                <c:pt idx="379">
                  <c:v>8.7296239999999994</c:v>
                </c:pt>
                <c:pt idx="380">
                  <c:v>8.5372000000000003</c:v>
                </c:pt>
                <c:pt idx="381">
                  <c:v>8.2385079999999995</c:v>
                </c:pt>
                <c:pt idx="382">
                  <c:v>7.9443900000000003</c:v>
                </c:pt>
                <c:pt idx="383">
                  <c:v>8.6155740000000005</c:v>
                </c:pt>
                <c:pt idx="384">
                  <c:v>9.0988109999999995</c:v>
                </c:pt>
                <c:pt idx="385">
                  <c:v>8.5347109999999997</c:v>
                </c:pt>
                <c:pt idx="386">
                  <c:v>8.190671</c:v>
                </c:pt>
                <c:pt idx="387">
                  <c:v>8.3907260000000008</c:v>
                </c:pt>
                <c:pt idx="388">
                  <c:v>8.9367529999999995</c:v>
                </c:pt>
                <c:pt idx="389">
                  <c:v>8.9206800000000008</c:v>
                </c:pt>
                <c:pt idx="390">
                  <c:v>8.1553149999999999</c:v>
                </c:pt>
                <c:pt idx="391">
                  <c:v>7.8895359999999997</c:v>
                </c:pt>
                <c:pt idx="392">
                  <c:v>8.7773669999999999</c:v>
                </c:pt>
                <c:pt idx="393">
                  <c:v>9.1164070000000006</c:v>
                </c:pt>
                <c:pt idx="394">
                  <c:v>7.7696050000000003</c:v>
                </c:pt>
                <c:pt idx="395">
                  <c:v>8.6090680000000006</c:v>
                </c:pt>
                <c:pt idx="396">
                  <c:v>8.3068910000000002</c:v>
                </c:pt>
                <c:pt idx="397">
                  <c:v>8.7197680000000002</c:v>
                </c:pt>
                <c:pt idx="398">
                  <c:v>8.4176199999999994</c:v>
                </c:pt>
                <c:pt idx="399">
                  <c:v>7.9539059999999999</c:v>
                </c:pt>
                <c:pt idx="400">
                  <c:v>8.3992520000000006</c:v>
                </c:pt>
                <c:pt idx="401">
                  <c:v>8.352703</c:v>
                </c:pt>
                <c:pt idx="402">
                  <c:v>8.4001470000000005</c:v>
                </c:pt>
                <c:pt idx="403">
                  <c:v>7.764621</c:v>
                </c:pt>
                <c:pt idx="404">
                  <c:v>8.8833269999999995</c:v>
                </c:pt>
                <c:pt idx="405">
                  <c:v>7.8966690000000002</c:v>
                </c:pt>
                <c:pt idx="406">
                  <c:v>8.8856859999999998</c:v>
                </c:pt>
                <c:pt idx="407">
                  <c:v>8.6367510000000003</c:v>
                </c:pt>
                <c:pt idx="408">
                  <c:v>8.6275899999999996</c:v>
                </c:pt>
                <c:pt idx="409">
                  <c:v>7.800198</c:v>
                </c:pt>
                <c:pt idx="410">
                  <c:v>7.7908049999999998</c:v>
                </c:pt>
                <c:pt idx="411">
                  <c:v>9.0500399999999992</c:v>
                </c:pt>
                <c:pt idx="412">
                  <c:v>9.1001309999999993</c:v>
                </c:pt>
                <c:pt idx="413">
                  <c:v>9.02</c:v>
                </c:pt>
                <c:pt idx="414">
                  <c:v>8.629918</c:v>
                </c:pt>
                <c:pt idx="415">
                  <c:v>7.7485239999999997</c:v>
                </c:pt>
                <c:pt idx="416">
                  <c:v>9.1124539999999996</c:v>
                </c:pt>
                <c:pt idx="417">
                  <c:v>9.0563269999999996</c:v>
                </c:pt>
                <c:pt idx="418">
                  <c:v>8.6515090000000008</c:v>
                </c:pt>
                <c:pt idx="419">
                  <c:v>8.8653549999999992</c:v>
                </c:pt>
                <c:pt idx="420">
                  <c:v>9.0853520000000003</c:v>
                </c:pt>
                <c:pt idx="421">
                  <c:v>8.5477310000000006</c:v>
                </c:pt>
                <c:pt idx="422">
                  <c:v>8.91</c:v>
                </c:pt>
                <c:pt idx="423">
                  <c:v>8.238353</c:v>
                </c:pt>
                <c:pt idx="424">
                  <c:v>8.2380250000000004</c:v>
                </c:pt>
                <c:pt idx="425">
                  <c:v>8.31067</c:v>
                </c:pt>
                <c:pt idx="426">
                  <c:v>7.8448599999999997</c:v>
                </c:pt>
                <c:pt idx="427">
                  <c:v>8.9782609999999998</c:v>
                </c:pt>
                <c:pt idx="428">
                  <c:v>8.3618290000000002</c:v>
                </c:pt>
                <c:pt idx="429">
                  <c:v>8.8007489999999997</c:v>
                </c:pt>
                <c:pt idx="430">
                  <c:v>8.5063779999999998</c:v>
                </c:pt>
                <c:pt idx="431">
                  <c:v>8.76</c:v>
                </c:pt>
                <c:pt idx="432">
                  <c:v>8.1472949999999997</c:v>
                </c:pt>
                <c:pt idx="433">
                  <c:v>8.6968809999999994</c:v>
                </c:pt>
                <c:pt idx="434">
                  <c:v>8.7853110000000001</c:v>
                </c:pt>
                <c:pt idx="435">
                  <c:v>8.4230959999999993</c:v>
                </c:pt>
                <c:pt idx="436">
                  <c:v>8.5626850000000001</c:v>
                </c:pt>
                <c:pt idx="437">
                  <c:v>8.3379239999999992</c:v>
                </c:pt>
                <c:pt idx="438">
                  <c:v>9.0335809999999999</c:v>
                </c:pt>
                <c:pt idx="439">
                  <c:v>8.9600000000000009</c:v>
                </c:pt>
                <c:pt idx="440">
                  <c:v>8.8530350000000002</c:v>
                </c:pt>
                <c:pt idx="441">
                  <c:v>8.3264560000000003</c:v>
                </c:pt>
                <c:pt idx="442">
                  <c:v>8.7657589999999992</c:v>
                </c:pt>
                <c:pt idx="443">
                  <c:v>9.0292720000000006</c:v>
                </c:pt>
                <c:pt idx="444">
                  <c:v>7.7266190000000003</c:v>
                </c:pt>
                <c:pt idx="445">
                  <c:v>8.3027300000000004</c:v>
                </c:pt>
                <c:pt idx="446">
                  <c:v>8.4363159999999997</c:v>
                </c:pt>
                <c:pt idx="447">
                  <c:v>8.5843950000000007</c:v>
                </c:pt>
                <c:pt idx="448">
                  <c:v>8.9600000000000009</c:v>
                </c:pt>
                <c:pt idx="449">
                  <c:v>8.8955099999999998</c:v>
                </c:pt>
                <c:pt idx="450">
                  <c:v>9.0240379999999991</c:v>
                </c:pt>
                <c:pt idx="451">
                  <c:v>8.9790910000000004</c:v>
                </c:pt>
                <c:pt idx="452">
                  <c:v>9.0215890000000005</c:v>
                </c:pt>
                <c:pt idx="453">
                  <c:v>9.0433409999999999</c:v>
                </c:pt>
                <c:pt idx="454">
                  <c:v>9.0720310000000008</c:v>
                </c:pt>
                <c:pt idx="455">
                  <c:v>8.305866</c:v>
                </c:pt>
                <c:pt idx="456">
                  <c:v>8.7200000000000006</c:v>
                </c:pt>
                <c:pt idx="457">
                  <c:v>8.4953459999999996</c:v>
                </c:pt>
                <c:pt idx="458">
                  <c:v>9.1031530000000007</c:v>
                </c:pt>
                <c:pt idx="459">
                  <c:v>8.3216610000000006</c:v>
                </c:pt>
                <c:pt idx="460">
                  <c:v>8.3826649999999994</c:v>
                </c:pt>
                <c:pt idx="461">
                  <c:v>8.2770030000000006</c:v>
                </c:pt>
                <c:pt idx="462">
                  <c:v>9.0254799999999999</c:v>
                </c:pt>
                <c:pt idx="463">
                  <c:v>8.9729890000000001</c:v>
                </c:pt>
                <c:pt idx="464">
                  <c:v>8.9763590000000004</c:v>
                </c:pt>
                <c:pt idx="465">
                  <c:v>8.93</c:v>
                </c:pt>
                <c:pt idx="466">
                  <c:v>7.7510870000000001</c:v>
                </c:pt>
                <c:pt idx="467">
                  <c:v>8.7779430000000005</c:v>
                </c:pt>
                <c:pt idx="468">
                  <c:v>8.782019</c:v>
                </c:pt>
                <c:pt idx="469">
                  <c:v>9.0201740000000008</c:v>
                </c:pt>
                <c:pt idx="470">
                  <c:v>9.02</c:v>
                </c:pt>
                <c:pt idx="471">
                  <c:v>8.5868819999999992</c:v>
                </c:pt>
                <c:pt idx="472">
                  <c:v>5.8184699999999996</c:v>
                </c:pt>
                <c:pt idx="473">
                  <c:v>7.715948</c:v>
                </c:pt>
                <c:pt idx="474">
                  <c:v>9.0399689999999993</c:v>
                </c:pt>
                <c:pt idx="475">
                  <c:v>8.8466079999999998</c:v>
                </c:pt>
                <c:pt idx="476">
                  <c:v>8.5925119999999993</c:v>
                </c:pt>
                <c:pt idx="477">
                  <c:v>8.1958059999999993</c:v>
                </c:pt>
                <c:pt idx="478">
                  <c:v>7.8810599999999997</c:v>
                </c:pt>
                <c:pt idx="479">
                  <c:v>8.8357539999999997</c:v>
                </c:pt>
                <c:pt idx="480">
                  <c:v>9.0995159999999995</c:v>
                </c:pt>
                <c:pt idx="481">
                  <c:v>8.3332719999999991</c:v>
                </c:pt>
                <c:pt idx="482">
                  <c:v>8.5898000000000003</c:v>
                </c:pt>
                <c:pt idx="483">
                  <c:v>8.9005469999999995</c:v>
                </c:pt>
                <c:pt idx="484">
                  <c:v>7.7415669999999999</c:v>
                </c:pt>
                <c:pt idx="485">
                  <c:v>8.9184999999999999</c:v>
                </c:pt>
                <c:pt idx="486">
                  <c:v>8.7667680000000008</c:v>
                </c:pt>
                <c:pt idx="487">
                  <c:v>8.69</c:v>
                </c:pt>
                <c:pt idx="488">
                  <c:v>8.9848210000000002</c:v>
                </c:pt>
                <c:pt idx="489">
                  <c:v>8.9077520000000003</c:v>
                </c:pt>
                <c:pt idx="490">
                  <c:v>8.7449530000000006</c:v>
                </c:pt>
                <c:pt idx="491">
                  <c:v>9.0207320000000006</c:v>
                </c:pt>
                <c:pt idx="492">
                  <c:v>7.8484920000000002</c:v>
                </c:pt>
                <c:pt idx="493">
                  <c:v>8.6772860000000005</c:v>
                </c:pt>
                <c:pt idx="494">
                  <c:v>8.4285460000000008</c:v>
                </c:pt>
                <c:pt idx="495">
                  <c:v>7.699789</c:v>
                </c:pt>
                <c:pt idx="496">
                  <c:v>9.0801269999999992</c:v>
                </c:pt>
                <c:pt idx="497">
                  <c:v>7.8558050000000001</c:v>
                </c:pt>
                <c:pt idx="498">
                  <c:v>7.9104260000000002</c:v>
                </c:pt>
                <c:pt idx="499">
                  <c:v>8.9982539999999993</c:v>
                </c:pt>
                <c:pt idx="500">
                  <c:v>8.869434</c:v>
                </c:pt>
                <c:pt idx="501">
                  <c:v>8.8000000000000007</c:v>
                </c:pt>
                <c:pt idx="502">
                  <c:v>7.8977630000000003</c:v>
                </c:pt>
                <c:pt idx="503">
                  <c:v>8.5988790000000002</c:v>
                </c:pt>
                <c:pt idx="504">
                  <c:v>8.3545630000000006</c:v>
                </c:pt>
                <c:pt idx="505">
                  <c:v>7.9338709999999999</c:v>
                </c:pt>
                <c:pt idx="506">
                  <c:v>7.7590190000000003</c:v>
                </c:pt>
                <c:pt idx="507">
                  <c:v>8.9</c:v>
                </c:pt>
                <c:pt idx="508">
                  <c:v>7.9576440000000002</c:v>
                </c:pt>
                <c:pt idx="509">
                  <c:v>9.0335020000000004</c:v>
                </c:pt>
                <c:pt idx="510">
                  <c:v>7.7578849999999999</c:v>
                </c:pt>
                <c:pt idx="511">
                  <c:v>9.0288950000000003</c:v>
                </c:pt>
                <c:pt idx="512">
                  <c:v>7.9314359999999997</c:v>
                </c:pt>
                <c:pt idx="513">
                  <c:v>8.9206380000000003</c:v>
                </c:pt>
                <c:pt idx="514">
                  <c:v>8.9357109999999995</c:v>
                </c:pt>
                <c:pt idx="515">
                  <c:v>8.9978899999999999</c:v>
                </c:pt>
                <c:pt idx="516">
                  <c:v>8.26187</c:v>
                </c:pt>
                <c:pt idx="517">
                  <c:v>8.1740689999999994</c:v>
                </c:pt>
                <c:pt idx="518">
                  <c:v>8.5206420000000005</c:v>
                </c:pt>
                <c:pt idx="519">
                  <c:v>7.9735760000000004</c:v>
                </c:pt>
                <c:pt idx="520">
                  <c:v>8.8308649999999993</c:v>
                </c:pt>
                <c:pt idx="521">
                  <c:v>8.9499999999999993</c:v>
                </c:pt>
                <c:pt idx="522">
                  <c:v>8.6522579999999998</c:v>
                </c:pt>
                <c:pt idx="523">
                  <c:v>8.2747829999999993</c:v>
                </c:pt>
                <c:pt idx="524">
                  <c:v>8.7061709999999994</c:v>
                </c:pt>
                <c:pt idx="525">
                  <c:v>8.7690260000000002</c:v>
                </c:pt>
                <c:pt idx="526">
                  <c:v>8.6661199999999994</c:v>
                </c:pt>
                <c:pt idx="527">
                  <c:v>8.7570420000000002</c:v>
                </c:pt>
                <c:pt idx="528">
                  <c:v>8.1999560000000002</c:v>
                </c:pt>
                <c:pt idx="529">
                  <c:v>9.02</c:v>
                </c:pt>
                <c:pt idx="530">
                  <c:v>8.2647549999999992</c:v>
                </c:pt>
                <c:pt idx="531">
                  <c:v>8.7330369999999995</c:v>
                </c:pt>
                <c:pt idx="532">
                  <c:v>7.9940420000000003</c:v>
                </c:pt>
                <c:pt idx="533">
                  <c:v>9.0559429999999992</c:v>
                </c:pt>
                <c:pt idx="534">
                  <c:v>8.6029730000000004</c:v>
                </c:pt>
                <c:pt idx="535">
                  <c:v>7.8054940000000004</c:v>
                </c:pt>
                <c:pt idx="536">
                  <c:v>8.76</c:v>
                </c:pt>
                <c:pt idx="537">
                  <c:v>8.2725139999999993</c:v>
                </c:pt>
                <c:pt idx="538">
                  <c:v>8.93</c:v>
                </c:pt>
                <c:pt idx="539">
                  <c:v>7.9751589999999997</c:v>
                </c:pt>
                <c:pt idx="540">
                  <c:v>8.7435410000000005</c:v>
                </c:pt>
                <c:pt idx="541">
                  <c:v>8.7585149999999992</c:v>
                </c:pt>
                <c:pt idx="542">
                  <c:v>8.4318519999999992</c:v>
                </c:pt>
                <c:pt idx="543">
                  <c:v>8.5755759999999999</c:v>
                </c:pt>
                <c:pt idx="544">
                  <c:v>8.4458660000000005</c:v>
                </c:pt>
                <c:pt idx="545">
                  <c:v>8.9700000000000006</c:v>
                </c:pt>
                <c:pt idx="546">
                  <c:v>8.1595899999999997</c:v>
                </c:pt>
                <c:pt idx="547">
                  <c:v>9.0143000000000004</c:v>
                </c:pt>
                <c:pt idx="548">
                  <c:v>8.8906390000000002</c:v>
                </c:pt>
                <c:pt idx="549">
                  <c:v>8.4095320000000005</c:v>
                </c:pt>
                <c:pt idx="550">
                  <c:v>8.738842</c:v>
                </c:pt>
                <c:pt idx="551">
                  <c:v>7.7234680000000004</c:v>
                </c:pt>
                <c:pt idx="552">
                  <c:v>8.8661110000000001</c:v>
                </c:pt>
                <c:pt idx="553">
                  <c:v>8.4903829999999996</c:v>
                </c:pt>
                <c:pt idx="554">
                  <c:v>7.8798000000000004</c:v>
                </c:pt>
                <c:pt idx="555">
                  <c:v>8.4012170000000008</c:v>
                </c:pt>
                <c:pt idx="556">
                  <c:v>8.85</c:v>
                </c:pt>
                <c:pt idx="557">
                  <c:v>8.7315989999999992</c:v>
                </c:pt>
                <c:pt idx="558">
                  <c:v>8.1685510000000008</c:v>
                </c:pt>
                <c:pt idx="559">
                  <c:v>8.2302049999999998</c:v>
                </c:pt>
                <c:pt idx="560">
                  <c:v>9.0338989999999999</c:v>
                </c:pt>
                <c:pt idx="561">
                  <c:v>8.8147260000000003</c:v>
                </c:pt>
                <c:pt idx="562">
                  <c:v>8.6092449999999996</c:v>
                </c:pt>
                <c:pt idx="563">
                  <c:v>8.8081940000000003</c:v>
                </c:pt>
                <c:pt idx="564">
                  <c:v>9.0464310000000001</c:v>
                </c:pt>
                <c:pt idx="565">
                  <c:v>8.91</c:v>
                </c:pt>
                <c:pt idx="566">
                  <c:v>8.5206669999999995</c:v>
                </c:pt>
                <c:pt idx="567">
                  <c:v>8.5310310000000005</c:v>
                </c:pt>
                <c:pt idx="568">
                  <c:v>8.730302</c:v>
                </c:pt>
                <c:pt idx="569">
                  <c:v>8.3188469999999999</c:v>
                </c:pt>
                <c:pt idx="570">
                  <c:v>8.67</c:v>
                </c:pt>
                <c:pt idx="571">
                  <c:v>7.8190200000000001</c:v>
                </c:pt>
                <c:pt idx="572">
                  <c:v>8.8017730000000007</c:v>
                </c:pt>
                <c:pt idx="573">
                  <c:v>8.5995600000000003</c:v>
                </c:pt>
                <c:pt idx="574">
                  <c:v>8.9721810000000009</c:v>
                </c:pt>
                <c:pt idx="575">
                  <c:v>7.9005710000000002</c:v>
                </c:pt>
                <c:pt idx="576">
                  <c:v>8.91</c:v>
                </c:pt>
                <c:pt idx="577">
                  <c:v>8.67</c:v>
                </c:pt>
                <c:pt idx="578">
                  <c:v>8.9652550000000009</c:v>
                </c:pt>
                <c:pt idx="579">
                  <c:v>7.9249770000000002</c:v>
                </c:pt>
                <c:pt idx="580">
                  <c:v>8.3839020000000009</c:v>
                </c:pt>
                <c:pt idx="581">
                  <c:v>8.7758839999999996</c:v>
                </c:pt>
                <c:pt idx="582">
                  <c:v>8.7100000000000009</c:v>
                </c:pt>
                <c:pt idx="583">
                  <c:v>8.7540049999999994</c:v>
                </c:pt>
                <c:pt idx="584">
                  <c:v>7.997573</c:v>
                </c:pt>
                <c:pt idx="585">
                  <c:v>8.74</c:v>
                </c:pt>
                <c:pt idx="586">
                  <c:v>7.9872769999999997</c:v>
                </c:pt>
                <c:pt idx="587">
                  <c:v>8.9235869999999995</c:v>
                </c:pt>
                <c:pt idx="588">
                  <c:v>9.09</c:v>
                </c:pt>
                <c:pt idx="589">
                  <c:v>8.4483759999999997</c:v>
                </c:pt>
                <c:pt idx="590">
                  <c:v>8.6731130000000007</c:v>
                </c:pt>
                <c:pt idx="591">
                  <c:v>9.014564</c:v>
                </c:pt>
                <c:pt idx="592">
                  <c:v>9.0255650000000003</c:v>
                </c:pt>
                <c:pt idx="593">
                  <c:v>9.0249120000000005</c:v>
                </c:pt>
                <c:pt idx="594">
                  <c:v>9.0695320000000006</c:v>
                </c:pt>
                <c:pt idx="595">
                  <c:v>8.7166460000000008</c:v>
                </c:pt>
                <c:pt idx="596">
                  <c:v>8.7044320000000006</c:v>
                </c:pt>
                <c:pt idx="597">
                  <c:v>8.2175340000000006</c:v>
                </c:pt>
                <c:pt idx="598">
                  <c:v>8.2065610000000007</c:v>
                </c:pt>
                <c:pt idx="599">
                  <c:v>7.7576910000000003</c:v>
                </c:pt>
                <c:pt idx="600">
                  <c:v>8.2582280000000008</c:v>
                </c:pt>
                <c:pt idx="601">
                  <c:v>8.8676879999999993</c:v>
                </c:pt>
                <c:pt idx="602">
                  <c:v>8.9590800000000002</c:v>
                </c:pt>
                <c:pt idx="603">
                  <c:v>8.9396690000000003</c:v>
                </c:pt>
                <c:pt idx="604">
                  <c:v>8.7953460000000003</c:v>
                </c:pt>
                <c:pt idx="605">
                  <c:v>9.0275809999999996</c:v>
                </c:pt>
                <c:pt idx="606">
                  <c:v>8.2207319999999999</c:v>
                </c:pt>
                <c:pt idx="607">
                  <c:v>8.2263579999999994</c:v>
                </c:pt>
                <c:pt idx="608">
                  <c:v>9.0322940000000003</c:v>
                </c:pt>
                <c:pt idx="609">
                  <c:v>8.3210529999999991</c:v>
                </c:pt>
                <c:pt idx="610">
                  <c:v>8.4049320000000005</c:v>
                </c:pt>
                <c:pt idx="611">
                  <c:v>9.0760860000000001</c:v>
                </c:pt>
                <c:pt idx="612">
                  <c:v>8.9246269999999992</c:v>
                </c:pt>
                <c:pt idx="613">
                  <c:v>8.7385230000000007</c:v>
                </c:pt>
                <c:pt idx="614">
                  <c:v>9.0224309999999992</c:v>
                </c:pt>
                <c:pt idx="615">
                  <c:v>8.4423399999999997</c:v>
                </c:pt>
                <c:pt idx="616">
                  <c:v>8.3635529999999996</c:v>
                </c:pt>
                <c:pt idx="617">
                  <c:v>7.8649990000000001</c:v>
                </c:pt>
                <c:pt idx="618">
                  <c:v>8.537471</c:v>
                </c:pt>
                <c:pt idx="619">
                  <c:v>9.0714229999999993</c:v>
                </c:pt>
                <c:pt idx="620">
                  <c:v>7.7919749999999999</c:v>
                </c:pt>
                <c:pt idx="621">
                  <c:v>8.7100000000000009</c:v>
                </c:pt>
                <c:pt idx="622">
                  <c:v>9.07</c:v>
                </c:pt>
                <c:pt idx="623">
                  <c:v>8.5818709999999996</c:v>
                </c:pt>
                <c:pt idx="624">
                  <c:v>9.07</c:v>
                </c:pt>
                <c:pt idx="625">
                  <c:v>8.1934310000000004</c:v>
                </c:pt>
                <c:pt idx="626">
                  <c:v>7.871931</c:v>
                </c:pt>
                <c:pt idx="627">
                  <c:v>7.8566940000000001</c:v>
                </c:pt>
                <c:pt idx="628">
                  <c:v>8.3997519999999994</c:v>
                </c:pt>
                <c:pt idx="629">
                  <c:v>8.4084450000000004</c:v>
                </c:pt>
                <c:pt idx="630">
                  <c:v>9.0175909999999995</c:v>
                </c:pt>
                <c:pt idx="631">
                  <c:v>8.5456140000000005</c:v>
                </c:pt>
                <c:pt idx="632">
                  <c:v>8.1832089999999997</c:v>
                </c:pt>
                <c:pt idx="633">
                  <c:v>8.9983269999999997</c:v>
                </c:pt>
                <c:pt idx="634">
                  <c:v>7.8112870000000001</c:v>
                </c:pt>
                <c:pt idx="635">
                  <c:v>8.2293990000000008</c:v>
                </c:pt>
                <c:pt idx="636">
                  <c:v>8.2751999999999999</c:v>
                </c:pt>
                <c:pt idx="637">
                  <c:v>8.6736199999999997</c:v>
                </c:pt>
                <c:pt idx="638">
                  <c:v>8.43</c:v>
                </c:pt>
                <c:pt idx="639">
                  <c:v>9.0437999999999992</c:v>
                </c:pt>
                <c:pt idx="640">
                  <c:v>8.91</c:v>
                </c:pt>
                <c:pt idx="641">
                  <c:v>9.0312830000000002</c:v>
                </c:pt>
                <c:pt idx="642">
                  <c:v>8.8232350000000004</c:v>
                </c:pt>
                <c:pt idx="643">
                  <c:v>8.5840010000000007</c:v>
                </c:pt>
                <c:pt idx="644">
                  <c:v>8.2376260000000006</c:v>
                </c:pt>
                <c:pt idx="645">
                  <c:v>7.9407690000000004</c:v>
                </c:pt>
                <c:pt idx="646">
                  <c:v>7.8107920000000002</c:v>
                </c:pt>
                <c:pt idx="647">
                  <c:v>9.0552220000000005</c:v>
                </c:pt>
                <c:pt idx="648">
                  <c:v>8.9079560000000004</c:v>
                </c:pt>
                <c:pt idx="649">
                  <c:v>9.0164069999999992</c:v>
                </c:pt>
                <c:pt idx="650">
                  <c:v>9.0136439999999993</c:v>
                </c:pt>
                <c:pt idx="651">
                  <c:v>8.6963270000000001</c:v>
                </c:pt>
                <c:pt idx="652">
                  <c:v>8.4149779999999996</c:v>
                </c:pt>
                <c:pt idx="653">
                  <c:v>8.6420410000000007</c:v>
                </c:pt>
                <c:pt idx="654">
                  <c:v>7.7744669999999996</c:v>
                </c:pt>
                <c:pt idx="655">
                  <c:v>8.9965679999999999</c:v>
                </c:pt>
                <c:pt idx="656">
                  <c:v>8.7496220000000005</c:v>
                </c:pt>
                <c:pt idx="657">
                  <c:v>7.6351329999999997</c:v>
                </c:pt>
                <c:pt idx="658">
                  <c:v>7.9163790000000001</c:v>
                </c:pt>
                <c:pt idx="659">
                  <c:v>8.2443480000000005</c:v>
                </c:pt>
                <c:pt idx="660">
                  <c:v>8.4527579999999993</c:v>
                </c:pt>
                <c:pt idx="661">
                  <c:v>8.7203920000000004</c:v>
                </c:pt>
                <c:pt idx="662">
                  <c:v>7.9637609999999999</c:v>
                </c:pt>
                <c:pt idx="663">
                  <c:v>8.4841899999999999</c:v>
                </c:pt>
                <c:pt idx="664">
                  <c:v>8.5573870000000003</c:v>
                </c:pt>
                <c:pt idx="665">
                  <c:v>8.9700000000000006</c:v>
                </c:pt>
                <c:pt idx="666">
                  <c:v>9.07</c:v>
                </c:pt>
                <c:pt idx="667">
                  <c:v>8.8800000000000008</c:v>
                </c:pt>
                <c:pt idx="668">
                  <c:v>9.0225050000000007</c:v>
                </c:pt>
                <c:pt idx="669">
                  <c:v>8.2065669999999997</c:v>
                </c:pt>
                <c:pt idx="670">
                  <c:v>9.0189660000000007</c:v>
                </c:pt>
                <c:pt idx="671">
                  <c:v>7.9249320000000001</c:v>
                </c:pt>
                <c:pt idx="672">
                  <c:v>7.7664980000000003</c:v>
                </c:pt>
                <c:pt idx="673">
                  <c:v>8.7899999999999991</c:v>
                </c:pt>
                <c:pt idx="674">
                  <c:v>8.2722689999999997</c:v>
                </c:pt>
                <c:pt idx="675">
                  <c:v>8.61</c:v>
                </c:pt>
                <c:pt idx="676">
                  <c:v>8.2847220000000004</c:v>
                </c:pt>
                <c:pt idx="677">
                  <c:v>8.4499999999999993</c:v>
                </c:pt>
                <c:pt idx="678">
                  <c:v>8.3916170000000001</c:v>
                </c:pt>
                <c:pt idx="679">
                  <c:v>8.9630360000000007</c:v>
                </c:pt>
                <c:pt idx="680">
                  <c:v>8.5269119999999994</c:v>
                </c:pt>
                <c:pt idx="681">
                  <c:v>8.5</c:v>
                </c:pt>
                <c:pt idx="682">
                  <c:v>8.9223269999999992</c:v>
                </c:pt>
                <c:pt idx="683">
                  <c:v>8.3164320000000007</c:v>
                </c:pt>
                <c:pt idx="684">
                  <c:v>7.9444679999999996</c:v>
                </c:pt>
                <c:pt idx="685">
                  <c:v>8.9633900000000004</c:v>
                </c:pt>
                <c:pt idx="686">
                  <c:v>8.74</c:v>
                </c:pt>
                <c:pt idx="687">
                  <c:v>8.2025419999999993</c:v>
                </c:pt>
                <c:pt idx="688">
                  <c:v>8.8421850000000006</c:v>
                </c:pt>
                <c:pt idx="689">
                  <c:v>8.6077060000000003</c:v>
                </c:pt>
                <c:pt idx="690">
                  <c:v>8.9271670000000007</c:v>
                </c:pt>
                <c:pt idx="691">
                  <c:v>8.7170939999999995</c:v>
                </c:pt>
                <c:pt idx="692">
                  <c:v>8.7709589999999995</c:v>
                </c:pt>
                <c:pt idx="693">
                  <c:v>7.7427039999999998</c:v>
                </c:pt>
                <c:pt idx="694">
                  <c:v>8.8800000000000008</c:v>
                </c:pt>
                <c:pt idx="695">
                  <c:v>8.3282939999999996</c:v>
                </c:pt>
                <c:pt idx="696">
                  <c:v>8.2257560000000005</c:v>
                </c:pt>
                <c:pt idx="697">
                  <c:v>8.7131790000000002</c:v>
                </c:pt>
                <c:pt idx="698">
                  <c:v>8.76</c:v>
                </c:pt>
                <c:pt idx="699">
                  <c:v>8.6614170000000001</c:v>
                </c:pt>
                <c:pt idx="700">
                  <c:v>8.2028770000000009</c:v>
                </c:pt>
                <c:pt idx="701">
                  <c:v>8.5025759999999995</c:v>
                </c:pt>
                <c:pt idx="702">
                  <c:v>8.6981789999999997</c:v>
                </c:pt>
                <c:pt idx="703">
                  <c:v>8.2443530000000003</c:v>
                </c:pt>
                <c:pt idx="704">
                  <c:v>8.5456920000000007</c:v>
                </c:pt>
                <c:pt idx="705">
                  <c:v>9.0536469999999998</c:v>
                </c:pt>
                <c:pt idx="706">
                  <c:v>8.5365909999999996</c:v>
                </c:pt>
                <c:pt idx="707">
                  <c:v>8.2788599999999999</c:v>
                </c:pt>
                <c:pt idx="708">
                  <c:v>8.7688640000000007</c:v>
                </c:pt>
                <c:pt idx="709">
                  <c:v>8.9264510000000001</c:v>
                </c:pt>
                <c:pt idx="710">
                  <c:v>8.2819350000000007</c:v>
                </c:pt>
                <c:pt idx="711">
                  <c:v>8.9759790000000006</c:v>
                </c:pt>
                <c:pt idx="712">
                  <c:v>8.9961830000000003</c:v>
                </c:pt>
                <c:pt idx="713">
                  <c:v>8.83</c:v>
                </c:pt>
                <c:pt idx="714">
                  <c:v>8.4700000000000006</c:v>
                </c:pt>
                <c:pt idx="715">
                  <c:v>8.4022100000000002</c:v>
                </c:pt>
                <c:pt idx="716">
                  <c:v>8.5137920000000005</c:v>
                </c:pt>
                <c:pt idx="717">
                  <c:v>8.4220819999999996</c:v>
                </c:pt>
                <c:pt idx="718">
                  <c:v>8.9794060000000009</c:v>
                </c:pt>
                <c:pt idx="719">
                  <c:v>8.9932339999999993</c:v>
                </c:pt>
                <c:pt idx="720">
                  <c:v>8.1128250000000008</c:v>
                </c:pt>
                <c:pt idx="721">
                  <c:v>8.9897270000000002</c:v>
                </c:pt>
                <c:pt idx="722">
                  <c:v>8.2893819999999998</c:v>
                </c:pt>
                <c:pt idx="723">
                  <c:v>7.8516820000000003</c:v>
                </c:pt>
                <c:pt idx="724">
                  <c:v>9.0239580000000004</c:v>
                </c:pt>
                <c:pt idx="725">
                  <c:v>9.0565359999999995</c:v>
                </c:pt>
                <c:pt idx="726">
                  <c:v>8.8750610000000005</c:v>
                </c:pt>
                <c:pt idx="727">
                  <c:v>8.98</c:v>
                </c:pt>
                <c:pt idx="728">
                  <c:v>8.7863109999999995</c:v>
                </c:pt>
                <c:pt idx="729">
                  <c:v>8.77</c:v>
                </c:pt>
                <c:pt idx="730">
                  <c:v>8.3099070000000008</c:v>
                </c:pt>
                <c:pt idx="731">
                  <c:v>8.8000000000000007</c:v>
                </c:pt>
                <c:pt idx="732">
                  <c:v>9.0935810000000004</c:v>
                </c:pt>
                <c:pt idx="733">
                  <c:v>8.65</c:v>
                </c:pt>
                <c:pt idx="734">
                  <c:v>8.2043420000000005</c:v>
                </c:pt>
                <c:pt idx="735">
                  <c:v>8.7400350000000007</c:v>
                </c:pt>
                <c:pt idx="736">
                  <c:v>8.9051749999999998</c:v>
                </c:pt>
                <c:pt idx="737">
                  <c:v>8.3954799999999992</c:v>
                </c:pt>
                <c:pt idx="738">
                  <c:v>7.8646659999999997</c:v>
                </c:pt>
                <c:pt idx="739">
                  <c:v>8.2314830000000008</c:v>
                </c:pt>
                <c:pt idx="740">
                  <c:v>8.1774360000000001</c:v>
                </c:pt>
                <c:pt idx="741">
                  <c:v>8.9961850000000005</c:v>
                </c:pt>
                <c:pt idx="742">
                  <c:v>8.1726510000000001</c:v>
                </c:pt>
                <c:pt idx="743">
                  <c:v>8.2643590000000007</c:v>
                </c:pt>
                <c:pt idx="744">
                  <c:v>8.1069279999999999</c:v>
                </c:pt>
                <c:pt idx="745">
                  <c:v>8.57</c:v>
                </c:pt>
                <c:pt idx="746">
                  <c:v>8.3708130000000001</c:v>
                </c:pt>
                <c:pt idx="747">
                  <c:v>7.813752</c:v>
                </c:pt>
                <c:pt idx="748">
                  <c:v>8.2837130000000005</c:v>
                </c:pt>
                <c:pt idx="749">
                  <c:v>8.4624059999999997</c:v>
                </c:pt>
                <c:pt idx="750">
                  <c:v>8.9769509999999997</c:v>
                </c:pt>
                <c:pt idx="751">
                  <c:v>7.825914</c:v>
                </c:pt>
                <c:pt idx="752">
                  <c:v>8.39</c:v>
                </c:pt>
                <c:pt idx="753">
                  <c:v>8.74</c:v>
                </c:pt>
                <c:pt idx="754">
                  <c:v>8.59</c:v>
                </c:pt>
                <c:pt idx="755">
                  <c:v>8.5175210000000003</c:v>
                </c:pt>
                <c:pt idx="756">
                  <c:v>8.9905030000000004</c:v>
                </c:pt>
                <c:pt idx="757">
                  <c:v>8.66</c:v>
                </c:pt>
                <c:pt idx="758">
                  <c:v>9.0368429999999993</c:v>
                </c:pt>
                <c:pt idx="759">
                  <c:v>8.5160070000000001</c:v>
                </c:pt>
                <c:pt idx="760">
                  <c:v>9.07</c:v>
                </c:pt>
                <c:pt idx="761">
                  <c:v>8.1969890000000003</c:v>
                </c:pt>
                <c:pt idx="762">
                  <c:v>8.85</c:v>
                </c:pt>
                <c:pt idx="763">
                  <c:v>9.057957</c:v>
                </c:pt>
                <c:pt idx="764">
                  <c:v>8.7114530000000006</c:v>
                </c:pt>
                <c:pt idx="765">
                  <c:v>8.8699999999999992</c:v>
                </c:pt>
                <c:pt idx="766">
                  <c:v>8.7323430000000002</c:v>
                </c:pt>
                <c:pt idx="767">
                  <c:v>8.86</c:v>
                </c:pt>
                <c:pt idx="768">
                  <c:v>7.898892</c:v>
                </c:pt>
                <c:pt idx="769">
                  <c:v>8.3041540000000005</c:v>
                </c:pt>
                <c:pt idx="770">
                  <c:v>7.7784069999999996</c:v>
                </c:pt>
                <c:pt idx="771">
                  <c:v>8.9171490000000002</c:v>
                </c:pt>
                <c:pt idx="772">
                  <c:v>9.0007889999999993</c:v>
                </c:pt>
                <c:pt idx="773">
                  <c:v>8.3965239999999994</c:v>
                </c:pt>
                <c:pt idx="774">
                  <c:v>8.75</c:v>
                </c:pt>
                <c:pt idx="775">
                  <c:v>8.5135439999999996</c:v>
                </c:pt>
                <c:pt idx="776">
                  <c:v>8.1283370000000001</c:v>
                </c:pt>
                <c:pt idx="777">
                  <c:v>8.3632019999999994</c:v>
                </c:pt>
                <c:pt idx="778">
                  <c:v>8.4441830000000007</c:v>
                </c:pt>
                <c:pt idx="779">
                  <c:v>7.7307420000000002</c:v>
                </c:pt>
                <c:pt idx="780">
                  <c:v>8.4089010000000002</c:v>
                </c:pt>
                <c:pt idx="781">
                  <c:v>8.2123329999999992</c:v>
                </c:pt>
                <c:pt idx="782">
                  <c:v>8.1265269999999994</c:v>
                </c:pt>
                <c:pt idx="783">
                  <c:v>9.0058209999999992</c:v>
                </c:pt>
                <c:pt idx="784">
                  <c:v>8.86</c:v>
                </c:pt>
                <c:pt idx="785">
                  <c:v>7.89893</c:v>
                </c:pt>
                <c:pt idx="786">
                  <c:v>8.6919939999999993</c:v>
                </c:pt>
                <c:pt idx="787">
                  <c:v>8.884271</c:v>
                </c:pt>
                <c:pt idx="788">
                  <c:v>8.9996080000000003</c:v>
                </c:pt>
                <c:pt idx="789">
                  <c:v>8.5232880000000009</c:v>
                </c:pt>
                <c:pt idx="790">
                  <c:v>8.7503829999999994</c:v>
                </c:pt>
                <c:pt idx="791">
                  <c:v>7.944591</c:v>
                </c:pt>
                <c:pt idx="792">
                  <c:v>9.0399999999999991</c:v>
                </c:pt>
                <c:pt idx="793">
                  <c:v>8.620514</c:v>
                </c:pt>
                <c:pt idx="794">
                  <c:v>8.73</c:v>
                </c:pt>
                <c:pt idx="795">
                  <c:v>8.1541580000000007</c:v>
                </c:pt>
                <c:pt idx="796">
                  <c:v>8.9620719999999992</c:v>
                </c:pt>
                <c:pt idx="797">
                  <c:v>7.7250399999999999</c:v>
                </c:pt>
                <c:pt idx="798">
                  <c:v>8.8445889999999991</c:v>
                </c:pt>
                <c:pt idx="799">
                  <c:v>8.6595289999999991</c:v>
                </c:pt>
                <c:pt idx="800">
                  <c:v>8.81</c:v>
                </c:pt>
                <c:pt idx="801">
                  <c:v>8.1329539999999998</c:v>
                </c:pt>
                <c:pt idx="802">
                  <c:v>8.8415309999999998</c:v>
                </c:pt>
                <c:pt idx="803">
                  <c:v>8.7899999999999991</c:v>
                </c:pt>
                <c:pt idx="804">
                  <c:v>8.2101659999999992</c:v>
                </c:pt>
                <c:pt idx="805">
                  <c:v>7.7685899999999997</c:v>
                </c:pt>
                <c:pt idx="806">
                  <c:v>8.6656610000000001</c:v>
                </c:pt>
                <c:pt idx="807">
                  <c:v>8.4858770000000003</c:v>
                </c:pt>
                <c:pt idx="808">
                  <c:v>8.8149630000000005</c:v>
                </c:pt>
                <c:pt idx="809">
                  <c:v>7.8336480000000002</c:v>
                </c:pt>
                <c:pt idx="810">
                  <c:v>8.2420360000000006</c:v>
                </c:pt>
                <c:pt idx="811">
                  <c:v>8.8574640000000002</c:v>
                </c:pt>
                <c:pt idx="812">
                  <c:v>8.6907709999999998</c:v>
                </c:pt>
                <c:pt idx="813">
                  <c:v>8.966583</c:v>
                </c:pt>
                <c:pt idx="814">
                  <c:v>8.9868799999999993</c:v>
                </c:pt>
                <c:pt idx="815">
                  <c:v>9.0261119999999995</c:v>
                </c:pt>
                <c:pt idx="816">
                  <c:v>8.2380510000000005</c:v>
                </c:pt>
                <c:pt idx="817">
                  <c:v>8.7057210000000005</c:v>
                </c:pt>
                <c:pt idx="818">
                  <c:v>8.83</c:v>
                </c:pt>
                <c:pt idx="819">
                  <c:v>7.644361</c:v>
                </c:pt>
                <c:pt idx="820">
                  <c:v>8.3454280000000001</c:v>
                </c:pt>
                <c:pt idx="821">
                  <c:v>9.0028710000000007</c:v>
                </c:pt>
                <c:pt idx="822">
                  <c:v>7.8298009999999998</c:v>
                </c:pt>
                <c:pt idx="823">
                  <c:v>9.01</c:v>
                </c:pt>
                <c:pt idx="824">
                  <c:v>9.15</c:v>
                </c:pt>
                <c:pt idx="825">
                  <c:v>8.8896890000000006</c:v>
                </c:pt>
                <c:pt idx="826">
                  <c:v>9.018872</c:v>
                </c:pt>
                <c:pt idx="827">
                  <c:v>8.6815650000000009</c:v>
                </c:pt>
                <c:pt idx="828">
                  <c:v>8.7273580000000006</c:v>
                </c:pt>
                <c:pt idx="829">
                  <c:v>7.8224910000000003</c:v>
                </c:pt>
                <c:pt idx="830">
                  <c:v>8.8648050000000005</c:v>
                </c:pt>
                <c:pt idx="831">
                  <c:v>8.2968709999999994</c:v>
                </c:pt>
                <c:pt idx="832">
                  <c:v>8.5511660000000003</c:v>
                </c:pt>
                <c:pt idx="833">
                  <c:v>8.8517270000000003</c:v>
                </c:pt>
                <c:pt idx="834">
                  <c:v>8.7200000000000006</c:v>
                </c:pt>
                <c:pt idx="835">
                  <c:v>9.0173699999999997</c:v>
                </c:pt>
                <c:pt idx="836">
                  <c:v>8.6595399999999998</c:v>
                </c:pt>
                <c:pt idx="837">
                  <c:v>8.7141090000000005</c:v>
                </c:pt>
                <c:pt idx="838">
                  <c:v>8.9129070000000006</c:v>
                </c:pt>
                <c:pt idx="839">
                  <c:v>8.2333259999999999</c:v>
                </c:pt>
                <c:pt idx="840">
                  <c:v>8.52</c:v>
                </c:pt>
                <c:pt idx="841">
                  <c:v>8.81</c:v>
                </c:pt>
                <c:pt idx="842">
                  <c:v>7.6815559999999996</c:v>
                </c:pt>
                <c:pt idx="843">
                  <c:v>8.56</c:v>
                </c:pt>
                <c:pt idx="844">
                  <c:v>8.9932079999999992</c:v>
                </c:pt>
                <c:pt idx="845">
                  <c:v>8.1611999999999991</c:v>
                </c:pt>
                <c:pt idx="846">
                  <c:v>8.6961309999999994</c:v>
                </c:pt>
                <c:pt idx="847">
                  <c:v>8.5453939999999999</c:v>
                </c:pt>
                <c:pt idx="848">
                  <c:v>8.80884</c:v>
                </c:pt>
                <c:pt idx="849">
                  <c:v>9.0874520000000008</c:v>
                </c:pt>
                <c:pt idx="850">
                  <c:v>8.1556069999999998</c:v>
                </c:pt>
                <c:pt idx="851">
                  <c:v>7.7528079999999999</c:v>
                </c:pt>
                <c:pt idx="852">
                  <c:v>7.7795230000000002</c:v>
                </c:pt>
                <c:pt idx="853">
                  <c:v>8.4763520000000003</c:v>
                </c:pt>
                <c:pt idx="854">
                  <c:v>8.2574330000000007</c:v>
                </c:pt>
                <c:pt idx="855">
                  <c:v>9.0500000000000007</c:v>
                </c:pt>
                <c:pt idx="856">
                  <c:v>8.2483430000000002</c:v>
                </c:pt>
                <c:pt idx="857">
                  <c:v>8.3742180000000008</c:v>
                </c:pt>
                <c:pt idx="858">
                  <c:v>8.8447560000000003</c:v>
                </c:pt>
                <c:pt idx="859">
                  <c:v>7.803566</c:v>
                </c:pt>
                <c:pt idx="860">
                  <c:v>8.2865990000000007</c:v>
                </c:pt>
                <c:pt idx="861">
                  <c:v>8.68</c:v>
                </c:pt>
                <c:pt idx="862">
                  <c:v>8.9381210000000006</c:v>
                </c:pt>
                <c:pt idx="863">
                  <c:v>8.4443040000000007</c:v>
                </c:pt>
                <c:pt idx="864">
                  <c:v>8.35</c:v>
                </c:pt>
                <c:pt idx="865">
                  <c:v>8.33</c:v>
                </c:pt>
                <c:pt idx="866">
                  <c:v>7.8571429999999998</c:v>
                </c:pt>
                <c:pt idx="867">
                  <c:v>8.2151899999999998</c:v>
                </c:pt>
                <c:pt idx="868">
                  <c:v>8.9769179999999995</c:v>
                </c:pt>
                <c:pt idx="869">
                  <c:v>8.7781959999999994</c:v>
                </c:pt>
                <c:pt idx="870">
                  <c:v>9.0399999999999991</c:v>
                </c:pt>
                <c:pt idx="871">
                  <c:v>8.8289770000000001</c:v>
                </c:pt>
                <c:pt idx="872">
                  <c:v>7.9809929999999998</c:v>
                </c:pt>
                <c:pt idx="873">
                  <c:v>8.9702739999999999</c:v>
                </c:pt>
                <c:pt idx="874">
                  <c:v>8.8800000000000008</c:v>
                </c:pt>
                <c:pt idx="875">
                  <c:v>8.5620139999999996</c:v>
                </c:pt>
                <c:pt idx="876">
                  <c:v>8.9720669999999991</c:v>
                </c:pt>
                <c:pt idx="877">
                  <c:v>7.7373979999999998</c:v>
                </c:pt>
                <c:pt idx="878">
                  <c:v>8.8116179999999993</c:v>
                </c:pt>
                <c:pt idx="879">
                  <c:v>9.0875719999999998</c:v>
                </c:pt>
                <c:pt idx="880">
                  <c:v>9.0732669999999995</c:v>
                </c:pt>
                <c:pt idx="881">
                  <c:v>8.8000000000000007</c:v>
                </c:pt>
                <c:pt idx="882">
                  <c:v>8.3590549999999997</c:v>
                </c:pt>
                <c:pt idx="883">
                  <c:v>9.1199999999999992</c:v>
                </c:pt>
                <c:pt idx="884">
                  <c:v>8.8064140000000002</c:v>
                </c:pt>
                <c:pt idx="885">
                  <c:v>8.6684760000000001</c:v>
                </c:pt>
                <c:pt idx="886">
                  <c:v>8.4887370000000004</c:v>
                </c:pt>
                <c:pt idx="887">
                  <c:v>8.117032</c:v>
                </c:pt>
                <c:pt idx="888">
                  <c:v>8.2028929999999995</c:v>
                </c:pt>
                <c:pt idx="889">
                  <c:v>7.8637639999999998</c:v>
                </c:pt>
                <c:pt idx="890">
                  <c:v>9.0232430000000008</c:v>
                </c:pt>
                <c:pt idx="891">
                  <c:v>8.5326699999999995</c:v>
                </c:pt>
                <c:pt idx="892">
                  <c:v>8.3550749999999994</c:v>
                </c:pt>
                <c:pt idx="893">
                  <c:v>8.2676379999999998</c:v>
                </c:pt>
                <c:pt idx="894">
                  <c:v>8.4568910000000006</c:v>
                </c:pt>
                <c:pt idx="895">
                  <c:v>8.7205700000000004</c:v>
                </c:pt>
                <c:pt idx="896">
                  <c:v>8.4846190000000004</c:v>
                </c:pt>
                <c:pt idx="897">
                  <c:v>9.0049639999999993</c:v>
                </c:pt>
                <c:pt idx="898">
                  <c:v>8.7307459999999999</c:v>
                </c:pt>
                <c:pt idx="899">
                  <c:v>8.85</c:v>
                </c:pt>
                <c:pt idx="900">
                  <c:v>8.3521180000000008</c:v>
                </c:pt>
                <c:pt idx="901">
                  <c:v>8.8847609999999992</c:v>
                </c:pt>
                <c:pt idx="902">
                  <c:v>8.7899999999999991</c:v>
                </c:pt>
                <c:pt idx="903">
                  <c:v>8.6710879999999992</c:v>
                </c:pt>
                <c:pt idx="904">
                  <c:v>8.7844429999999996</c:v>
                </c:pt>
                <c:pt idx="905">
                  <c:v>8.7287999999999997</c:v>
                </c:pt>
                <c:pt idx="906">
                  <c:v>8.7644090000000006</c:v>
                </c:pt>
                <c:pt idx="907">
                  <c:v>8.2748969999999993</c:v>
                </c:pt>
                <c:pt idx="908">
                  <c:v>7.8186739999999997</c:v>
                </c:pt>
                <c:pt idx="909">
                  <c:v>8.9775069999999992</c:v>
                </c:pt>
                <c:pt idx="910">
                  <c:v>8.85</c:v>
                </c:pt>
                <c:pt idx="911">
                  <c:v>8.8288489999999999</c:v>
                </c:pt>
                <c:pt idx="912">
                  <c:v>8.59</c:v>
                </c:pt>
                <c:pt idx="913">
                  <c:v>8.3594010000000001</c:v>
                </c:pt>
                <c:pt idx="914">
                  <c:v>8.56</c:v>
                </c:pt>
                <c:pt idx="915">
                  <c:v>8.2116179999999996</c:v>
                </c:pt>
                <c:pt idx="916">
                  <c:v>9.08</c:v>
                </c:pt>
                <c:pt idx="917">
                  <c:v>8.0227889999999995</c:v>
                </c:pt>
                <c:pt idx="918">
                  <c:v>8.8778520000000007</c:v>
                </c:pt>
                <c:pt idx="919">
                  <c:v>8.4562050000000006</c:v>
                </c:pt>
                <c:pt idx="920">
                  <c:v>7.8481480000000001</c:v>
                </c:pt>
                <c:pt idx="921">
                  <c:v>8.1778750000000002</c:v>
                </c:pt>
                <c:pt idx="922">
                  <c:v>8.1353030000000004</c:v>
                </c:pt>
                <c:pt idx="923">
                  <c:v>7.9713269999999996</c:v>
                </c:pt>
                <c:pt idx="924">
                  <c:v>8.950177</c:v>
                </c:pt>
                <c:pt idx="925">
                  <c:v>8.3119350000000001</c:v>
                </c:pt>
                <c:pt idx="926">
                  <c:v>8.1567369999999997</c:v>
                </c:pt>
                <c:pt idx="927">
                  <c:v>8.5705290000000005</c:v>
                </c:pt>
                <c:pt idx="928">
                  <c:v>8.1739660000000001</c:v>
                </c:pt>
                <c:pt idx="929">
                  <c:v>7.7854640000000002</c:v>
                </c:pt>
                <c:pt idx="930">
                  <c:v>8.5526339999999994</c:v>
                </c:pt>
                <c:pt idx="931">
                  <c:v>8.9833730000000003</c:v>
                </c:pt>
                <c:pt idx="932">
                  <c:v>8.7274390000000004</c:v>
                </c:pt>
                <c:pt idx="933">
                  <c:v>8.9499999999999993</c:v>
                </c:pt>
                <c:pt idx="934">
                  <c:v>9.102449</c:v>
                </c:pt>
                <c:pt idx="935">
                  <c:v>8.9497490000000006</c:v>
                </c:pt>
                <c:pt idx="936">
                  <c:v>7.8678819999999998</c:v>
                </c:pt>
                <c:pt idx="937">
                  <c:v>8.1313759999999995</c:v>
                </c:pt>
                <c:pt idx="938">
                  <c:v>8.73</c:v>
                </c:pt>
                <c:pt idx="939">
                  <c:v>8.9931809999999999</c:v>
                </c:pt>
                <c:pt idx="940">
                  <c:v>8.85</c:v>
                </c:pt>
                <c:pt idx="941">
                  <c:v>7.7098599999999999</c:v>
                </c:pt>
                <c:pt idx="942">
                  <c:v>8.76</c:v>
                </c:pt>
                <c:pt idx="943">
                  <c:v>7.9212490000000004</c:v>
                </c:pt>
                <c:pt idx="944">
                  <c:v>8.6349540000000005</c:v>
                </c:pt>
                <c:pt idx="945">
                  <c:v>9.0048790000000007</c:v>
                </c:pt>
                <c:pt idx="946">
                  <c:v>8.1981110000000008</c:v>
                </c:pt>
                <c:pt idx="947">
                  <c:v>8.9926349999999999</c:v>
                </c:pt>
                <c:pt idx="948">
                  <c:v>7.7387389999999998</c:v>
                </c:pt>
                <c:pt idx="949">
                  <c:v>8.52</c:v>
                </c:pt>
                <c:pt idx="950">
                  <c:v>8.2194400000000005</c:v>
                </c:pt>
                <c:pt idx="951">
                  <c:v>9.1199999999999992</c:v>
                </c:pt>
                <c:pt idx="952">
                  <c:v>8.6822169999999996</c:v>
                </c:pt>
                <c:pt idx="953">
                  <c:v>9.0294129999999999</c:v>
                </c:pt>
                <c:pt idx="954">
                  <c:v>8.769577</c:v>
                </c:pt>
                <c:pt idx="955">
                  <c:v>8.26</c:v>
                </c:pt>
                <c:pt idx="956">
                  <c:v>7.7290619999999999</c:v>
                </c:pt>
                <c:pt idx="957">
                  <c:v>8.6784590000000001</c:v>
                </c:pt>
                <c:pt idx="958">
                  <c:v>8.9990220000000001</c:v>
                </c:pt>
                <c:pt idx="959">
                  <c:v>8.4434190000000005</c:v>
                </c:pt>
                <c:pt idx="960">
                  <c:v>8.4711680000000005</c:v>
                </c:pt>
                <c:pt idx="961">
                  <c:v>8.9826180000000004</c:v>
                </c:pt>
                <c:pt idx="962">
                  <c:v>8.3505299999999991</c:v>
                </c:pt>
                <c:pt idx="963">
                  <c:v>7.8748300000000002</c:v>
                </c:pt>
                <c:pt idx="964">
                  <c:v>8.6276159999999997</c:v>
                </c:pt>
                <c:pt idx="965">
                  <c:v>8.9538639999999994</c:v>
                </c:pt>
                <c:pt idx="966">
                  <c:v>8.2695980000000002</c:v>
                </c:pt>
                <c:pt idx="967">
                  <c:v>8.2157119999999999</c:v>
                </c:pt>
                <c:pt idx="968">
                  <c:v>9.1199999999999992</c:v>
                </c:pt>
                <c:pt idx="969">
                  <c:v>8.8897019999999998</c:v>
                </c:pt>
                <c:pt idx="970">
                  <c:v>8.81</c:v>
                </c:pt>
                <c:pt idx="971">
                  <c:v>8.368684</c:v>
                </c:pt>
                <c:pt idx="972">
                  <c:v>9.0578880000000002</c:v>
                </c:pt>
                <c:pt idx="973">
                  <c:v>8.9499999999999993</c:v>
                </c:pt>
                <c:pt idx="974">
                  <c:v>8.68</c:v>
                </c:pt>
                <c:pt idx="975">
                  <c:v>8.4783709999999992</c:v>
                </c:pt>
                <c:pt idx="976">
                  <c:v>8.6</c:v>
                </c:pt>
                <c:pt idx="977">
                  <c:v>8.84</c:v>
                </c:pt>
                <c:pt idx="978">
                  <c:v>8.8945410000000003</c:v>
                </c:pt>
                <c:pt idx="979">
                  <c:v>7.787191</c:v>
                </c:pt>
                <c:pt idx="980">
                  <c:v>8.3078850000000006</c:v>
                </c:pt>
                <c:pt idx="981">
                  <c:v>7.9370479999999999</c:v>
                </c:pt>
                <c:pt idx="982">
                  <c:v>8.7986520000000006</c:v>
                </c:pt>
                <c:pt idx="983">
                  <c:v>7.8533480000000004</c:v>
                </c:pt>
                <c:pt idx="984">
                  <c:v>8.85</c:v>
                </c:pt>
                <c:pt idx="985">
                  <c:v>8.1096170000000001</c:v>
                </c:pt>
                <c:pt idx="986">
                  <c:v>8.8164829999999998</c:v>
                </c:pt>
                <c:pt idx="987">
                  <c:v>8.5479489999999991</c:v>
                </c:pt>
                <c:pt idx="988">
                  <c:v>8.33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51-4F2F-953F-3D765415EF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0048"/>
        <c:axId val="21143328"/>
      </c:scatterChart>
      <c:valAx>
        <c:axId val="21150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1143328"/>
        <c:crosses val="autoZero"/>
        <c:crossBetween val="midCat"/>
      </c:valAx>
      <c:valAx>
        <c:axId val="2114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1150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0A417E2-3259-477B-9B0C-A27428545951}">
  <sheetPr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371475</xdr:colOff>
      <xdr:row>16</xdr:row>
      <xdr:rowOff>90487</xdr:rowOff>
    </xdr:from>
    <xdr:to>
      <xdr:col>23</xdr:col>
      <xdr:colOff>585750</xdr:colOff>
      <xdr:row>31</xdr:row>
      <xdr:rowOff>112987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4345B88-2833-10C9-41F2-C98CF1FC91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561975</xdr:colOff>
      <xdr:row>49</xdr:row>
      <xdr:rowOff>14287</xdr:rowOff>
    </xdr:from>
    <xdr:to>
      <xdr:col>10</xdr:col>
      <xdr:colOff>509550</xdr:colOff>
      <xdr:row>64</xdr:row>
      <xdr:rowOff>36787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18945BBC-C75C-D580-8174-0C8C1B403F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0.24173</cdr:x>
      <cdr:y>0.60358</cdr:y>
    </cdr:from>
    <cdr:to>
      <cdr:x>0.35478</cdr:x>
      <cdr:y>0.72595</cdr:y>
    </cdr:to>
    <cdr:sp macro="" textlink="">
      <cdr:nvSpPr>
        <cdr:cNvPr id="2" name="Téglalap 1">
          <a:extLst xmlns:a="http://schemas.openxmlformats.org/drawingml/2006/main">
            <a:ext uri="{FF2B5EF4-FFF2-40B4-BE49-F238E27FC236}">
              <a16:creationId xmlns:a16="http://schemas.microsoft.com/office/drawing/2014/main" id="{23956A6B-23DE-FECD-80B3-E11F29C60D9E}"/>
            </a:ext>
          </a:extLst>
        </cdr:cNvPr>
        <cdr:cNvSpPr/>
      </cdr:nvSpPr>
      <cdr:spPr>
        <a:xfrm xmlns:a="http://schemas.openxmlformats.org/drawingml/2006/main">
          <a:off x="1914525" y="1738313"/>
          <a:ext cx="895350" cy="3524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8575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hu-HU" kern="12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9AA5093-8612-B839-CB30-C1CD3C888D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941B-D4B8-4FBB-BD37-4040C40995D9}">
  <dimension ref="A1:Q113"/>
  <sheetViews>
    <sheetView tabSelected="1"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1" max="1" width="15.140625" bestFit="1" customWidth="1"/>
    <col min="9" max="9" width="28.5703125" bestFit="1" customWidth="1"/>
    <col min="10" max="10" width="17" bestFit="1" customWidth="1"/>
    <col min="16" max="16" width="15.140625" hidden="1" customWidth="1"/>
    <col min="17" max="17" width="0" hidden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7" x14ac:dyDescent="0.25">
      <c r="A2" t="str">
        <f t="shared" ref="A2:A13" si="0">IF(P2="", "",RIGHT(P2,LEN(P2)-2))</f>
        <v>Aktínium</v>
      </c>
      <c r="B2" t="s">
        <v>11</v>
      </c>
      <c r="C2">
        <v>89</v>
      </c>
      <c r="D2">
        <v>227</v>
      </c>
      <c r="E2">
        <v>10</v>
      </c>
      <c r="F2">
        <v>1050</v>
      </c>
      <c r="G2">
        <v>3198</v>
      </c>
      <c r="H2">
        <v>11</v>
      </c>
      <c r="I2" t="str">
        <f>IF(B3&lt;&gt;"", Q2, Q2 &amp; " " &amp; J3)</f>
        <v>Debierne</v>
      </c>
      <c r="J2">
        <v>1899</v>
      </c>
      <c r="P2" t="s">
        <v>10</v>
      </c>
      <c r="Q2" t="s">
        <v>12</v>
      </c>
    </row>
    <row r="3" spans="1:17" x14ac:dyDescent="0.25">
      <c r="A3" t="str">
        <f t="shared" si="0"/>
        <v>Alumínium</v>
      </c>
      <c r="B3" t="s">
        <v>14</v>
      </c>
      <c r="C3">
        <v>13</v>
      </c>
      <c r="D3">
        <v>26.981999999999999</v>
      </c>
      <c r="E3">
        <v>2.7</v>
      </c>
      <c r="F3">
        <v>660.47</v>
      </c>
      <c r="G3">
        <v>2519</v>
      </c>
      <c r="H3">
        <v>8</v>
      </c>
      <c r="I3" t="str">
        <f t="shared" ref="I3:I66" si="1">IF(B4&lt;&gt;"", Q3, Q3 &amp; " " &amp; J4)</f>
        <v>Wöhler</v>
      </c>
      <c r="J3">
        <v>1827</v>
      </c>
      <c r="P3" t="s">
        <v>13</v>
      </c>
      <c r="Q3" t="s">
        <v>15</v>
      </c>
    </row>
    <row r="4" spans="1:17" x14ac:dyDescent="0.25">
      <c r="A4" t="str">
        <f t="shared" si="0"/>
        <v>Amerícium</v>
      </c>
      <c r="B4" t="s">
        <v>17</v>
      </c>
      <c r="C4">
        <v>95</v>
      </c>
      <c r="D4">
        <v>243</v>
      </c>
      <c r="E4">
        <v>12</v>
      </c>
      <c r="F4">
        <v>1176</v>
      </c>
      <c r="G4">
        <v>2607</v>
      </c>
      <c r="H4">
        <v>133</v>
      </c>
      <c r="I4" t="str">
        <f t="shared" si="1"/>
        <v>Seaborg et al.</v>
      </c>
      <c r="J4">
        <v>1944</v>
      </c>
      <c r="P4" t="s">
        <v>16</v>
      </c>
      <c r="Q4" t="s">
        <v>18</v>
      </c>
    </row>
    <row r="5" spans="1:17" x14ac:dyDescent="0.25">
      <c r="A5" t="str">
        <f t="shared" si="0"/>
        <v>Antimon</v>
      </c>
      <c r="B5" t="s">
        <v>20</v>
      </c>
      <c r="C5">
        <v>51</v>
      </c>
      <c r="D5">
        <v>121.76</v>
      </c>
      <c r="E5">
        <v>6.6970000000000001</v>
      </c>
      <c r="F5">
        <v>630.78</v>
      </c>
      <c r="G5">
        <v>1587</v>
      </c>
      <c r="H5">
        <v>29</v>
      </c>
      <c r="I5" t="str">
        <f t="shared" si="1"/>
        <v>Early historic times</v>
      </c>
      <c r="J5" t="s">
        <v>22</v>
      </c>
      <c r="P5" t="s">
        <v>19</v>
      </c>
      <c r="Q5" t="s">
        <v>21</v>
      </c>
    </row>
    <row r="6" spans="1:17" x14ac:dyDescent="0.25">
      <c r="A6" t="str">
        <f t="shared" si="0"/>
        <v>Arany</v>
      </c>
      <c r="B6" t="s">
        <v>24</v>
      </c>
      <c r="C6">
        <v>79</v>
      </c>
      <c r="D6">
        <v>196.97</v>
      </c>
      <c r="E6">
        <v>19.3</v>
      </c>
      <c r="F6">
        <v>1064.33</v>
      </c>
      <c r="G6">
        <v>2856</v>
      </c>
      <c r="H6">
        <v>21</v>
      </c>
      <c r="I6" t="str">
        <f t="shared" si="1"/>
        <v>-</v>
      </c>
      <c r="J6" t="s">
        <v>22</v>
      </c>
      <c r="P6" t="s">
        <v>23</v>
      </c>
      <c r="Q6" t="s">
        <v>22</v>
      </c>
    </row>
    <row r="7" spans="1:17" x14ac:dyDescent="0.25">
      <c r="A7" t="str">
        <f t="shared" si="0"/>
        <v>Argon</v>
      </c>
      <c r="B7" t="s">
        <v>26</v>
      </c>
      <c r="C7">
        <v>18</v>
      </c>
      <c r="D7">
        <v>39.950000000000003</v>
      </c>
      <c r="E7">
        <v>1.784E-3</v>
      </c>
      <c r="F7">
        <v>-189.2</v>
      </c>
      <c r="G7">
        <v>-185.7</v>
      </c>
      <c r="H7">
        <v>8</v>
      </c>
      <c r="I7" t="str">
        <f t="shared" si="1"/>
        <v>Rayleigh and Ramsay</v>
      </c>
      <c r="J7">
        <v>1894</v>
      </c>
      <c r="P7" t="s">
        <v>25</v>
      </c>
      <c r="Q7" t="s">
        <v>27</v>
      </c>
    </row>
    <row r="8" spans="1:17" x14ac:dyDescent="0.25">
      <c r="A8" t="str">
        <f t="shared" si="0"/>
        <v>Arzén</v>
      </c>
      <c r="B8" t="s">
        <v>29</v>
      </c>
      <c r="C8">
        <v>33</v>
      </c>
      <c r="D8">
        <v>74.921999999999997</v>
      </c>
      <c r="E8">
        <v>5.7270000000000003</v>
      </c>
      <c r="F8">
        <v>817</v>
      </c>
      <c r="G8">
        <v>614</v>
      </c>
      <c r="H8">
        <v>14</v>
      </c>
      <c r="I8" t="str">
        <f t="shared" si="1"/>
        <v>Albertus Magnus</v>
      </c>
      <c r="J8" t="s">
        <v>31</v>
      </c>
      <c r="P8" t="s">
        <v>28</v>
      </c>
      <c r="Q8" t="s">
        <v>30</v>
      </c>
    </row>
    <row r="9" spans="1:17" x14ac:dyDescent="0.25">
      <c r="A9" t="str">
        <f t="shared" si="0"/>
        <v>Asztácium</v>
      </c>
      <c r="B9" t="s">
        <v>33</v>
      </c>
      <c r="C9">
        <v>85</v>
      </c>
      <c r="D9">
        <v>210</v>
      </c>
      <c r="E9">
        <v>8.93</v>
      </c>
      <c r="F9">
        <v>302</v>
      </c>
      <c r="G9">
        <v>337</v>
      </c>
      <c r="H9">
        <v>21</v>
      </c>
      <c r="I9" t="str">
        <f t="shared" si="1"/>
        <v>Corson et al.</v>
      </c>
      <c r="J9">
        <v>1940</v>
      </c>
      <c r="P9" t="s">
        <v>32</v>
      </c>
      <c r="Q9" t="s">
        <v>34</v>
      </c>
    </row>
    <row r="10" spans="1:17" x14ac:dyDescent="0.25">
      <c r="A10" t="str">
        <f t="shared" si="0"/>
        <v>Bárium</v>
      </c>
      <c r="B10" t="s">
        <v>36</v>
      </c>
      <c r="C10">
        <v>56</v>
      </c>
      <c r="D10">
        <v>137.33000000000001</v>
      </c>
      <c r="E10">
        <v>3.51</v>
      </c>
      <c r="F10">
        <v>727</v>
      </c>
      <c r="G10">
        <v>1897</v>
      </c>
      <c r="H10">
        <v>25</v>
      </c>
      <c r="I10" t="str">
        <f t="shared" si="1"/>
        <v>Davy</v>
      </c>
      <c r="J10">
        <v>1808</v>
      </c>
      <c r="P10" t="s">
        <v>35</v>
      </c>
      <c r="Q10" t="s">
        <v>37</v>
      </c>
    </row>
    <row r="11" spans="1:17" x14ac:dyDescent="0.25">
      <c r="A11" t="str">
        <f t="shared" si="0"/>
        <v>Berillium</v>
      </c>
      <c r="B11" t="s">
        <v>39</v>
      </c>
      <c r="C11">
        <v>4</v>
      </c>
      <c r="D11">
        <v>9.0122</v>
      </c>
      <c r="E11">
        <v>1.85</v>
      </c>
      <c r="F11">
        <v>1287</v>
      </c>
      <c r="G11">
        <v>2469</v>
      </c>
      <c r="H11">
        <v>6</v>
      </c>
      <c r="I11" t="str">
        <f t="shared" si="1"/>
        <v>Vauquelin</v>
      </c>
      <c r="J11">
        <v>1798</v>
      </c>
      <c r="P11" t="s">
        <v>38</v>
      </c>
      <c r="Q11" t="s">
        <v>40</v>
      </c>
    </row>
    <row r="12" spans="1:17" x14ac:dyDescent="0.25">
      <c r="A12" t="str">
        <f t="shared" si="0"/>
        <v>Berkélium</v>
      </c>
      <c r="B12" t="s">
        <v>42</v>
      </c>
      <c r="C12">
        <v>97</v>
      </c>
      <c r="D12">
        <v>247</v>
      </c>
      <c r="E12">
        <v>14.78</v>
      </c>
      <c r="F12">
        <v>986</v>
      </c>
      <c r="G12">
        <v>2627</v>
      </c>
      <c r="H12">
        <v>83</v>
      </c>
      <c r="I12" t="str">
        <f t="shared" si="1"/>
        <v>Seaborg et al.</v>
      </c>
      <c r="J12">
        <v>1949</v>
      </c>
      <c r="P12" t="s">
        <v>41</v>
      </c>
      <c r="Q12" t="s">
        <v>18</v>
      </c>
    </row>
    <row r="13" spans="1:17" x14ac:dyDescent="0.25">
      <c r="A13" t="str">
        <f t="shared" si="0"/>
        <v>Bizmut</v>
      </c>
      <c r="B13" t="s">
        <v>44</v>
      </c>
      <c r="C13">
        <v>83</v>
      </c>
      <c r="D13">
        <v>208.98</v>
      </c>
      <c r="E13">
        <v>9.7799999999999994</v>
      </c>
      <c r="F13">
        <v>271.7</v>
      </c>
      <c r="G13">
        <v>1564</v>
      </c>
      <c r="H13">
        <v>19</v>
      </c>
      <c r="I13" t="str">
        <f t="shared" si="1"/>
        <v>Geoffroy</v>
      </c>
      <c r="J13">
        <v>1753</v>
      </c>
      <c r="P13" t="s">
        <v>43</v>
      </c>
      <c r="Q13" t="s">
        <v>45</v>
      </c>
    </row>
    <row r="14" spans="1:17" x14ac:dyDescent="0.25">
      <c r="A14" t="str">
        <f>IF(P14="", "",RIGHT(P14,LEN(P14)-2))</f>
        <v>Bór</v>
      </c>
      <c r="B14" t="s">
        <v>47</v>
      </c>
      <c r="C14">
        <v>5</v>
      </c>
      <c r="D14">
        <v>10.81</v>
      </c>
      <c r="E14">
        <v>2.34</v>
      </c>
      <c r="F14">
        <v>2076</v>
      </c>
      <c r="G14">
        <v>3927</v>
      </c>
      <c r="H14">
        <v>6</v>
      </c>
      <c r="I14" t="str">
        <f t="shared" si="1"/>
        <v>Gay-Lussac and Thénard; Davy</v>
      </c>
      <c r="J14">
        <v>1808</v>
      </c>
      <c r="P14" t="s">
        <v>46</v>
      </c>
      <c r="Q14" t="s">
        <v>48</v>
      </c>
    </row>
    <row r="15" spans="1:17" hidden="1" x14ac:dyDescent="0.25">
      <c r="A15" t="str">
        <f t="shared" ref="A15:A78" si="2">IF(P15="", "",RIGHT(P15,LEN(P15)-2))</f>
        <v/>
      </c>
      <c r="I15">
        <f t="shared" si="1"/>
        <v>0</v>
      </c>
      <c r="J15" t="s">
        <v>49</v>
      </c>
    </row>
    <row r="16" spans="1:17" x14ac:dyDescent="0.25">
      <c r="A16" t="str">
        <f t="shared" si="2"/>
        <v>Bórium</v>
      </c>
      <c r="B16" t="s">
        <v>51</v>
      </c>
      <c r="C16">
        <v>107</v>
      </c>
      <c r="D16">
        <v>270</v>
      </c>
      <c r="E16">
        <v>26.5</v>
      </c>
      <c r="F16" t="s">
        <v>22</v>
      </c>
      <c r="G16" t="s">
        <v>22</v>
      </c>
      <c r="H16" t="s">
        <v>22</v>
      </c>
      <c r="I16" t="str">
        <f t="shared" si="1"/>
        <v>Armbruster and Münzenberg</v>
      </c>
      <c r="J16">
        <v>1981</v>
      </c>
      <c r="P16" t="s">
        <v>50</v>
      </c>
      <c r="Q16" t="s">
        <v>52</v>
      </c>
    </row>
    <row r="17" spans="1:17" x14ac:dyDescent="0.25">
      <c r="A17" t="str">
        <f t="shared" si="2"/>
        <v>Bróm</v>
      </c>
      <c r="B17" t="s">
        <v>54</v>
      </c>
      <c r="C17">
        <v>35</v>
      </c>
      <c r="D17">
        <v>79.903999999999996</v>
      </c>
      <c r="E17">
        <v>3.1027999999999998</v>
      </c>
      <c r="F17">
        <v>-7.2</v>
      </c>
      <c r="G17">
        <v>59</v>
      </c>
      <c r="H17">
        <v>19</v>
      </c>
      <c r="I17" t="str">
        <f t="shared" si="1"/>
        <v>Balard</v>
      </c>
      <c r="J17">
        <v>1826</v>
      </c>
      <c r="P17" t="s">
        <v>53</v>
      </c>
      <c r="Q17" t="s">
        <v>55</v>
      </c>
    </row>
    <row r="18" spans="1:17" x14ac:dyDescent="0.25">
      <c r="A18" t="str">
        <f t="shared" si="2"/>
        <v>Cérium</v>
      </c>
      <c r="B18" t="s">
        <v>57</v>
      </c>
      <c r="C18">
        <v>58</v>
      </c>
      <c r="D18">
        <v>140.12</v>
      </c>
      <c r="E18">
        <v>6.77</v>
      </c>
      <c r="F18">
        <v>795</v>
      </c>
      <c r="G18">
        <v>3443</v>
      </c>
      <c r="H18">
        <v>19</v>
      </c>
      <c r="I18" t="str">
        <f t="shared" si="1"/>
        <v>Berzelius and Hisinger; Klaproth</v>
      </c>
      <c r="J18">
        <v>1803</v>
      </c>
      <c r="P18" t="s">
        <v>56</v>
      </c>
      <c r="Q18" t="s">
        <v>58</v>
      </c>
    </row>
    <row r="19" spans="1:17" hidden="1" x14ac:dyDescent="0.25">
      <c r="A19" t="str">
        <f t="shared" si="2"/>
        <v/>
      </c>
      <c r="I19">
        <f t="shared" si="1"/>
        <v>0</v>
      </c>
      <c r="J19" t="s">
        <v>59</v>
      </c>
    </row>
    <row r="20" spans="1:17" x14ac:dyDescent="0.25">
      <c r="A20" t="str">
        <f t="shared" si="2"/>
        <v>Cézium</v>
      </c>
      <c r="B20" t="s">
        <v>61</v>
      </c>
      <c r="C20">
        <v>55</v>
      </c>
      <c r="D20">
        <v>132.91</v>
      </c>
      <c r="E20">
        <v>1.93</v>
      </c>
      <c r="F20">
        <v>28.59</v>
      </c>
      <c r="G20">
        <v>671</v>
      </c>
      <c r="H20">
        <v>22</v>
      </c>
      <c r="I20" t="str">
        <f t="shared" si="1"/>
        <v>Bunsen and Kirchoff</v>
      </c>
      <c r="J20">
        <v>1860</v>
      </c>
      <c r="P20" t="s">
        <v>60</v>
      </c>
      <c r="Q20" t="s">
        <v>62</v>
      </c>
    </row>
    <row r="21" spans="1:17" x14ac:dyDescent="0.25">
      <c r="A21" t="str">
        <f t="shared" si="2"/>
        <v>Cink</v>
      </c>
      <c r="B21" t="s">
        <v>64</v>
      </c>
      <c r="C21">
        <v>30</v>
      </c>
      <c r="D21">
        <v>65.38</v>
      </c>
      <c r="E21">
        <v>7.14</v>
      </c>
      <c r="F21">
        <v>419.88</v>
      </c>
      <c r="G21">
        <v>907</v>
      </c>
      <c r="H21">
        <v>15</v>
      </c>
      <c r="I21" t="str">
        <f t="shared" si="1"/>
        <v>-</v>
      </c>
      <c r="J21" t="s">
        <v>22</v>
      </c>
      <c r="P21" t="s">
        <v>63</v>
      </c>
      <c r="Q21" t="s">
        <v>22</v>
      </c>
    </row>
    <row r="22" spans="1:17" x14ac:dyDescent="0.25">
      <c r="A22" t="str">
        <f t="shared" si="2"/>
        <v>Cirkónium</v>
      </c>
      <c r="B22" t="s">
        <v>66</v>
      </c>
      <c r="C22">
        <v>40</v>
      </c>
      <c r="D22">
        <v>91.224000000000004</v>
      </c>
      <c r="E22">
        <v>6.52</v>
      </c>
      <c r="F22">
        <v>1855</v>
      </c>
      <c r="G22">
        <v>4409</v>
      </c>
      <c r="H22">
        <v>20</v>
      </c>
      <c r="I22" t="str">
        <f t="shared" si="1"/>
        <v>Klaproth</v>
      </c>
      <c r="J22">
        <v>1789</v>
      </c>
      <c r="P22" t="s">
        <v>65</v>
      </c>
      <c r="Q22" t="s">
        <v>67</v>
      </c>
    </row>
    <row r="23" spans="1:17" x14ac:dyDescent="0.25">
      <c r="A23" t="str">
        <f t="shared" si="2"/>
        <v>Diszprózium</v>
      </c>
      <c r="B23" t="s">
        <v>69</v>
      </c>
      <c r="C23">
        <v>66</v>
      </c>
      <c r="D23">
        <v>162.5</v>
      </c>
      <c r="E23">
        <v>8.5399999999999991</v>
      </c>
      <c r="F23">
        <v>1407</v>
      </c>
      <c r="G23">
        <v>2567</v>
      </c>
      <c r="H23">
        <v>21</v>
      </c>
      <c r="I23" t="str">
        <f t="shared" si="1"/>
        <v>Boisbaudran</v>
      </c>
      <c r="J23">
        <v>1886</v>
      </c>
      <c r="P23" t="s">
        <v>68</v>
      </c>
      <c r="Q23" t="s">
        <v>70</v>
      </c>
    </row>
    <row r="24" spans="1:17" x14ac:dyDescent="0.25">
      <c r="A24" t="str">
        <f t="shared" si="2"/>
        <v>Dubnium</v>
      </c>
      <c r="B24" t="s">
        <v>72</v>
      </c>
      <c r="C24">
        <v>105</v>
      </c>
      <c r="D24">
        <v>268</v>
      </c>
      <c r="E24">
        <v>-21.6</v>
      </c>
      <c r="F24" t="s">
        <v>22</v>
      </c>
      <c r="G24" t="s">
        <v>22</v>
      </c>
      <c r="H24" t="s">
        <v>22</v>
      </c>
      <c r="I24" t="str">
        <f t="shared" si="1"/>
        <v>Ghiorso et al,</v>
      </c>
      <c r="J24">
        <v>1970</v>
      </c>
      <c r="P24" t="s">
        <v>71</v>
      </c>
      <c r="Q24" t="s">
        <v>73</v>
      </c>
    </row>
    <row r="25" spans="1:17" x14ac:dyDescent="0.25">
      <c r="A25" t="str">
        <f t="shared" si="2"/>
        <v>Einsteinium</v>
      </c>
      <c r="B25" t="s">
        <v>75</v>
      </c>
      <c r="C25">
        <v>99</v>
      </c>
      <c r="D25">
        <v>252</v>
      </c>
      <c r="E25">
        <v>8.84</v>
      </c>
      <c r="F25">
        <v>860</v>
      </c>
      <c r="G25">
        <v>-1542</v>
      </c>
      <c r="H25">
        <v>123</v>
      </c>
      <c r="I25" t="str">
        <f t="shared" si="1"/>
        <v>Ghiorso et al,</v>
      </c>
      <c r="J25">
        <v>1952</v>
      </c>
      <c r="P25" t="s">
        <v>74</v>
      </c>
      <c r="Q25" t="s">
        <v>73</v>
      </c>
    </row>
    <row r="26" spans="1:17" x14ac:dyDescent="0.25">
      <c r="A26" t="str">
        <f t="shared" si="2"/>
        <v>Erbium</v>
      </c>
      <c r="B26" t="s">
        <v>77</v>
      </c>
      <c r="C26">
        <v>68</v>
      </c>
      <c r="D26">
        <v>167.26</v>
      </c>
      <c r="E26">
        <v>9.0660000000000007</v>
      </c>
      <c r="F26">
        <v>1529</v>
      </c>
      <c r="G26">
        <v>2868</v>
      </c>
      <c r="H26">
        <v>16</v>
      </c>
      <c r="I26" t="str">
        <f t="shared" si="1"/>
        <v>Mosander</v>
      </c>
      <c r="J26">
        <v>1843</v>
      </c>
      <c r="P26" t="s">
        <v>76</v>
      </c>
      <c r="Q26" t="s">
        <v>78</v>
      </c>
    </row>
    <row r="27" spans="1:17" x14ac:dyDescent="0.25">
      <c r="A27" t="str">
        <f t="shared" si="2"/>
        <v>Európium</v>
      </c>
      <c r="B27" t="s">
        <v>80</v>
      </c>
      <c r="C27">
        <v>63</v>
      </c>
      <c r="D27">
        <v>151.96</v>
      </c>
      <c r="E27">
        <v>5.2439999999999998</v>
      </c>
      <c r="F27">
        <v>826</v>
      </c>
      <c r="G27">
        <v>1529</v>
      </c>
      <c r="H27">
        <v>21</v>
      </c>
      <c r="I27" t="str">
        <f t="shared" si="1"/>
        <v>Demarcay</v>
      </c>
      <c r="J27">
        <v>1896</v>
      </c>
      <c r="P27" t="s">
        <v>79</v>
      </c>
      <c r="Q27" t="s">
        <v>81</v>
      </c>
    </row>
    <row r="28" spans="1:17" x14ac:dyDescent="0.25">
      <c r="A28" t="str">
        <f t="shared" si="2"/>
        <v>Ezüst</v>
      </c>
      <c r="B28" t="s">
        <v>83</v>
      </c>
      <c r="C28">
        <v>47</v>
      </c>
      <c r="D28">
        <v>107.87</v>
      </c>
      <c r="E28">
        <v>10.49</v>
      </c>
      <c r="F28">
        <v>961.93</v>
      </c>
      <c r="G28">
        <v>2162</v>
      </c>
      <c r="H28">
        <v>27</v>
      </c>
      <c r="I28" t="str">
        <f t="shared" si="1"/>
        <v>-</v>
      </c>
      <c r="J28" t="s">
        <v>22</v>
      </c>
      <c r="P28" t="s">
        <v>82</v>
      </c>
      <c r="Q28" t="s">
        <v>22</v>
      </c>
    </row>
    <row r="29" spans="1:17" x14ac:dyDescent="0.25">
      <c r="A29" t="str">
        <f t="shared" si="2"/>
        <v>Fermium</v>
      </c>
      <c r="B29" t="s">
        <v>85</v>
      </c>
      <c r="C29">
        <v>100</v>
      </c>
      <c r="D29">
        <v>257</v>
      </c>
      <c r="E29">
        <v>9.6999999999999993</v>
      </c>
      <c r="F29">
        <v>852</v>
      </c>
      <c r="G29" t="s">
        <v>22</v>
      </c>
      <c r="H29">
        <v>103</v>
      </c>
      <c r="I29" t="str">
        <f t="shared" si="1"/>
        <v>Ghiorso et al,</v>
      </c>
      <c r="J29">
        <v>1953</v>
      </c>
      <c r="P29" t="s">
        <v>84</v>
      </c>
      <c r="Q29" t="s">
        <v>73</v>
      </c>
    </row>
    <row r="30" spans="1:17" x14ac:dyDescent="0.25">
      <c r="A30" t="str">
        <f t="shared" si="2"/>
        <v>Fluor</v>
      </c>
      <c r="B30" t="s">
        <v>87</v>
      </c>
      <c r="C30">
        <v>9</v>
      </c>
      <c r="D30">
        <v>18.998000000000001</v>
      </c>
      <c r="E30">
        <v>1.696E-3</v>
      </c>
      <c r="F30">
        <v>-219.47</v>
      </c>
      <c r="G30">
        <v>-187.97</v>
      </c>
      <c r="H30">
        <v>6</v>
      </c>
      <c r="I30" t="str">
        <f t="shared" si="1"/>
        <v>Moissan</v>
      </c>
      <c r="J30">
        <v>1886</v>
      </c>
      <c r="P30" t="s">
        <v>86</v>
      </c>
      <c r="Q30" t="s">
        <v>88</v>
      </c>
    </row>
    <row r="31" spans="1:17" x14ac:dyDescent="0.25">
      <c r="A31" t="str">
        <f t="shared" si="2"/>
        <v>Foszfor</v>
      </c>
      <c r="B31" t="s">
        <v>90</v>
      </c>
      <c r="C31">
        <v>15</v>
      </c>
      <c r="D31">
        <v>30.974</v>
      </c>
      <c r="E31">
        <v>1.823</v>
      </c>
      <c r="F31">
        <v>44.3</v>
      </c>
      <c r="G31">
        <v>277</v>
      </c>
      <c r="H31">
        <v>7</v>
      </c>
      <c r="I31" t="str">
        <f t="shared" si="1"/>
        <v>Brand</v>
      </c>
      <c r="J31">
        <v>1669</v>
      </c>
      <c r="P31" t="s">
        <v>89</v>
      </c>
      <c r="Q31" t="s">
        <v>91</v>
      </c>
    </row>
    <row r="32" spans="1:17" x14ac:dyDescent="0.25">
      <c r="A32" t="str">
        <f t="shared" si="2"/>
        <v>Francium</v>
      </c>
      <c r="B32" t="s">
        <v>93</v>
      </c>
      <c r="C32">
        <v>87</v>
      </c>
      <c r="D32">
        <v>223</v>
      </c>
      <c r="E32">
        <v>-2.48</v>
      </c>
      <c r="F32">
        <v>8</v>
      </c>
      <c r="G32">
        <v>617</v>
      </c>
      <c r="H32">
        <v>21</v>
      </c>
      <c r="I32" t="str">
        <f t="shared" si="1"/>
        <v>Perey</v>
      </c>
      <c r="J32">
        <v>1938</v>
      </c>
      <c r="P32" t="s">
        <v>92</v>
      </c>
      <c r="Q32" t="s">
        <v>94</v>
      </c>
    </row>
    <row r="33" spans="1:17" x14ac:dyDescent="0.25">
      <c r="A33" t="str">
        <f t="shared" si="2"/>
        <v>Gadolínium</v>
      </c>
      <c r="B33" t="s">
        <v>96</v>
      </c>
      <c r="C33">
        <v>64</v>
      </c>
      <c r="D33">
        <v>157.25</v>
      </c>
      <c r="E33">
        <v>7.9</v>
      </c>
      <c r="F33">
        <v>1312</v>
      </c>
      <c r="G33">
        <v>3273</v>
      </c>
      <c r="H33">
        <v>17</v>
      </c>
      <c r="I33" t="str">
        <f t="shared" si="1"/>
        <v>Marignac</v>
      </c>
      <c r="J33">
        <v>1880</v>
      </c>
      <c r="P33" t="s">
        <v>95</v>
      </c>
      <c r="Q33" t="s">
        <v>97</v>
      </c>
    </row>
    <row r="34" spans="1:17" x14ac:dyDescent="0.25">
      <c r="A34" t="str">
        <f t="shared" si="2"/>
        <v>Gallium</v>
      </c>
      <c r="B34" t="s">
        <v>99</v>
      </c>
      <c r="C34">
        <v>31</v>
      </c>
      <c r="D34">
        <v>69.722999999999999</v>
      </c>
      <c r="E34">
        <v>5.91</v>
      </c>
      <c r="F34">
        <v>29.9146</v>
      </c>
      <c r="G34">
        <v>2400</v>
      </c>
      <c r="H34">
        <v>14</v>
      </c>
      <c r="I34" t="str">
        <f t="shared" si="1"/>
        <v>Boisbaudran</v>
      </c>
      <c r="J34">
        <v>1875</v>
      </c>
      <c r="P34" t="s">
        <v>98</v>
      </c>
      <c r="Q34" t="s">
        <v>70</v>
      </c>
    </row>
    <row r="35" spans="1:17" x14ac:dyDescent="0.25">
      <c r="A35" t="str">
        <f t="shared" si="2"/>
        <v>Germánium</v>
      </c>
      <c r="B35" t="s">
        <v>101</v>
      </c>
      <c r="C35">
        <v>32</v>
      </c>
      <c r="D35">
        <v>72.63</v>
      </c>
      <c r="E35">
        <v>5.3230000000000004</v>
      </c>
      <c r="F35">
        <v>938.4</v>
      </c>
      <c r="G35">
        <v>2833</v>
      </c>
      <c r="H35">
        <v>17</v>
      </c>
      <c r="I35" t="str">
        <f t="shared" si="1"/>
        <v>Winkler</v>
      </c>
      <c r="J35">
        <v>1886</v>
      </c>
      <c r="P35" t="s">
        <v>100</v>
      </c>
      <c r="Q35" t="s">
        <v>102</v>
      </c>
    </row>
    <row r="36" spans="1:17" x14ac:dyDescent="0.25">
      <c r="A36" t="str">
        <f t="shared" si="2"/>
        <v>Hafnium</v>
      </c>
      <c r="B36" t="s">
        <v>104</v>
      </c>
      <c r="C36">
        <v>72</v>
      </c>
      <c r="D36">
        <v>178.49</v>
      </c>
      <c r="E36">
        <v>13.31</v>
      </c>
      <c r="F36">
        <v>2233</v>
      </c>
      <c r="G36">
        <v>4603</v>
      </c>
      <c r="H36">
        <v>17</v>
      </c>
      <c r="I36" t="str">
        <f t="shared" si="1"/>
        <v>Coster and von Hevesy</v>
      </c>
      <c r="J36">
        <v>1923</v>
      </c>
      <c r="P36" t="s">
        <v>103</v>
      </c>
      <c r="Q36" t="s">
        <v>105</v>
      </c>
    </row>
    <row r="37" spans="1:17" x14ac:dyDescent="0.25">
      <c r="A37" t="str">
        <f t="shared" si="2"/>
        <v>Hassium</v>
      </c>
      <c r="B37" t="s">
        <v>107</v>
      </c>
      <c r="C37">
        <v>108</v>
      </c>
      <c r="D37">
        <v>269</v>
      </c>
      <c r="E37">
        <v>28</v>
      </c>
      <c r="F37" t="s">
        <v>22</v>
      </c>
      <c r="G37" t="s">
        <v>22</v>
      </c>
      <c r="H37" t="s">
        <v>22</v>
      </c>
      <c r="I37" t="str">
        <f t="shared" si="1"/>
        <v>Armbruster and Münzenberg</v>
      </c>
      <c r="J37">
        <v>1983</v>
      </c>
      <c r="P37" t="s">
        <v>106</v>
      </c>
      <c r="Q37" t="s">
        <v>52</v>
      </c>
    </row>
    <row r="38" spans="1:17" x14ac:dyDescent="0.25">
      <c r="A38" t="str">
        <f t="shared" si="2"/>
        <v>Hélium</v>
      </c>
      <c r="B38" t="s">
        <v>109</v>
      </c>
      <c r="C38">
        <v>2</v>
      </c>
      <c r="D38">
        <v>4.0026000000000002</v>
      </c>
      <c r="E38">
        <v>1.785E-4</v>
      </c>
      <c r="F38">
        <v>-272.2</v>
      </c>
      <c r="G38">
        <v>-268.77999999999997</v>
      </c>
      <c r="H38">
        <v>5</v>
      </c>
      <c r="I38" t="str">
        <f t="shared" si="1"/>
        <v>Janssen</v>
      </c>
      <c r="J38">
        <v>1868</v>
      </c>
      <c r="P38" t="s">
        <v>108</v>
      </c>
      <c r="Q38" t="s">
        <v>110</v>
      </c>
    </row>
    <row r="39" spans="1:17" x14ac:dyDescent="0.25">
      <c r="A39" t="str">
        <f t="shared" si="2"/>
        <v>Hidrogén</v>
      </c>
      <c r="B39" t="s">
        <v>112</v>
      </c>
      <c r="C39">
        <v>1</v>
      </c>
      <c r="D39">
        <v>1.008</v>
      </c>
      <c r="E39">
        <v>8.988E-5</v>
      </c>
      <c r="F39">
        <v>-258.99</v>
      </c>
      <c r="G39">
        <v>-252.72</v>
      </c>
      <c r="H39">
        <v>3</v>
      </c>
      <c r="I39" t="str">
        <f t="shared" si="1"/>
        <v>Cavendish</v>
      </c>
      <c r="J39">
        <v>1766</v>
      </c>
      <c r="P39" t="s">
        <v>111</v>
      </c>
      <c r="Q39" t="s">
        <v>113</v>
      </c>
    </row>
    <row r="40" spans="1:17" x14ac:dyDescent="0.25">
      <c r="A40" t="str">
        <f t="shared" si="2"/>
        <v>Higany</v>
      </c>
      <c r="B40" t="s">
        <v>115</v>
      </c>
      <c r="C40">
        <v>80</v>
      </c>
      <c r="D40">
        <v>200.59</v>
      </c>
      <c r="E40">
        <v>13.534000000000001</v>
      </c>
      <c r="F40">
        <v>-38.57</v>
      </c>
      <c r="G40">
        <v>356.88</v>
      </c>
      <c r="H40">
        <v>26</v>
      </c>
      <c r="I40" t="str">
        <f t="shared" si="1"/>
        <v>-</v>
      </c>
      <c r="J40" t="s">
        <v>22</v>
      </c>
      <c r="P40" t="s">
        <v>114</v>
      </c>
      <c r="Q40" t="s">
        <v>22</v>
      </c>
    </row>
    <row r="41" spans="1:17" x14ac:dyDescent="0.25">
      <c r="A41" t="str">
        <f t="shared" si="2"/>
        <v>Holmium</v>
      </c>
      <c r="B41" t="s">
        <v>117</v>
      </c>
      <c r="C41">
        <v>67</v>
      </c>
      <c r="D41">
        <v>164.93</v>
      </c>
      <c r="E41">
        <v>8.7899999999999991</v>
      </c>
      <c r="F41">
        <v>1461</v>
      </c>
      <c r="G41">
        <v>2720</v>
      </c>
      <c r="H41">
        <v>29</v>
      </c>
      <c r="I41" t="str">
        <f t="shared" si="1"/>
        <v>Delafontaine and Soret</v>
      </c>
      <c r="J41">
        <v>1878</v>
      </c>
      <c r="P41" t="s">
        <v>116</v>
      </c>
      <c r="Q41" t="s">
        <v>118</v>
      </c>
    </row>
    <row r="42" spans="1:17" x14ac:dyDescent="0.25">
      <c r="A42" t="str">
        <f t="shared" si="2"/>
        <v>Indium</v>
      </c>
      <c r="B42" t="s">
        <v>120</v>
      </c>
      <c r="C42">
        <v>49</v>
      </c>
      <c r="D42">
        <v>114.82</v>
      </c>
      <c r="E42">
        <v>7.31</v>
      </c>
      <c r="F42">
        <v>156.75</v>
      </c>
      <c r="G42">
        <v>2072</v>
      </c>
      <c r="H42">
        <v>34</v>
      </c>
      <c r="I42" t="str">
        <f t="shared" si="1"/>
        <v>Reich and Richter</v>
      </c>
      <c r="J42">
        <v>1863</v>
      </c>
      <c r="P42" t="s">
        <v>119</v>
      </c>
      <c r="Q42" t="s">
        <v>121</v>
      </c>
    </row>
    <row r="43" spans="1:17" x14ac:dyDescent="0.25">
      <c r="A43" t="str">
        <f t="shared" si="2"/>
        <v>Irídium</v>
      </c>
      <c r="B43" t="s">
        <v>123</v>
      </c>
      <c r="C43">
        <v>77</v>
      </c>
      <c r="D43">
        <v>192.22</v>
      </c>
      <c r="E43">
        <v>22.56</v>
      </c>
      <c r="F43">
        <v>2446</v>
      </c>
      <c r="G43">
        <v>4428</v>
      </c>
      <c r="H43">
        <v>25</v>
      </c>
      <c r="I43" t="str">
        <f t="shared" si="1"/>
        <v>Tennant</v>
      </c>
      <c r="J43">
        <v>1803</v>
      </c>
      <c r="P43" t="s">
        <v>122</v>
      </c>
      <c r="Q43" t="s">
        <v>124</v>
      </c>
    </row>
    <row r="44" spans="1:17" x14ac:dyDescent="0.25">
      <c r="A44" t="str">
        <f t="shared" si="2"/>
        <v>Itterbium</v>
      </c>
      <c r="B44" t="s">
        <v>126</v>
      </c>
      <c r="C44">
        <v>70</v>
      </c>
      <c r="D44">
        <v>173.05</v>
      </c>
      <c r="E44">
        <v>6.9</v>
      </c>
      <c r="F44">
        <v>824</v>
      </c>
      <c r="G44">
        <v>1196</v>
      </c>
      <c r="H44">
        <v>16</v>
      </c>
      <c r="I44" t="str">
        <f t="shared" si="1"/>
        <v>Marignac</v>
      </c>
      <c r="J44">
        <v>1878</v>
      </c>
      <c r="P44" t="s">
        <v>125</v>
      </c>
      <c r="Q44" t="s">
        <v>97</v>
      </c>
    </row>
    <row r="45" spans="1:17" x14ac:dyDescent="0.25">
      <c r="A45" t="str">
        <f t="shared" si="2"/>
        <v>Ittrium</v>
      </c>
      <c r="B45" t="s">
        <v>128</v>
      </c>
      <c r="C45">
        <v>39</v>
      </c>
      <c r="D45">
        <v>88.906000000000006</v>
      </c>
      <c r="E45">
        <v>4.4720000000000004</v>
      </c>
      <c r="F45">
        <v>1526</v>
      </c>
      <c r="G45">
        <v>3336</v>
      </c>
      <c r="H45">
        <v>21</v>
      </c>
      <c r="I45" t="str">
        <f t="shared" si="1"/>
        <v>Gadolin</v>
      </c>
      <c r="J45">
        <v>1794</v>
      </c>
      <c r="P45" t="s">
        <v>127</v>
      </c>
      <c r="Q45" t="s">
        <v>129</v>
      </c>
    </row>
    <row r="46" spans="1:17" x14ac:dyDescent="0.25">
      <c r="A46" t="str">
        <f t="shared" si="2"/>
        <v>Jód</v>
      </c>
      <c r="B46" t="s">
        <v>131</v>
      </c>
      <c r="C46">
        <v>53</v>
      </c>
      <c r="D46">
        <v>126.9</v>
      </c>
      <c r="E46">
        <v>4.9329999999999998</v>
      </c>
      <c r="F46">
        <v>113.85</v>
      </c>
      <c r="G46">
        <v>184.4</v>
      </c>
      <c r="H46">
        <v>24</v>
      </c>
      <c r="I46" t="str">
        <f t="shared" si="1"/>
        <v>Cortois</v>
      </c>
      <c r="J46">
        <v>1811</v>
      </c>
      <c r="P46" t="s">
        <v>130</v>
      </c>
      <c r="Q46" t="s">
        <v>132</v>
      </c>
    </row>
    <row r="47" spans="1:17" x14ac:dyDescent="0.25">
      <c r="A47" t="str">
        <f t="shared" si="2"/>
        <v>Kadmium</v>
      </c>
      <c r="B47" t="s">
        <v>134</v>
      </c>
      <c r="C47">
        <v>48</v>
      </c>
      <c r="D47">
        <v>112.41</v>
      </c>
      <c r="E47">
        <v>8.65</v>
      </c>
      <c r="F47">
        <v>321.22000000000003</v>
      </c>
      <c r="G47">
        <v>767</v>
      </c>
      <c r="H47">
        <v>22</v>
      </c>
      <c r="I47" t="str">
        <f t="shared" si="1"/>
        <v>Stromeyer</v>
      </c>
      <c r="J47">
        <v>1817</v>
      </c>
      <c r="P47" t="s">
        <v>133</v>
      </c>
      <c r="Q47" t="s">
        <v>135</v>
      </c>
    </row>
    <row r="48" spans="1:17" x14ac:dyDescent="0.25">
      <c r="A48" t="str">
        <f t="shared" si="2"/>
        <v>Kalcium</v>
      </c>
      <c r="B48" t="s">
        <v>137</v>
      </c>
      <c r="C48">
        <v>20</v>
      </c>
      <c r="D48">
        <v>40.078000000000003</v>
      </c>
      <c r="E48">
        <v>1.55</v>
      </c>
      <c r="F48">
        <v>842</v>
      </c>
      <c r="G48">
        <v>1484</v>
      </c>
      <c r="H48">
        <v>14</v>
      </c>
      <c r="I48" t="str">
        <f t="shared" si="1"/>
        <v>Davy</v>
      </c>
      <c r="J48">
        <v>1808</v>
      </c>
      <c r="P48" t="s">
        <v>136</v>
      </c>
      <c r="Q48" t="s">
        <v>37</v>
      </c>
    </row>
    <row r="49" spans="1:17" x14ac:dyDescent="0.25">
      <c r="A49" t="str">
        <f t="shared" si="2"/>
        <v>Kalifornium</v>
      </c>
      <c r="B49" t="s">
        <v>139</v>
      </c>
      <c r="C49">
        <v>98</v>
      </c>
      <c r="D49">
        <v>251</v>
      </c>
      <c r="E49">
        <v>15.1</v>
      </c>
      <c r="F49">
        <v>900</v>
      </c>
      <c r="G49">
        <v>1470</v>
      </c>
      <c r="H49">
        <v>123</v>
      </c>
      <c r="I49" t="str">
        <f t="shared" si="1"/>
        <v>Seaborg et al.</v>
      </c>
      <c r="J49">
        <v>1950</v>
      </c>
      <c r="P49" t="s">
        <v>138</v>
      </c>
      <c r="Q49" t="s">
        <v>18</v>
      </c>
    </row>
    <row r="50" spans="1:17" x14ac:dyDescent="0.25">
      <c r="A50" t="str">
        <f t="shared" si="2"/>
        <v>Kálium</v>
      </c>
      <c r="B50" t="s">
        <v>141</v>
      </c>
      <c r="C50">
        <v>19</v>
      </c>
      <c r="D50">
        <v>39.097999999999999</v>
      </c>
      <c r="E50">
        <v>0.89</v>
      </c>
      <c r="F50">
        <v>63.53</v>
      </c>
      <c r="G50">
        <v>759</v>
      </c>
      <c r="H50">
        <v>10</v>
      </c>
      <c r="I50" t="str">
        <f t="shared" si="1"/>
        <v>Davy</v>
      </c>
      <c r="J50">
        <v>1807</v>
      </c>
      <c r="P50" t="s">
        <v>140</v>
      </c>
      <c r="Q50" t="s">
        <v>37</v>
      </c>
    </row>
    <row r="51" spans="1:17" x14ac:dyDescent="0.25">
      <c r="A51" t="str">
        <f t="shared" si="2"/>
        <v>Kén</v>
      </c>
      <c r="B51" t="s">
        <v>143</v>
      </c>
      <c r="C51">
        <v>16</v>
      </c>
      <c r="D51">
        <v>32.06</v>
      </c>
      <c r="E51">
        <v>2.0699999999999998</v>
      </c>
      <c r="F51">
        <v>115.36</v>
      </c>
      <c r="G51">
        <v>444.87</v>
      </c>
      <c r="H51">
        <v>10</v>
      </c>
      <c r="I51" t="str">
        <f t="shared" si="1"/>
        <v>-</v>
      </c>
      <c r="J51" t="s">
        <v>22</v>
      </c>
      <c r="P51" t="s">
        <v>142</v>
      </c>
      <c r="Q51" t="s">
        <v>22</v>
      </c>
    </row>
    <row r="52" spans="1:17" x14ac:dyDescent="0.25">
      <c r="A52" t="str">
        <f t="shared" si="2"/>
        <v>Klór</v>
      </c>
      <c r="B52" t="s">
        <v>145</v>
      </c>
      <c r="C52">
        <v>17</v>
      </c>
      <c r="D52">
        <v>35.450000000000003</v>
      </c>
      <c r="E52">
        <v>3.2000000000000002E-3</v>
      </c>
      <c r="F52">
        <v>-101.4</v>
      </c>
      <c r="G52">
        <v>-33.89</v>
      </c>
      <c r="H52">
        <v>11</v>
      </c>
      <c r="I52" t="str">
        <f t="shared" si="1"/>
        <v>Scheele</v>
      </c>
      <c r="J52">
        <v>1774</v>
      </c>
      <c r="P52" t="s">
        <v>144</v>
      </c>
      <c r="Q52" t="s">
        <v>146</v>
      </c>
    </row>
    <row r="53" spans="1:17" x14ac:dyDescent="0.25">
      <c r="A53" t="str">
        <f t="shared" si="2"/>
        <v>Kobalt</v>
      </c>
      <c r="B53" t="s">
        <v>148</v>
      </c>
      <c r="C53">
        <v>27</v>
      </c>
      <c r="D53">
        <v>58.933</v>
      </c>
      <c r="E53">
        <v>8.9</v>
      </c>
      <c r="F53">
        <v>1495</v>
      </c>
      <c r="G53">
        <v>2927</v>
      </c>
      <c r="H53">
        <v>14</v>
      </c>
      <c r="I53" t="str">
        <f t="shared" si="1"/>
        <v>Brandt</v>
      </c>
      <c r="J53" t="s">
        <v>150</v>
      </c>
      <c r="P53" t="s">
        <v>147</v>
      </c>
      <c r="Q53" t="s">
        <v>149</v>
      </c>
    </row>
    <row r="54" spans="1:17" x14ac:dyDescent="0.25">
      <c r="A54" t="str">
        <f t="shared" si="2"/>
        <v>Kripton</v>
      </c>
      <c r="B54" t="s">
        <v>152</v>
      </c>
      <c r="C54">
        <v>36</v>
      </c>
      <c r="D54">
        <v>83.798000000000002</v>
      </c>
      <c r="E54">
        <v>3.7490000000000002E-3</v>
      </c>
      <c r="F54">
        <v>-157.21</v>
      </c>
      <c r="G54">
        <v>-153.07</v>
      </c>
      <c r="H54">
        <v>23</v>
      </c>
      <c r="I54" t="str">
        <f t="shared" si="1"/>
        <v>Ramsay and Travers</v>
      </c>
      <c r="J54">
        <v>1898</v>
      </c>
      <c r="P54" t="s">
        <v>151</v>
      </c>
      <c r="Q54" t="s">
        <v>153</v>
      </c>
    </row>
    <row r="55" spans="1:17" x14ac:dyDescent="0.25">
      <c r="A55" t="str">
        <f t="shared" si="2"/>
        <v>Króm</v>
      </c>
      <c r="B55" t="s">
        <v>155</v>
      </c>
      <c r="C55">
        <v>24</v>
      </c>
      <c r="D55">
        <v>51.996000000000002</v>
      </c>
      <c r="E55">
        <v>7.15</v>
      </c>
      <c r="F55">
        <v>1907</v>
      </c>
      <c r="G55">
        <v>2671</v>
      </c>
      <c r="H55">
        <v>9</v>
      </c>
      <c r="I55" t="str">
        <f t="shared" si="1"/>
        <v>Vauquelin</v>
      </c>
      <c r="J55">
        <v>1797</v>
      </c>
      <c r="P55" t="s">
        <v>154</v>
      </c>
      <c r="Q55" t="s">
        <v>40</v>
      </c>
    </row>
    <row r="56" spans="1:17" x14ac:dyDescent="0.25">
      <c r="A56" t="str">
        <f t="shared" si="2"/>
        <v>Kűrium</v>
      </c>
      <c r="B56" t="s">
        <v>157</v>
      </c>
      <c r="C56">
        <v>96</v>
      </c>
      <c r="D56">
        <v>247</v>
      </c>
      <c r="E56">
        <v>13.51</v>
      </c>
      <c r="F56">
        <v>1340</v>
      </c>
      <c r="G56">
        <v>3110</v>
      </c>
      <c r="H56">
        <v>133</v>
      </c>
      <c r="I56" t="str">
        <f t="shared" si="1"/>
        <v>Seaborg et al,</v>
      </c>
      <c r="J56">
        <v>1944</v>
      </c>
      <c r="P56" t="s">
        <v>156</v>
      </c>
      <c r="Q56" t="s">
        <v>158</v>
      </c>
    </row>
    <row r="57" spans="1:17" x14ac:dyDescent="0.25">
      <c r="A57" t="str">
        <f t="shared" si="2"/>
        <v>Lantán</v>
      </c>
      <c r="B57" t="s">
        <v>160</v>
      </c>
      <c r="C57">
        <v>57</v>
      </c>
      <c r="D57">
        <v>138.91</v>
      </c>
      <c r="E57">
        <v>6.1619999999999999</v>
      </c>
      <c r="F57">
        <v>920</v>
      </c>
      <c r="G57">
        <v>3464</v>
      </c>
      <c r="H57">
        <v>19</v>
      </c>
      <c r="I57" t="str">
        <f t="shared" si="1"/>
        <v>Mosander</v>
      </c>
      <c r="J57">
        <v>1839</v>
      </c>
      <c r="P57" t="s">
        <v>159</v>
      </c>
      <c r="Q57" t="s">
        <v>78</v>
      </c>
    </row>
    <row r="58" spans="1:17" x14ac:dyDescent="0.25">
      <c r="A58" t="str">
        <f t="shared" si="2"/>
        <v>Laurencium</v>
      </c>
      <c r="B58" t="s">
        <v>162</v>
      </c>
      <c r="C58">
        <v>103</v>
      </c>
      <c r="D58">
        <v>266</v>
      </c>
      <c r="E58">
        <v>-14.4</v>
      </c>
      <c r="F58">
        <v>-2173</v>
      </c>
      <c r="G58" t="s">
        <v>22</v>
      </c>
      <c r="H58">
        <v>203</v>
      </c>
      <c r="I58" t="str">
        <f t="shared" si="1"/>
        <v>Ghiorso et al,</v>
      </c>
      <c r="J58">
        <v>1961</v>
      </c>
      <c r="P58" t="s">
        <v>161</v>
      </c>
      <c r="Q58" t="s">
        <v>73</v>
      </c>
    </row>
    <row r="59" spans="1:17" x14ac:dyDescent="0.25">
      <c r="A59" t="str">
        <f t="shared" si="2"/>
        <v>Lítium</v>
      </c>
      <c r="B59" t="s">
        <v>164</v>
      </c>
      <c r="C59">
        <v>3</v>
      </c>
      <c r="D59">
        <v>6.94</v>
      </c>
      <c r="E59">
        <v>0.53400000000000003</v>
      </c>
      <c r="F59">
        <v>180.69</v>
      </c>
      <c r="G59">
        <v>1287</v>
      </c>
      <c r="H59">
        <v>5</v>
      </c>
      <c r="I59" t="str">
        <f t="shared" si="1"/>
        <v>Arfvedson</v>
      </c>
      <c r="J59">
        <v>1817</v>
      </c>
      <c r="P59" t="s">
        <v>163</v>
      </c>
      <c r="Q59" t="s">
        <v>165</v>
      </c>
    </row>
    <row r="60" spans="1:17" x14ac:dyDescent="0.25">
      <c r="A60" t="str">
        <f t="shared" si="2"/>
        <v>Lutécium</v>
      </c>
      <c r="B60" t="s">
        <v>167</v>
      </c>
      <c r="C60">
        <v>71</v>
      </c>
      <c r="D60">
        <v>174.97</v>
      </c>
      <c r="E60">
        <v>9.8409999999999993</v>
      </c>
      <c r="F60">
        <v>1652</v>
      </c>
      <c r="G60">
        <v>3402</v>
      </c>
      <c r="H60">
        <v>22</v>
      </c>
      <c r="I60" t="str">
        <f t="shared" si="1"/>
        <v>Urbain</v>
      </c>
      <c r="J60">
        <v>1907</v>
      </c>
      <c r="P60" t="s">
        <v>166</v>
      </c>
      <c r="Q60" t="s">
        <v>168</v>
      </c>
    </row>
    <row r="61" spans="1:17" x14ac:dyDescent="0.25">
      <c r="A61" t="str">
        <f t="shared" si="2"/>
        <v>Magnézium</v>
      </c>
      <c r="B61" t="s">
        <v>170</v>
      </c>
      <c r="C61">
        <v>12</v>
      </c>
      <c r="D61">
        <v>24.305</v>
      </c>
      <c r="E61">
        <v>1.738</v>
      </c>
      <c r="F61">
        <v>650</v>
      </c>
      <c r="G61">
        <v>1090</v>
      </c>
      <c r="H61">
        <v>8</v>
      </c>
      <c r="I61" t="str">
        <f t="shared" si="1"/>
        <v>Black</v>
      </c>
      <c r="J61">
        <v>1755</v>
      </c>
      <c r="P61" t="s">
        <v>169</v>
      </c>
      <c r="Q61" t="s">
        <v>171</v>
      </c>
    </row>
    <row r="62" spans="1:17" x14ac:dyDescent="0.25">
      <c r="A62" t="str">
        <f t="shared" si="2"/>
        <v>Mangán</v>
      </c>
      <c r="B62" t="s">
        <v>173</v>
      </c>
      <c r="C62">
        <v>25</v>
      </c>
      <c r="D62">
        <v>54.938000000000002</v>
      </c>
      <c r="E62">
        <v>7.21</v>
      </c>
      <c r="F62">
        <v>1246</v>
      </c>
      <c r="G62">
        <v>2061</v>
      </c>
      <c r="H62">
        <v>11</v>
      </c>
      <c r="I62" t="str">
        <f t="shared" si="1"/>
        <v>Gahn, Scheele, and Bergman</v>
      </c>
      <c r="J62">
        <v>1774</v>
      </c>
      <c r="P62" t="s">
        <v>172</v>
      </c>
      <c r="Q62" t="s">
        <v>174</v>
      </c>
    </row>
    <row r="63" spans="1:17" hidden="1" x14ac:dyDescent="0.25">
      <c r="A63" t="str">
        <f t="shared" si="2"/>
        <v/>
      </c>
      <c r="I63">
        <f t="shared" si="1"/>
        <v>0</v>
      </c>
      <c r="J63" t="s">
        <v>175</v>
      </c>
    </row>
    <row r="64" spans="1:17" x14ac:dyDescent="0.25">
      <c r="A64" t="str">
        <f t="shared" si="2"/>
        <v>Meitnerium</v>
      </c>
      <c r="B64" t="s">
        <v>177</v>
      </c>
      <c r="C64">
        <v>109</v>
      </c>
      <c r="D64">
        <v>278</v>
      </c>
      <c r="E64">
        <v>27.5</v>
      </c>
      <c r="F64" t="s">
        <v>22</v>
      </c>
      <c r="G64" t="s">
        <v>22</v>
      </c>
      <c r="H64" t="s">
        <v>22</v>
      </c>
      <c r="I64" t="str">
        <f t="shared" si="1"/>
        <v>GSI, Darmstadt, West Germany</v>
      </c>
      <c r="J64">
        <v>1982</v>
      </c>
      <c r="P64" t="s">
        <v>176</v>
      </c>
      <c r="Q64" t="s">
        <v>178</v>
      </c>
    </row>
    <row r="65" spans="1:17" x14ac:dyDescent="0.25">
      <c r="A65" t="str">
        <f t="shared" si="2"/>
        <v>Mendelévium</v>
      </c>
      <c r="B65" t="s">
        <v>180</v>
      </c>
      <c r="C65">
        <v>101</v>
      </c>
      <c r="D65">
        <v>258</v>
      </c>
      <c r="E65">
        <v>-10.3</v>
      </c>
      <c r="F65">
        <v>-1373</v>
      </c>
      <c r="G65" t="s">
        <v>22</v>
      </c>
      <c r="H65">
        <v>33</v>
      </c>
      <c r="I65" t="str">
        <f t="shared" si="1"/>
        <v>Ghiorso et al,</v>
      </c>
      <c r="J65">
        <v>1955</v>
      </c>
      <c r="P65" t="s">
        <v>179</v>
      </c>
      <c r="Q65" t="s">
        <v>73</v>
      </c>
    </row>
    <row r="66" spans="1:17" x14ac:dyDescent="0.25">
      <c r="A66" t="str">
        <f t="shared" si="2"/>
        <v>Molibdén</v>
      </c>
      <c r="B66" t="s">
        <v>182</v>
      </c>
      <c r="C66">
        <v>42</v>
      </c>
      <c r="D66">
        <v>95.95</v>
      </c>
      <c r="E66">
        <v>10.28</v>
      </c>
      <c r="F66">
        <v>2623</v>
      </c>
      <c r="G66">
        <v>4639</v>
      </c>
      <c r="H66">
        <v>20</v>
      </c>
      <c r="I66" t="str">
        <f t="shared" si="1"/>
        <v>Scheele</v>
      </c>
      <c r="J66">
        <v>1778</v>
      </c>
      <c r="P66" t="s">
        <v>181</v>
      </c>
      <c r="Q66" t="s">
        <v>146</v>
      </c>
    </row>
    <row r="67" spans="1:17" x14ac:dyDescent="0.25">
      <c r="A67" t="str">
        <f t="shared" si="2"/>
        <v>Nátrium</v>
      </c>
      <c r="B67" t="s">
        <v>184</v>
      </c>
      <c r="C67">
        <v>11</v>
      </c>
      <c r="D67">
        <v>22.99</v>
      </c>
      <c r="E67">
        <v>0.96799999999999997</v>
      </c>
      <c r="F67">
        <v>97.87</v>
      </c>
      <c r="G67">
        <v>883</v>
      </c>
      <c r="H67">
        <v>7</v>
      </c>
      <c r="I67" t="str">
        <f t="shared" ref="I67:I113" si="3">IF(B68&lt;&gt;"", Q67, Q67 &amp; " " &amp; J68)</f>
        <v>Davy</v>
      </c>
      <c r="J67">
        <v>1807</v>
      </c>
      <c r="P67" t="s">
        <v>183</v>
      </c>
      <c r="Q67" t="s">
        <v>37</v>
      </c>
    </row>
    <row r="68" spans="1:17" x14ac:dyDescent="0.25">
      <c r="A68" t="str">
        <f t="shared" si="2"/>
        <v>Neodímium</v>
      </c>
      <c r="B68" t="s">
        <v>186</v>
      </c>
      <c r="C68">
        <v>60</v>
      </c>
      <c r="D68">
        <v>144.24</v>
      </c>
      <c r="E68">
        <v>7.01</v>
      </c>
      <c r="F68">
        <v>1024</v>
      </c>
      <c r="G68">
        <v>3074</v>
      </c>
      <c r="H68">
        <v>16</v>
      </c>
      <c r="I68" t="str">
        <f t="shared" si="3"/>
        <v>von Welsbach</v>
      </c>
      <c r="J68">
        <v>1885</v>
      </c>
      <c r="P68" t="s">
        <v>185</v>
      </c>
      <c r="Q68" t="s">
        <v>187</v>
      </c>
    </row>
    <row r="69" spans="1:17" x14ac:dyDescent="0.25">
      <c r="A69" t="str">
        <f t="shared" si="2"/>
        <v>Neon</v>
      </c>
      <c r="B69" t="s">
        <v>189</v>
      </c>
      <c r="C69">
        <v>10</v>
      </c>
      <c r="D69">
        <v>20.18</v>
      </c>
      <c r="E69">
        <v>9.0019999999999998E-4</v>
      </c>
      <c r="F69">
        <v>-248.44</v>
      </c>
      <c r="G69">
        <v>-245.93</v>
      </c>
      <c r="H69">
        <v>8</v>
      </c>
      <c r="I69" t="str">
        <f t="shared" si="3"/>
        <v>Ramsay and Travers</v>
      </c>
      <c r="J69">
        <v>1898</v>
      </c>
      <c r="P69" t="s">
        <v>188</v>
      </c>
      <c r="Q69" t="s">
        <v>153</v>
      </c>
    </row>
    <row r="70" spans="1:17" x14ac:dyDescent="0.25">
      <c r="A70" t="str">
        <f t="shared" si="2"/>
        <v>Neptúnium</v>
      </c>
      <c r="B70" t="s">
        <v>191</v>
      </c>
      <c r="C70">
        <v>93</v>
      </c>
      <c r="D70">
        <v>237</v>
      </c>
      <c r="E70">
        <v>20.45</v>
      </c>
      <c r="F70">
        <v>644</v>
      </c>
      <c r="G70">
        <v>4000</v>
      </c>
      <c r="H70">
        <v>153</v>
      </c>
      <c r="I70" t="str">
        <f t="shared" si="3"/>
        <v>McMillan and Abelson</v>
      </c>
      <c r="J70">
        <v>1940</v>
      </c>
      <c r="P70" t="s">
        <v>190</v>
      </c>
      <c r="Q70" t="s">
        <v>192</v>
      </c>
    </row>
    <row r="71" spans="1:17" x14ac:dyDescent="0.25">
      <c r="A71" t="str">
        <f t="shared" si="2"/>
        <v>Nikkel</v>
      </c>
      <c r="B71" t="s">
        <v>194</v>
      </c>
      <c r="C71">
        <v>28</v>
      </c>
      <c r="D71">
        <v>58.692999999999998</v>
      </c>
      <c r="E71">
        <v>8.9079999999999995</v>
      </c>
      <c r="F71">
        <v>1455</v>
      </c>
      <c r="G71">
        <v>2913</v>
      </c>
      <c r="H71">
        <v>11</v>
      </c>
      <c r="I71" t="str">
        <f t="shared" si="3"/>
        <v>Cronstedt</v>
      </c>
      <c r="J71">
        <v>1751</v>
      </c>
      <c r="P71" t="s">
        <v>193</v>
      </c>
      <c r="Q71" t="s">
        <v>195</v>
      </c>
    </row>
    <row r="72" spans="1:17" x14ac:dyDescent="0.25">
      <c r="A72" t="str">
        <f t="shared" si="2"/>
        <v>Nióbium</v>
      </c>
      <c r="B72" t="s">
        <v>197</v>
      </c>
      <c r="C72">
        <v>41</v>
      </c>
      <c r="D72">
        <v>92.906000000000006</v>
      </c>
      <c r="E72">
        <v>8.57</v>
      </c>
      <c r="F72">
        <v>2477</v>
      </c>
      <c r="G72">
        <v>4744</v>
      </c>
      <c r="H72">
        <v>24</v>
      </c>
      <c r="I72" t="str">
        <f t="shared" si="3"/>
        <v>Hatchett</v>
      </c>
      <c r="J72">
        <v>1801</v>
      </c>
      <c r="P72" t="s">
        <v>196</v>
      </c>
      <c r="Q72" t="s">
        <v>198</v>
      </c>
    </row>
    <row r="73" spans="1:17" x14ac:dyDescent="0.25">
      <c r="A73" t="str">
        <f t="shared" si="2"/>
        <v>Nitrogén</v>
      </c>
      <c r="B73" t="s">
        <v>200</v>
      </c>
      <c r="C73">
        <v>7</v>
      </c>
      <c r="D73">
        <v>14.007</v>
      </c>
      <c r="E73">
        <v>1.2505999999999999E-3</v>
      </c>
      <c r="F73">
        <v>-209.85</v>
      </c>
      <c r="G73">
        <v>-195.64</v>
      </c>
      <c r="H73">
        <v>8</v>
      </c>
      <c r="I73" t="str">
        <f t="shared" si="3"/>
        <v>Rutherford</v>
      </c>
      <c r="J73">
        <v>1772</v>
      </c>
      <c r="P73" t="s">
        <v>199</v>
      </c>
      <c r="Q73" t="s">
        <v>201</v>
      </c>
    </row>
    <row r="74" spans="1:17" x14ac:dyDescent="0.25">
      <c r="A74" t="str">
        <f t="shared" si="2"/>
        <v>Nobélium</v>
      </c>
      <c r="B74" t="s">
        <v>203</v>
      </c>
      <c r="C74">
        <v>102</v>
      </c>
      <c r="D74">
        <v>259</v>
      </c>
      <c r="E74">
        <v>-9.9</v>
      </c>
      <c r="F74">
        <v>-1373</v>
      </c>
      <c r="G74" t="s">
        <v>22</v>
      </c>
      <c r="H74">
        <v>73</v>
      </c>
      <c r="I74" t="str">
        <f t="shared" si="3"/>
        <v>Ghiorso et al,</v>
      </c>
      <c r="J74">
        <v>1957</v>
      </c>
      <c r="P74" t="s">
        <v>202</v>
      </c>
      <c r="Q74" t="s">
        <v>73</v>
      </c>
    </row>
    <row r="75" spans="1:17" x14ac:dyDescent="0.25">
      <c r="A75" t="str">
        <f t="shared" si="2"/>
        <v>Ólom</v>
      </c>
      <c r="B75" t="s">
        <v>205</v>
      </c>
      <c r="C75">
        <v>82</v>
      </c>
      <c r="D75">
        <v>207.2</v>
      </c>
      <c r="E75">
        <v>11.34</v>
      </c>
      <c r="F75">
        <v>327.61</v>
      </c>
      <c r="G75">
        <v>1749</v>
      </c>
      <c r="H75">
        <v>29</v>
      </c>
      <c r="I75" t="str">
        <f t="shared" si="3"/>
        <v>-</v>
      </c>
      <c r="J75" t="s">
        <v>22</v>
      </c>
      <c r="P75" t="s">
        <v>204</v>
      </c>
      <c r="Q75" t="s">
        <v>22</v>
      </c>
    </row>
    <row r="76" spans="1:17" x14ac:dyDescent="0.25">
      <c r="A76" t="str">
        <f t="shared" si="2"/>
        <v>Ón</v>
      </c>
      <c r="B76" t="s">
        <v>207</v>
      </c>
      <c r="C76">
        <v>50</v>
      </c>
      <c r="D76">
        <v>118.71</v>
      </c>
      <c r="E76">
        <v>7.2649999999999997</v>
      </c>
      <c r="F76">
        <v>232.08</v>
      </c>
      <c r="G76">
        <v>2602</v>
      </c>
      <c r="H76">
        <v>28</v>
      </c>
      <c r="I76" t="str">
        <f t="shared" si="3"/>
        <v>-</v>
      </c>
      <c r="J76" t="s">
        <v>22</v>
      </c>
      <c r="P76" t="s">
        <v>206</v>
      </c>
      <c r="Q76" t="s">
        <v>22</v>
      </c>
    </row>
    <row r="77" spans="1:17" x14ac:dyDescent="0.25">
      <c r="A77" t="str">
        <f t="shared" si="2"/>
        <v>Oxigén</v>
      </c>
      <c r="B77" t="s">
        <v>209</v>
      </c>
      <c r="C77">
        <v>8</v>
      </c>
      <c r="D77">
        <v>15.999000000000001</v>
      </c>
      <c r="E77">
        <v>1.4289999999999999E-3</v>
      </c>
      <c r="F77">
        <v>-218.64</v>
      </c>
      <c r="G77">
        <v>-182.8</v>
      </c>
      <c r="H77">
        <v>8</v>
      </c>
      <c r="I77" t="str">
        <f t="shared" si="3"/>
        <v>Priestley</v>
      </c>
      <c r="J77">
        <v>1774</v>
      </c>
      <c r="P77" t="s">
        <v>208</v>
      </c>
      <c r="Q77" t="s">
        <v>210</v>
      </c>
    </row>
    <row r="78" spans="1:17" x14ac:dyDescent="0.25">
      <c r="A78" t="str">
        <f t="shared" si="2"/>
        <v>Ozmium</v>
      </c>
      <c r="B78" t="s">
        <v>212</v>
      </c>
      <c r="C78">
        <v>76</v>
      </c>
      <c r="D78">
        <v>190.23</v>
      </c>
      <c r="E78">
        <v>22.59</v>
      </c>
      <c r="F78">
        <v>3033</v>
      </c>
      <c r="G78">
        <v>5012</v>
      </c>
      <c r="H78">
        <v>19</v>
      </c>
      <c r="I78" t="str">
        <f t="shared" si="3"/>
        <v>Tennant</v>
      </c>
      <c r="J78">
        <v>1803</v>
      </c>
      <c r="P78" t="s">
        <v>211</v>
      </c>
      <c r="Q78" t="s">
        <v>124</v>
      </c>
    </row>
    <row r="79" spans="1:17" x14ac:dyDescent="0.25">
      <c r="A79" t="str">
        <f t="shared" ref="A79:A113" si="4">IF(P79="", "",RIGHT(P79,LEN(P79)-2))</f>
        <v>Palládium</v>
      </c>
      <c r="B79" t="s">
        <v>214</v>
      </c>
      <c r="C79">
        <v>46</v>
      </c>
      <c r="D79">
        <v>106.42</v>
      </c>
      <c r="E79">
        <v>12.023</v>
      </c>
      <c r="F79">
        <v>1555.05</v>
      </c>
      <c r="G79">
        <v>2963</v>
      </c>
      <c r="H79">
        <v>21</v>
      </c>
      <c r="I79" t="str">
        <f t="shared" si="3"/>
        <v>Wollaston</v>
      </c>
      <c r="J79">
        <v>1803</v>
      </c>
      <c r="P79" t="s">
        <v>213</v>
      </c>
      <c r="Q79" t="s">
        <v>215</v>
      </c>
    </row>
    <row r="80" spans="1:17" x14ac:dyDescent="0.25">
      <c r="A80" t="str">
        <f t="shared" si="4"/>
        <v>Platina</v>
      </c>
      <c r="B80" t="s">
        <v>217</v>
      </c>
      <c r="C80">
        <v>78</v>
      </c>
      <c r="D80">
        <v>195.08</v>
      </c>
      <c r="E80">
        <v>21.45</v>
      </c>
      <c r="F80">
        <v>1768.4</v>
      </c>
      <c r="G80">
        <v>3825</v>
      </c>
      <c r="H80">
        <v>32</v>
      </c>
      <c r="I80" t="str">
        <f t="shared" si="3"/>
        <v>Ulloa</v>
      </c>
      <c r="J80">
        <v>1735</v>
      </c>
      <c r="P80" t="s">
        <v>216</v>
      </c>
      <c r="Q80" t="s">
        <v>218</v>
      </c>
    </row>
    <row r="81" spans="1:17" x14ac:dyDescent="0.25">
      <c r="A81" t="str">
        <f t="shared" si="4"/>
        <v>Plutónium</v>
      </c>
      <c r="B81" t="s">
        <v>220</v>
      </c>
      <c r="C81">
        <v>94</v>
      </c>
      <c r="D81">
        <v>244</v>
      </c>
      <c r="E81">
        <v>19.850000000000001</v>
      </c>
      <c r="F81">
        <v>639.5</v>
      </c>
      <c r="G81">
        <v>3228</v>
      </c>
      <c r="H81">
        <v>163</v>
      </c>
      <c r="I81" t="str">
        <f t="shared" si="3"/>
        <v>Seaborg et al,</v>
      </c>
      <c r="J81">
        <v>1940</v>
      </c>
      <c r="P81" t="s">
        <v>219</v>
      </c>
      <c r="Q81" t="s">
        <v>158</v>
      </c>
    </row>
    <row r="82" spans="1:17" x14ac:dyDescent="0.25">
      <c r="A82" t="str">
        <f t="shared" si="4"/>
        <v>Polónium</v>
      </c>
      <c r="B82" t="s">
        <v>222</v>
      </c>
      <c r="C82">
        <v>84</v>
      </c>
      <c r="D82">
        <v>209</v>
      </c>
      <c r="E82">
        <v>9.1959999999999997</v>
      </c>
      <c r="F82">
        <v>254</v>
      </c>
      <c r="G82">
        <v>962</v>
      </c>
      <c r="H82">
        <v>34</v>
      </c>
      <c r="I82" t="str">
        <f t="shared" si="3"/>
        <v>Curie</v>
      </c>
      <c r="J82">
        <v>1898</v>
      </c>
      <c r="P82" t="s">
        <v>221</v>
      </c>
      <c r="Q82" t="s">
        <v>223</v>
      </c>
    </row>
    <row r="83" spans="1:17" x14ac:dyDescent="0.25">
      <c r="A83" t="str">
        <f t="shared" si="4"/>
        <v>Prazeodímium</v>
      </c>
      <c r="B83" t="s">
        <v>225</v>
      </c>
      <c r="C83">
        <v>59</v>
      </c>
      <c r="D83">
        <v>140.91</v>
      </c>
      <c r="E83">
        <v>6.77</v>
      </c>
      <c r="F83">
        <v>935</v>
      </c>
      <c r="G83">
        <v>3520</v>
      </c>
      <c r="H83">
        <v>15</v>
      </c>
      <c r="I83" t="str">
        <f t="shared" si="3"/>
        <v>von Weisbach</v>
      </c>
      <c r="J83">
        <v>1885</v>
      </c>
      <c r="P83" t="s">
        <v>224</v>
      </c>
      <c r="Q83" t="s">
        <v>226</v>
      </c>
    </row>
    <row r="84" spans="1:17" x14ac:dyDescent="0.25">
      <c r="A84" t="str">
        <f t="shared" si="4"/>
        <v>Prométium</v>
      </c>
      <c r="B84" t="s">
        <v>228</v>
      </c>
      <c r="C84">
        <v>61</v>
      </c>
      <c r="D84">
        <v>145</v>
      </c>
      <c r="E84">
        <v>7.26</v>
      </c>
      <c r="F84">
        <v>1042</v>
      </c>
      <c r="G84">
        <v>3000</v>
      </c>
      <c r="H84">
        <v>14</v>
      </c>
      <c r="I84" t="str">
        <f t="shared" si="3"/>
        <v>Marinsky et al,</v>
      </c>
      <c r="J84">
        <v>1945</v>
      </c>
      <c r="P84" t="s">
        <v>227</v>
      </c>
      <c r="Q84" t="s">
        <v>229</v>
      </c>
    </row>
    <row r="85" spans="1:17" x14ac:dyDescent="0.25">
      <c r="A85" t="str">
        <f t="shared" si="4"/>
        <v>Protaktínium</v>
      </c>
      <c r="B85" t="s">
        <v>231</v>
      </c>
      <c r="C85">
        <v>91</v>
      </c>
      <c r="D85">
        <v>231.04</v>
      </c>
      <c r="E85">
        <v>15.37</v>
      </c>
      <c r="F85">
        <v>1568</v>
      </c>
      <c r="G85">
        <v>4027</v>
      </c>
      <c r="H85">
        <v>14</v>
      </c>
      <c r="I85" t="str">
        <f t="shared" si="3"/>
        <v>Hahn and Meitner</v>
      </c>
      <c r="J85">
        <v>1917</v>
      </c>
      <c r="P85" t="s">
        <v>230</v>
      </c>
      <c r="Q85" t="s">
        <v>232</v>
      </c>
    </row>
    <row r="86" spans="1:17" x14ac:dyDescent="0.25">
      <c r="A86" t="str">
        <f t="shared" si="4"/>
        <v>Rádium</v>
      </c>
      <c r="B86" t="s">
        <v>234</v>
      </c>
      <c r="C86">
        <v>88</v>
      </c>
      <c r="D86">
        <v>226</v>
      </c>
      <c r="E86">
        <v>5.5</v>
      </c>
      <c r="F86">
        <v>700</v>
      </c>
      <c r="G86">
        <v>1737</v>
      </c>
      <c r="H86">
        <v>15</v>
      </c>
      <c r="I86" t="str">
        <f t="shared" si="3"/>
        <v>Marie and Pierre Curie</v>
      </c>
      <c r="J86">
        <v>1898</v>
      </c>
      <c r="P86" t="s">
        <v>233</v>
      </c>
      <c r="Q86" t="s">
        <v>235</v>
      </c>
    </row>
    <row r="87" spans="1:17" x14ac:dyDescent="0.25">
      <c r="A87" t="str">
        <f t="shared" si="4"/>
        <v>Radon</v>
      </c>
      <c r="B87" t="s">
        <v>237</v>
      </c>
      <c r="C87">
        <v>86</v>
      </c>
      <c r="D87">
        <v>222</v>
      </c>
      <c r="E87">
        <v>9.7300000000000008E-3</v>
      </c>
      <c r="F87">
        <v>-71</v>
      </c>
      <c r="G87">
        <v>-61.7</v>
      </c>
      <c r="H87">
        <v>20</v>
      </c>
      <c r="I87" t="str">
        <f t="shared" si="3"/>
        <v>Dorn</v>
      </c>
      <c r="J87">
        <v>1900</v>
      </c>
      <c r="P87" t="s">
        <v>236</v>
      </c>
      <c r="Q87" t="s">
        <v>238</v>
      </c>
    </row>
    <row r="88" spans="1:17" x14ac:dyDescent="0.25">
      <c r="A88" t="str">
        <f t="shared" si="4"/>
        <v>Rénium</v>
      </c>
      <c r="B88" t="s">
        <v>240</v>
      </c>
      <c r="C88">
        <v>75</v>
      </c>
      <c r="D88">
        <v>186.21</v>
      </c>
      <c r="E88">
        <v>21.02</v>
      </c>
      <c r="F88">
        <v>3186</v>
      </c>
      <c r="G88">
        <v>5596</v>
      </c>
      <c r="H88">
        <v>21</v>
      </c>
      <c r="I88" t="str">
        <f t="shared" si="3"/>
        <v>Noddack, Berg, and Tacke</v>
      </c>
      <c r="J88">
        <v>1925</v>
      </c>
      <c r="P88" t="s">
        <v>239</v>
      </c>
      <c r="Q88" t="s">
        <v>241</v>
      </c>
    </row>
    <row r="89" spans="1:17" x14ac:dyDescent="0.25">
      <c r="A89" t="str">
        <f t="shared" si="4"/>
        <v>Réz</v>
      </c>
      <c r="B89" t="s">
        <v>243</v>
      </c>
      <c r="C89">
        <v>29</v>
      </c>
      <c r="D89">
        <v>63.545999999999999</v>
      </c>
      <c r="E89">
        <v>8.9600000000000009</v>
      </c>
      <c r="F89">
        <v>1084.77</v>
      </c>
      <c r="G89">
        <v>2562</v>
      </c>
      <c r="H89">
        <v>11</v>
      </c>
      <c r="I89" t="str">
        <f t="shared" si="3"/>
        <v>-</v>
      </c>
      <c r="J89" t="s">
        <v>22</v>
      </c>
      <c r="P89" t="s">
        <v>242</v>
      </c>
      <c r="Q89" t="s">
        <v>22</v>
      </c>
    </row>
    <row r="90" spans="1:17" x14ac:dyDescent="0.25">
      <c r="A90" t="str">
        <f t="shared" si="4"/>
        <v>Ródium</v>
      </c>
      <c r="B90" t="s">
        <v>245</v>
      </c>
      <c r="C90">
        <v>45</v>
      </c>
      <c r="D90">
        <v>102.91</v>
      </c>
      <c r="E90">
        <v>12.41</v>
      </c>
      <c r="F90">
        <v>1964</v>
      </c>
      <c r="G90">
        <v>3695</v>
      </c>
      <c r="H90">
        <v>20</v>
      </c>
      <c r="I90" t="str">
        <f t="shared" si="3"/>
        <v>Wollaston</v>
      </c>
      <c r="J90">
        <v>1803</v>
      </c>
      <c r="P90" t="s">
        <v>244</v>
      </c>
      <c r="Q90" t="s">
        <v>215</v>
      </c>
    </row>
    <row r="91" spans="1:17" x14ac:dyDescent="0.25">
      <c r="A91" t="str">
        <f t="shared" si="4"/>
        <v>Rubídium</v>
      </c>
      <c r="B91" t="s">
        <v>247</v>
      </c>
      <c r="C91">
        <v>37</v>
      </c>
      <c r="D91">
        <v>85.468000000000004</v>
      </c>
      <c r="E91">
        <v>1.532</v>
      </c>
      <c r="F91">
        <v>39.46</v>
      </c>
      <c r="G91">
        <v>688</v>
      </c>
      <c r="H91">
        <v>20</v>
      </c>
      <c r="I91" t="str">
        <f t="shared" si="3"/>
        <v>Bunsen and Kirchoff</v>
      </c>
      <c r="J91">
        <v>1861</v>
      </c>
      <c r="P91" t="s">
        <v>246</v>
      </c>
      <c r="Q91" t="s">
        <v>62</v>
      </c>
    </row>
    <row r="92" spans="1:17" x14ac:dyDescent="0.25">
      <c r="A92" t="str">
        <f t="shared" si="4"/>
        <v>Ruténium</v>
      </c>
      <c r="B92" t="s">
        <v>249</v>
      </c>
      <c r="C92">
        <v>44</v>
      </c>
      <c r="D92">
        <v>101.07</v>
      </c>
      <c r="E92">
        <v>12.45</v>
      </c>
      <c r="F92">
        <v>2334</v>
      </c>
      <c r="G92">
        <v>4150</v>
      </c>
      <c r="H92">
        <v>16</v>
      </c>
      <c r="I92" t="str">
        <f t="shared" si="3"/>
        <v>Klaus</v>
      </c>
      <c r="J92">
        <v>1844</v>
      </c>
      <c r="P92" t="s">
        <v>248</v>
      </c>
      <c r="Q92" t="s">
        <v>250</v>
      </c>
    </row>
    <row r="93" spans="1:17" x14ac:dyDescent="0.25">
      <c r="A93" t="str">
        <f t="shared" si="4"/>
        <v>Rutherfordium</v>
      </c>
      <c r="B93" t="s">
        <v>252</v>
      </c>
      <c r="C93">
        <v>104</v>
      </c>
      <c r="D93">
        <v>267</v>
      </c>
      <c r="E93">
        <v>-17</v>
      </c>
      <c r="F93">
        <v>-2673</v>
      </c>
      <c r="G93">
        <v>-6073</v>
      </c>
      <c r="H93" t="s">
        <v>22</v>
      </c>
      <c r="I93" t="str">
        <f t="shared" si="3"/>
        <v>Ghiorso et al,</v>
      </c>
      <c r="J93">
        <v>1969</v>
      </c>
      <c r="P93" t="s">
        <v>251</v>
      </c>
      <c r="Q93" t="s">
        <v>73</v>
      </c>
    </row>
    <row r="94" spans="1:17" x14ac:dyDescent="0.25">
      <c r="A94" t="str">
        <f t="shared" si="4"/>
        <v>Seaborgium</v>
      </c>
      <c r="B94" t="s">
        <v>254</v>
      </c>
      <c r="C94">
        <v>106</v>
      </c>
      <c r="D94">
        <v>269</v>
      </c>
      <c r="E94">
        <v>23.5</v>
      </c>
      <c r="F94" t="s">
        <v>22</v>
      </c>
      <c r="G94" t="s">
        <v>22</v>
      </c>
      <c r="H94" t="s">
        <v>22</v>
      </c>
      <c r="I94" t="str">
        <f t="shared" si="3"/>
        <v>Ghiorso et al,</v>
      </c>
      <c r="J94">
        <v>1974</v>
      </c>
      <c r="P94" t="s">
        <v>253</v>
      </c>
      <c r="Q94" t="s">
        <v>73</v>
      </c>
    </row>
    <row r="95" spans="1:17" x14ac:dyDescent="0.25">
      <c r="A95" t="str">
        <f t="shared" si="4"/>
        <v>Stroncium</v>
      </c>
      <c r="B95" t="s">
        <v>256</v>
      </c>
      <c r="C95">
        <v>38</v>
      </c>
      <c r="D95">
        <v>87.62</v>
      </c>
      <c r="E95">
        <v>2.64</v>
      </c>
      <c r="F95">
        <v>777</v>
      </c>
      <c r="G95">
        <v>1382</v>
      </c>
      <c r="H95">
        <v>18</v>
      </c>
      <c r="I95" t="str">
        <f t="shared" si="3"/>
        <v>Davy</v>
      </c>
      <c r="J95">
        <v>1808</v>
      </c>
      <c r="P95" t="s">
        <v>255</v>
      </c>
      <c r="Q95" t="s">
        <v>37</v>
      </c>
    </row>
    <row r="96" spans="1:17" x14ac:dyDescent="0.25">
      <c r="A96" t="str">
        <f t="shared" si="4"/>
        <v>Szamárium</v>
      </c>
      <c r="B96" t="s">
        <v>258</v>
      </c>
      <c r="C96">
        <v>62</v>
      </c>
      <c r="D96">
        <v>150.36000000000001</v>
      </c>
      <c r="E96">
        <v>7.52</v>
      </c>
      <c r="F96">
        <v>1072</v>
      </c>
      <c r="G96">
        <v>1794</v>
      </c>
      <c r="H96">
        <v>17</v>
      </c>
      <c r="I96" t="str">
        <f t="shared" si="3"/>
        <v>Boisbaudran</v>
      </c>
      <c r="J96">
        <v>1879</v>
      </c>
      <c r="P96" t="s">
        <v>257</v>
      </c>
      <c r="Q96" t="s">
        <v>70</v>
      </c>
    </row>
    <row r="97" spans="1:17" x14ac:dyDescent="0.25">
      <c r="A97" t="str">
        <f t="shared" si="4"/>
        <v>Szelén</v>
      </c>
      <c r="B97" t="s">
        <v>260</v>
      </c>
      <c r="C97">
        <v>34</v>
      </c>
      <c r="D97">
        <v>78.971000000000004</v>
      </c>
      <c r="E97">
        <v>4.8099999999999996</v>
      </c>
      <c r="F97">
        <v>180</v>
      </c>
      <c r="G97">
        <v>685</v>
      </c>
      <c r="H97">
        <v>20</v>
      </c>
      <c r="I97" t="str">
        <f t="shared" si="3"/>
        <v>Berzelius</v>
      </c>
      <c r="J97">
        <v>1817</v>
      </c>
      <c r="P97" t="s">
        <v>259</v>
      </c>
      <c r="Q97" t="s">
        <v>261</v>
      </c>
    </row>
    <row r="98" spans="1:17" x14ac:dyDescent="0.25">
      <c r="A98" t="str">
        <f t="shared" si="4"/>
        <v>Szén</v>
      </c>
      <c r="B98" t="s">
        <v>263</v>
      </c>
      <c r="C98">
        <v>6</v>
      </c>
      <c r="D98">
        <v>12.010999999999999</v>
      </c>
      <c r="E98">
        <v>2.2669999999999999</v>
      </c>
      <c r="F98">
        <v>3550</v>
      </c>
      <c r="G98">
        <v>4827</v>
      </c>
      <c r="H98">
        <v>7</v>
      </c>
      <c r="I98" t="str">
        <f t="shared" si="3"/>
        <v>-</v>
      </c>
      <c r="J98" t="s">
        <v>22</v>
      </c>
      <c r="P98" t="s">
        <v>262</v>
      </c>
      <c r="Q98" t="s">
        <v>22</v>
      </c>
    </row>
    <row r="99" spans="1:17" x14ac:dyDescent="0.25">
      <c r="A99" t="str">
        <f t="shared" si="4"/>
        <v>Szilícium</v>
      </c>
      <c r="B99" t="s">
        <v>265</v>
      </c>
      <c r="C99">
        <v>14</v>
      </c>
      <c r="D99">
        <v>28.085000000000001</v>
      </c>
      <c r="E99">
        <v>2.3290000000000002</v>
      </c>
      <c r="F99">
        <v>1414</v>
      </c>
      <c r="G99">
        <v>3265</v>
      </c>
      <c r="H99">
        <v>8</v>
      </c>
      <c r="I99" t="str">
        <f t="shared" si="3"/>
        <v>Berzelius</v>
      </c>
      <c r="J99">
        <v>1824</v>
      </c>
      <c r="P99" t="s">
        <v>264</v>
      </c>
      <c r="Q99" t="s">
        <v>261</v>
      </c>
    </row>
    <row r="100" spans="1:17" x14ac:dyDescent="0.25">
      <c r="A100" t="str">
        <f t="shared" si="4"/>
        <v>Szkandium</v>
      </c>
      <c r="B100" t="s">
        <v>267</v>
      </c>
      <c r="C100">
        <v>21</v>
      </c>
      <c r="D100">
        <v>44.956000000000003</v>
      </c>
      <c r="E100">
        <v>2.9849999999999999</v>
      </c>
      <c r="F100">
        <v>1541</v>
      </c>
      <c r="G100">
        <v>2836</v>
      </c>
      <c r="H100">
        <v>15</v>
      </c>
      <c r="I100" t="str">
        <f t="shared" si="3"/>
        <v>Nilson</v>
      </c>
      <c r="J100">
        <v>1879</v>
      </c>
      <c r="P100" t="s">
        <v>266</v>
      </c>
      <c r="Q100" t="s">
        <v>268</v>
      </c>
    </row>
    <row r="101" spans="1:17" x14ac:dyDescent="0.25">
      <c r="A101" t="str">
        <f t="shared" si="4"/>
        <v>Tallium</v>
      </c>
      <c r="B101" t="s">
        <v>270</v>
      </c>
      <c r="C101">
        <v>81</v>
      </c>
      <c r="D101">
        <v>204.38</v>
      </c>
      <c r="E101">
        <v>11.85</v>
      </c>
      <c r="F101">
        <v>304</v>
      </c>
      <c r="G101">
        <v>1473</v>
      </c>
      <c r="H101">
        <v>28</v>
      </c>
      <c r="I101" t="str">
        <f t="shared" si="3"/>
        <v>Crookes</v>
      </c>
      <c r="J101">
        <v>1861</v>
      </c>
      <c r="P101" t="s">
        <v>269</v>
      </c>
      <c r="Q101" t="s">
        <v>271</v>
      </c>
    </row>
    <row r="102" spans="1:17" x14ac:dyDescent="0.25">
      <c r="A102" t="str">
        <f t="shared" si="4"/>
        <v>Tantál</v>
      </c>
      <c r="B102" t="s">
        <v>273</v>
      </c>
      <c r="C102">
        <v>73</v>
      </c>
      <c r="D102">
        <v>180.95</v>
      </c>
      <c r="E102">
        <v>16.690000000000001</v>
      </c>
      <c r="F102">
        <v>3017</v>
      </c>
      <c r="G102">
        <v>5458</v>
      </c>
      <c r="H102">
        <v>19</v>
      </c>
      <c r="I102" t="str">
        <f t="shared" si="3"/>
        <v>Ekeberg</v>
      </c>
      <c r="J102">
        <v>1801</v>
      </c>
      <c r="P102" t="s">
        <v>272</v>
      </c>
      <c r="Q102" t="s">
        <v>274</v>
      </c>
    </row>
    <row r="103" spans="1:17" x14ac:dyDescent="0.25">
      <c r="A103" t="str">
        <f t="shared" si="4"/>
        <v>Technécium</v>
      </c>
      <c r="B103" t="s">
        <v>276</v>
      </c>
      <c r="C103">
        <v>43</v>
      </c>
      <c r="D103">
        <v>97</v>
      </c>
      <c r="E103">
        <v>11</v>
      </c>
      <c r="F103">
        <v>2157</v>
      </c>
      <c r="G103">
        <v>4265</v>
      </c>
      <c r="H103">
        <v>23</v>
      </c>
      <c r="I103" t="str">
        <f t="shared" si="3"/>
        <v>Perrier and Segré</v>
      </c>
      <c r="J103">
        <v>1937</v>
      </c>
      <c r="P103" t="s">
        <v>275</v>
      </c>
      <c r="Q103" t="s">
        <v>277</v>
      </c>
    </row>
    <row r="104" spans="1:17" x14ac:dyDescent="0.25">
      <c r="A104" t="str">
        <f t="shared" si="4"/>
        <v>Tellúr</v>
      </c>
      <c r="B104" t="s">
        <v>279</v>
      </c>
      <c r="C104">
        <v>52</v>
      </c>
      <c r="D104">
        <v>127.6</v>
      </c>
      <c r="E104">
        <v>6.24</v>
      </c>
      <c r="F104">
        <v>449.66</v>
      </c>
      <c r="G104">
        <v>988</v>
      </c>
      <c r="H104">
        <v>29</v>
      </c>
      <c r="I104" t="str">
        <f t="shared" si="3"/>
        <v>von Reichenstein</v>
      </c>
      <c r="J104">
        <v>1782</v>
      </c>
      <c r="P104" t="s">
        <v>278</v>
      </c>
      <c r="Q104" t="s">
        <v>280</v>
      </c>
    </row>
    <row r="105" spans="1:17" x14ac:dyDescent="0.25">
      <c r="A105" t="str">
        <f t="shared" si="4"/>
        <v>Terbium</v>
      </c>
      <c r="B105" t="s">
        <v>282</v>
      </c>
      <c r="C105">
        <v>65</v>
      </c>
      <c r="D105">
        <v>158.93</v>
      </c>
      <c r="E105">
        <v>8.23</v>
      </c>
      <c r="F105">
        <v>1356</v>
      </c>
      <c r="G105">
        <v>3230</v>
      </c>
      <c r="H105">
        <v>24</v>
      </c>
      <c r="I105" t="str">
        <f t="shared" si="3"/>
        <v>Mosander</v>
      </c>
      <c r="J105">
        <v>1843</v>
      </c>
      <c r="P105" t="s">
        <v>281</v>
      </c>
      <c r="Q105" t="s">
        <v>78</v>
      </c>
    </row>
    <row r="106" spans="1:17" x14ac:dyDescent="0.25">
      <c r="A106" t="str">
        <f t="shared" si="4"/>
        <v>Titán</v>
      </c>
      <c r="B106" t="s">
        <v>284</v>
      </c>
      <c r="C106">
        <v>22</v>
      </c>
      <c r="D106">
        <v>47.866999999999997</v>
      </c>
      <c r="E106">
        <v>4.5060000000000002</v>
      </c>
      <c r="F106">
        <v>1668</v>
      </c>
      <c r="G106">
        <v>3287</v>
      </c>
      <c r="H106">
        <v>9</v>
      </c>
      <c r="I106" t="str">
        <f t="shared" si="3"/>
        <v>Gregor</v>
      </c>
      <c r="J106">
        <v>1791</v>
      </c>
      <c r="P106" t="s">
        <v>283</v>
      </c>
      <c r="Q106" t="s">
        <v>285</v>
      </c>
    </row>
    <row r="107" spans="1:17" x14ac:dyDescent="0.25">
      <c r="A107" t="str">
        <f t="shared" si="4"/>
        <v>Tórium</v>
      </c>
      <c r="B107" t="s">
        <v>287</v>
      </c>
      <c r="C107">
        <v>90</v>
      </c>
      <c r="D107">
        <v>232.04</v>
      </c>
      <c r="E107">
        <v>11.7</v>
      </c>
      <c r="F107">
        <v>1842</v>
      </c>
      <c r="G107">
        <v>4788</v>
      </c>
      <c r="H107">
        <v>12</v>
      </c>
      <c r="I107" t="str">
        <f t="shared" si="3"/>
        <v>Berzelius</v>
      </c>
      <c r="J107">
        <v>1828</v>
      </c>
      <c r="P107" t="s">
        <v>286</v>
      </c>
      <c r="Q107" t="s">
        <v>261</v>
      </c>
    </row>
    <row r="108" spans="1:17" x14ac:dyDescent="0.25">
      <c r="A108" t="str">
        <f t="shared" si="4"/>
        <v>Túlium</v>
      </c>
      <c r="B108" t="s">
        <v>289</v>
      </c>
      <c r="C108">
        <v>69</v>
      </c>
      <c r="D108">
        <v>168.93</v>
      </c>
      <c r="E108">
        <v>9.32</v>
      </c>
      <c r="F108">
        <v>1545</v>
      </c>
      <c r="G108">
        <v>1950</v>
      </c>
      <c r="H108">
        <v>18</v>
      </c>
      <c r="I108" t="str">
        <f t="shared" si="3"/>
        <v>Cleve</v>
      </c>
      <c r="J108">
        <v>1879</v>
      </c>
      <c r="P108" t="s">
        <v>288</v>
      </c>
      <c r="Q108" t="s">
        <v>290</v>
      </c>
    </row>
    <row r="109" spans="1:17" x14ac:dyDescent="0.25">
      <c r="A109" t="str">
        <f t="shared" si="4"/>
        <v>Uránium</v>
      </c>
      <c r="B109" t="s">
        <v>292</v>
      </c>
      <c r="C109">
        <v>92</v>
      </c>
      <c r="D109">
        <v>238.03</v>
      </c>
      <c r="E109">
        <v>19.100000000000001</v>
      </c>
      <c r="F109">
        <v>1132.3</v>
      </c>
      <c r="G109">
        <v>4131</v>
      </c>
      <c r="H109">
        <v>15</v>
      </c>
      <c r="I109" t="str">
        <f t="shared" si="3"/>
        <v>Peligot</v>
      </c>
      <c r="J109">
        <v>1841</v>
      </c>
      <c r="P109" t="s">
        <v>291</v>
      </c>
      <c r="Q109" t="s">
        <v>293</v>
      </c>
    </row>
    <row r="110" spans="1:17" x14ac:dyDescent="0.25">
      <c r="A110" t="str">
        <f t="shared" si="4"/>
        <v>Vanádium</v>
      </c>
      <c r="B110" t="s">
        <v>295</v>
      </c>
      <c r="C110">
        <v>23</v>
      </c>
      <c r="D110">
        <v>50.942</v>
      </c>
      <c r="E110">
        <v>6.11</v>
      </c>
      <c r="F110">
        <v>1910</v>
      </c>
      <c r="G110">
        <v>3407</v>
      </c>
      <c r="H110">
        <v>9</v>
      </c>
      <c r="I110" t="str">
        <f t="shared" si="3"/>
        <v>del Rio</v>
      </c>
      <c r="J110">
        <v>1801</v>
      </c>
      <c r="P110" t="s">
        <v>294</v>
      </c>
      <c r="Q110" t="s">
        <v>296</v>
      </c>
    </row>
    <row r="111" spans="1:17" x14ac:dyDescent="0.25">
      <c r="A111" t="str">
        <f t="shared" si="4"/>
        <v>Vas</v>
      </c>
      <c r="B111" t="s">
        <v>298</v>
      </c>
      <c r="C111">
        <v>26</v>
      </c>
      <c r="D111">
        <v>55.844999999999999</v>
      </c>
      <c r="E111">
        <v>7.8739999999999997</v>
      </c>
      <c r="F111">
        <v>1538</v>
      </c>
      <c r="G111">
        <v>2861</v>
      </c>
      <c r="H111">
        <v>10</v>
      </c>
      <c r="I111" t="str">
        <f t="shared" si="3"/>
        <v>-</v>
      </c>
      <c r="J111" t="s">
        <v>22</v>
      </c>
      <c r="P111" t="s">
        <v>297</v>
      </c>
      <c r="Q111" t="s">
        <v>22</v>
      </c>
    </row>
    <row r="112" spans="1:17" x14ac:dyDescent="0.25">
      <c r="A112" t="str">
        <f t="shared" si="4"/>
        <v>Volfrám</v>
      </c>
      <c r="B112" t="s">
        <v>300</v>
      </c>
      <c r="C112">
        <v>74</v>
      </c>
      <c r="D112">
        <v>183.84</v>
      </c>
      <c r="E112">
        <v>19.25</v>
      </c>
      <c r="F112">
        <v>3422</v>
      </c>
      <c r="G112">
        <v>5555</v>
      </c>
      <c r="H112">
        <v>22</v>
      </c>
      <c r="I112" t="str">
        <f t="shared" si="3"/>
        <v>J, and F, d'Elhuyar</v>
      </c>
      <c r="J112">
        <v>1783</v>
      </c>
      <c r="P112" t="s">
        <v>299</v>
      </c>
      <c r="Q112" t="s">
        <v>301</v>
      </c>
    </row>
    <row r="113" spans="1:17" x14ac:dyDescent="0.25">
      <c r="A113" t="str">
        <f t="shared" si="4"/>
        <v>Xenon</v>
      </c>
      <c r="B113" t="s">
        <v>303</v>
      </c>
      <c r="C113">
        <v>54</v>
      </c>
      <c r="D113">
        <v>131.29</v>
      </c>
      <c r="E113">
        <v>5.8939999999999999E-3</v>
      </c>
      <c r="F113">
        <v>-111.6</v>
      </c>
      <c r="G113">
        <v>-107.97</v>
      </c>
      <c r="H113">
        <v>31</v>
      </c>
      <c r="I113" t="str">
        <f t="shared" si="3"/>
        <v xml:space="preserve">Ramsay and Travers </v>
      </c>
      <c r="J113">
        <v>1898</v>
      </c>
      <c r="P113" t="s">
        <v>302</v>
      </c>
      <c r="Q113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1E93A-2C07-4F2D-93F0-45AE68DFEEF8}">
  <dimension ref="A1:J35"/>
  <sheetViews>
    <sheetView topLeftCell="A3" zoomScaleNormal="100" workbookViewId="0">
      <selection activeCell="Q12" sqref="M6:Q12"/>
    </sheetView>
  </sheetViews>
  <sheetFormatPr defaultRowHeight="15" x14ac:dyDescent="0.25"/>
  <cols>
    <col min="1" max="1" width="40.5703125" customWidth="1"/>
    <col min="2" max="3" width="10.85546875" customWidth="1"/>
    <col min="5" max="9" width="10.28515625" customWidth="1"/>
  </cols>
  <sheetData>
    <row r="1" spans="1:10" ht="18.75" x14ac:dyDescent="0.3">
      <c r="A1" s="12" t="s">
        <v>0</v>
      </c>
      <c r="B1" s="1"/>
      <c r="C1" s="1"/>
    </row>
    <row r="2" spans="1:10" ht="18.75" x14ac:dyDescent="0.3">
      <c r="A2" s="14" t="s">
        <v>304</v>
      </c>
      <c r="B2" s="14"/>
      <c r="C2" s="14"/>
    </row>
    <row r="4" spans="1:10" x14ac:dyDescent="0.25">
      <c r="A4" t="s">
        <v>1</v>
      </c>
      <c r="B4" s="4" t="str" cm="1">
        <f t="array" aca="1" ref="B4" ca="1">_xlfn.XLOOKUP($A$2,Elemek!$A$2:$A$113, INDIRECT("Elemek!$" &amp; CHAR(CODE("A") + ROW() -3 ) &amp; "$2:$" &amp; CHAR(CODE("A") + ROW() -3 ) &amp; "$113"),,0)</f>
        <v>Fe</v>
      </c>
      <c r="E4" s="15" t="str">
        <f>A2&amp;" izotópok"</f>
        <v>Vas izotópok</v>
      </c>
      <c r="F4" s="15"/>
      <c r="G4" s="15"/>
      <c r="H4" s="15"/>
      <c r="I4" s="15"/>
    </row>
    <row r="5" spans="1:10" x14ac:dyDescent="0.25">
      <c r="A5" t="s">
        <v>2</v>
      </c>
      <c r="B5" s="4" cm="1">
        <f t="array" aca="1" ref="B5" ca="1">_xlfn.XLOOKUP($A$2,Elemek!$A$2:$A$113, INDIRECT("Elemek!$" &amp; CHAR(CODE("A") + ROW() -3 ) &amp; "$2:$" &amp; CHAR(CODE("A") + ROW() -3 ) &amp; "$113"),,0)</f>
        <v>26</v>
      </c>
      <c r="E5" s="8" t="s">
        <v>348</v>
      </c>
      <c r="F5" s="9" t="str" cm="1">
        <f t="array" aca="1" ref="F5" ca="1">IF(MIN(F7:F31)=MAX(F7:F31), "nem", IF(AND(INDEX(F7:F31, _xlfn.SEQUENCE($B$13 - 1)) &lt;= INDEX(F7:F31, _xlfn.SEQUENCE($B$13 - 1) + 1)), "növ", IF(AND(INDEX(F7:F31, _xlfn.SEQUENCE($B$13 - 1)) &gt;= INDEX(F7:F31, _xlfn.SEQUENCE($B$13 - 1) + 1)), "csökk", "nem")))</f>
        <v>nem</v>
      </c>
      <c r="G5" s="9" t="str" cm="1">
        <f t="array" aca="1" ref="G5" ca="1">IF(MIN(G7:G31)=MAX(G7:G31), "nem", IF(AND(INDEX(G7:G31, _xlfn.SEQUENCE($B$13 - 1)) &lt;= INDEX(G7:G31, _xlfn.SEQUENCE($B$13 - 1) + 1)), "növ", IF(AND(INDEX(G7:G31, _xlfn.SEQUENCE($B$13 - 1)) &gt;= INDEX(G7:G31, _xlfn.SEQUENCE($B$13 - 1) + 1)), "csökk", "nem")))</f>
        <v>nem</v>
      </c>
      <c r="H5" s="9" t="str" cm="1">
        <f t="array" aca="1" ref="H5" ca="1">IF(MIN(H7:H31)=MAX(H7:H31), "nem", IF(AND(INDEX(H7:H31, _xlfn.SEQUENCE($B$13 - 1)) &lt;= INDEX(H7:H31, _xlfn.SEQUENCE($B$13 - 1) + 1)), "növ", IF(AND(INDEX(H7:H31, _xlfn.SEQUENCE($B$13 - 1)) &gt;= INDEX(H7:H31, _xlfn.SEQUENCE($B$13 - 1) + 1)), "csökk", "nem")))</f>
        <v>nem</v>
      </c>
      <c r="I5" s="9" t="str" cm="1">
        <f t="array" aca="1" ref="I5" ca="1">IF(MIN(I7:I31)=MAX(I7:I31), "nem", IF(AND(INDEX(I7:I31, _xlfn.SEQUENCE($B$13 - 1)) &lt;= INDEX(I7:I31, _xlfn.SEQUENCE($B$13 - 1) + 1)), "növ", IF(AND(INDEX(I7:I31, _xlfn.SEQUENCE($B$13 - 1)) &gt;= INDEX(I7:I31, _xlfn.SEQUENCE($B$13 - 1) + 1)), "csökk", "nem")))</f>
        <v>nem</v>
      </c>
    </row>
    <row r="6" spans="1:10" x14ac:dyDescent="0.25">
      <c r="A6" t="s">
        <v>3</v>
      </c>
      <c r="B6" s="4" cm="1">
        <f t="array" aca="1" ref="B6" ca="1">_xlfn.XLOOKUP($A$2,Elemek!$A$2:$A$113, INDIRECT("Elemek!$" &amp; CHAR(CODE("A") + ROW() -3 ) &amp; "$2:$" &amp; CHAR(CODE("A") + ROW() -3 ) &amp; "$113"),,0)</f>
        <v>55.844999999999999</v>
      </c>
      <c r="E6" s="10" t="s">
        <v>318</v>
      </c>
      <c r="F6" s="11" t="s">
        <v>314</v>
      </c>
      <c r="G6" s="11" t="s">
        <v>312</v>
      </c>
      <c r="H6" s="11" t="s">
        <v>200</v>
      </c>
      <c r="I6" s="11" t="s">
        <v>313</v>
      </c>
    </row>
    <row r="7" spans="1:10" x14ac:dyDescent="0.25">
      <c r="A7" t="s">
        <v>4</v>
      </c>
      <c r="B7" s="6" cm="1">
        <f t="array" aca="1" ref="B7" ca="1">_xlfn.XLOOKUP($A$2,Elemek!$A$2:$A$113, INDIRECT("Elemek!$" &amp; CHAR(CODE("A") + ROW() -3 ) &amp; "$2:$" &amp; CHAR(CODE("A") + ROW() -3 ) &amp; "$113"),,0)</f>
        <v>7.8739999999999997</v>
      </c>
      <c r="E7" s="2">
        <f ca="1">IFERROR(MATCH(ROW()-6,Izotópok!$H$2:$H$990, 0), $E$7)</f>
        <v>1</v>
      </c>
      <c r="F7" s="2" cm="1">
        <f t="array" aca="1" ref="F7" ca="1">INDEX(Izotópok!C$2:C$990,Vas!$E7)</f>
        <v>56</v>
      </c>
      <c r="G7" s="2" cm="1">
        <f t="array" aca="1" ref="G7" ca="1">INDEX(Izotópok!D$2:D$990,Vas!$E7)</f>
        <v>26</v>
      </c>
      <c r="H7" s="2" cm="1">
        <f t="array" aca="1" ref="H7" ca="1">INDEX(Izotópok!E$2:E$990,Vas!$E7)</f>
        <v>30</v>
      </c>
      <c r="I7" s="2" cm="1">
        <f t="array" aca="1" ref="I7" ca="1">INDEX(Izotópok!F$2:F$990,Vas!$E7)</f>
        <v>9.1535670000000007</v>
      </c>
      <c r="J7" s="3"/>
    </row>
    <row r="8" spans="1:10" x14ac:dyDescent="0.25">
      <c r="A8" t="s">
        <v>5</v>
      </c>
      <c r="B8" s="4" cm="1">
        <f t="array" aca="1" ref="B8" ca="1">_xlfn.XLOOKUP($A$2,Elemek!$A$2:$A$113, INDIRECT("Elemek!$" &amp; CHAR(CODE("A") + ROW() -3 ) &amp; "$2:$" &amp; CHAR(CODE("A") + ROW() -3 ) &amp; "$113"),,0)</f>
        <v>1538</v>
      </c>
      <c r="E8" s="2">
        <f ca="1">IFERROR(MATCH(ROW()-6,Izotópok!$H$2:$H$990, 0), $E$7)</f>
        <v>4</v>
      </c>
      <c r="F8" s="2" cm="1">
        <f t="array" aca="1" ref="F8" ca="1">INDEX(Izotópok!C$2:C$990,Vas!$E8)</f>
        <v>58</v>
      </c>
      <c r="G8" s="2" cm="1">
        <f t="array" aca="1" ref="G8" ca="1">INDEX(Izotópok!D$2:D$990,Vas!$E8)</f>
        <v>26</v>
      </c>
      <c r="H8" s="2" cm="1">
        <f t="array" aca="1" ref="H8" ca="1">INDEX(Izotópok!E$2:E$990,Vas!$E8)</f>
        <v>32</v>
      </c>
      <c r="I8" s="2" cm="1">
        <f t="array" aca="1" ref="I8" ca="1">INDEX(Izotópok!F$2:F$990,Vas!$E8)</f>
        <v>9.1429379999999991</v>
      </c>
    </row>
    <row r="9" spans="1:10" x14ac:dyDescent="0.25">
      <c r="A9" t="s">
        <v>6</v>
      </c>
      <c r="B9" s="4" cm="1">
        <f t="array" aca="1" ref="B9" ca="1">_xlfn.XLOOKUP($A$2,Elemek!$A$2:$A$113, INDIRECT("Elemek!$" &amp; CHAR(CODE("A") + ROW() -3 ) &amp; "$2:$" &amp; CHAR(CODE("A") + ROW() -3 ) &amp; "$113"),,0)</f>
        <v>2861</v>
      </c>
      <c r="E9" s="2">
        <f ca="1">IFERROR(MATCH(ROW()-6,Izotópok!$H$2:$H$990, 0), $E$7)</f>
        <v>6</v>
      </c>
      <c r="F9" s="2" cm="1">
        <f t="array" aca="1" ref="F9" ca="1">INDEX(Izotópok!C$2:C$990,Vas!$E9)</f>
        <v>57</v>
      </c>
      <c r="G9" s="2" cm="1">
        <f t="array" aca="1" ref="G9" ca="1">INDEX(Izotópok!D$2:D$990,Vas!$E9)</f>
        <v>26</v>
      </c>
      <c r="H9" s="2" cm="1">
        <f t="array" aca="1" ref="H9" ca="1">INDEX(Izotópok!E$2:E$990,Vas!$E9)</f>
        <v>31</v>
      </c>
      <c r="I9" s="2" cm="1">
        <f t="array" aca="1" ref="I9" ca="1">INDEX(Izotópok!F$2:F$990,Vas!$E9)</f>
        <v>9.1271190000000004</v>
      </c>
    </row>
    <row r="10" spans="1:10" x14ac:dyDescent="0.25">
      <c r="A10" t="s">
        <v>305</v>
      </c>
      <c r="B10" s="4" t="str">
        <f ca="1">IF(B8&gt;=15, "szilárd", IF(B9&lt;=15, "légnemű", IF(AND(B8&lt;=15, B9&gt;=35), "folyadék", "hőmerésékletfüggő") ))</f>
        <v>szilárd</v>
      </c>
      <c r="E10" s="2">
        <f ca="1">IFERROR(MATCH(ROW()-6,Izotópok!$H$2:$H$990, 0), $E$7)</f>
        <v>199</v>
      </c>
      <c r="F10" s="2" cm="1">
        <f t="array" aca="1" ref="F10" ca="1">INDEX(Izotópok!C$2:C$990,Vas!$E10)</f>
        <v>54</v>
      </c>
      <c r="G10" s="2" cm="1">
        <f t="array" aca="1" ref="G10" ca="1">INDEX(Izotópok!D$2:D$990,Vas!$E10)</f>
        <v>26</v>
      </c>
      <c r="H10" s="2" cm="1">
        <f t="array" aca="1" ref="H10" ca="1">INDEX(Izotópok!E$2:E$990,Vas!$E10)</f>
        <v>28</v>
      </c>
      <c r="I10" s="2" cm="1">
        <f t="array" aca="1" ref="I10" ca="1">INDEX(Izotópok!F$2:F$990,Vas!$E10)</f>
        <v>9.1130399999999998</v>
      </c>
    </row>
    <row r="11" spans="1:10" x14ac:dyDescent="0.25">
      <c r="E11" s="2">
        <f ca="1">IFERROR(MATCH(ROW()-6,Izotópok!$H$2:$H$990, 0), $E$7)</f>
        <v>299</v>
      </c>
      <c r="F11" s="2" cm="1">
        <f t="array" aca="1" ref="F11" ca="1">INDEX(Izotópok!C$2:C$990,Vas!$E11)</f>
        <v>60</v>
      </c>
      <c r="G11" s="2" cm="1">
        <f t="array" aca="1" ref="G11" ca="1">INDEX(Izotópok!D$2:D$990,Vas!$E11)</f>
        <v>26</v>
      </c>
      <c r="H11" s="2" cm="1">
        <f t="array" aca="1" ref="H11" ca="1">INDEX(Izotópok!E$2:E$990,Vas!$E11)</f>
        <v>34</v>
      </c>
      <c r="I11" s="2" cm="1">
        <f t="array" aca="1" ref="I11" ca="1">INDEX(Izotópok!F$2:F$990,Vas!$E11)</f>
        <v>9.0948609999999999</v>
      </c>
    </row>
    <row r="12" spans="1:10" x14ac:dyDescent="0.25">
      <c r="E12" s="2">
        <f ca="1">IFERROR(MATCH(ROW()-6,Izotópok!$H$2:$H$990, 0), $E$7)</f>
        <v>394</v>
      </c>
      <c r="F12" s="2" cm="1">
        <f t="array" aca="1" ref="F12" ca="1">INDEX(Izotópok!C$2:C$990,Vas!$E12)</f>
        <v>55</v>
      </c>
      <c r="G12" s="2" cm="1">
        <f t="array" aca="1" ref="G12" ca="1">INDEX(Izotópok!D$2:D$990,Vas!$E12)</f>
        <v>26</v>
      </c>
      <c r="H12" s="2" cm="1">
        <f t="array" aca="1" ref="H12" ca="1">INDEX(Izotópok!E$2:E$990,Vas!$E12)</f>
        <v>29</v>
      </c>
      <c r="I12" s="2" cm="1">
        <f t="array" aca="1" ref="I12" ca="1">INDEX(Izotópok!F$2:F$990,Vas!$E12)</f>
        <v>9.1164070000000006</v>
      </c>
    </row>
    <row r="13" spans="1:10" x14ac:dyDescent="0.25">
      <c r="A13" t="s">
        <v>7</v>
      </c>
      <c r="B13" s="4">
        <f ca="1">ROWS(_xlfn.UNIQUE(E7:E31,,FALSE))</f>
        <v>8</v>
      </c>
      <c r="E13" s="2">
        <f ca="1">IFERROR(MATCH(ROW()-6,Izotópok!$H$2:$H$990, 0), $E$7)</f>
        <v>481</v>
      </c>
      <c r="F13" s="2" cm="1">
        <f t="array" aca="1" ref="F13" ca="1">INDEX(Izotópok!C$2:C$990,Vas!$E13)</f>
        <v>59</v>
      </c>
      <c r="G13" s="2" cm="1">
        <f t="array" aca="1" ref="G13" ca="1">INDEX(Izotópok!D$2:D$990,Vas!$E13)</f>
        <v>26</v>
      </c>
      <c r="H13" s="2" cm="1">
        <f t="array" aca="1" ref="H13" ca="1">INDEX(Izotópok!E$2:E$990,Vas!$E13)</f>
        <v>33</v>
      </c>
      <c r="I13" s="2" cm="1">
        <f t="array" aca="1" ref="I13" ca="1">INDEX(Izotópok!F$2:F$990,Vas!$E13)</f>
        <v>9.0995159999999995</v>
      </c>
    </row>
    <row r="14" spans="1:10" x14ac:dyDescent="0.25">
      <c r="A14" t="s">
        <v>306</v>
      </c>
      <c r="B14" s="4">
        <f ca="1">COUNTIF(Izotópok!M2:M990,Vas!B4)</f>
        <v>8</v>
      </c>
      <c r="E14" s="2">
        <f ca="1">IFERROR(MATCH(ROW()-6,Izotópok!$H$2:$H$990, 0), $E$7)</f>
        <v>773</v>
      </c>
      <c r="F14" s="2" cm="1">
        <f t="array" aca="1" ref="F14" ca="1">INDEX(Izotópok!C$2:C$990,Vas!$E14)</f>
        <v>52</v>
      </c>
      <c r="G14" s="2" cm="1">
        <f t="array" aca="1" ref="G14" ca="1">INDEX(Izotópok!D$2:D$990,Vas!$E14)</f>
        <v>26</v>
      </c>
      <c r="H14" s="2" cm="1">
        <f t="array" aca="1" ref="H14" ca="1">INDEX(Izotópok!E$2:E$990,Vas!$E14)</f>
        <v>26</v>
      </c>
      <c r="I14" s="2" cm="1">
        <f t="array" aca="1" ref="I14" ca="1">INDEX(Izotópok!F$2:F$990,Vas!$E14)</f>
        <v>9.0007889999999993</v>
      </c>
    </row>
    <row r="15" spans="1:10" x14ac:dyDescent="0.25">
      <c r="E15" s="2">
        <f ca="1">IFERROR(MATCH(ROW()-6,Izotópok!$H$2:$H$990, 0), $E$7)</f>
        <v>1</v>
      </c>
      <c r="F15" s="2" cm="1">
        <f t="array" aca="1" ref="F15" ca="1">INDEX(Izotópok!C$2:C$990,Vas!$E15)</f>
        <v>56</v>
      </c>
      <c r="G15" s="2" cm="1">
        <f t="array" aca="1" ref="G15" ca="1">INDEX(Izotópok!D$2:D$990,Vas!$E15)</f>
        <v>26</v>
      </c>
      <c r="H15" s="2" cm="1">
        <f t="array" aca="1" ref="H15" ca="1">INDEX(Izotópok!E$2:E$990,Vas!$E15)</f>
        <v>30</v>
      </c>
      <c r="I15" s="2" cm="1">
        <f t="array" aca="1" ref="I15" ca="1">INDEX(Izotópok!F$2:F$990,Vas!$E15)</f>
        <v>9.1535670000000007</v>
      </c>
    </row>
    <row r="16" spans="1:10" x14ac:dyDescent="0.25">
      <c r="B16" s="5" t="s">
        <v>314</v>
      </c>
      <c r="C16" s="5" t="s">
        <v>200</v>
      </c>
      <c r="E16" s="2">
        <f ca="1">IFERROR(MATCH(ROW()-6,Izotópok!$H$2:$H$990, 0), $E$7)</f>
        <v>1</v>
      </c>
      <c r="F16" s="2" cm="1">
        <f t="array" aca="1" ref="F16" ca="1">INDEX(Izotópok!C$2:C$990,Vas!$E16)</f>
        <v>56</v>
      </c>
      <c r="G16" s="2" cm="1">
        <f t="array" aca="1" ref="G16" ca="1">INDEX(Izotópok!D$2:D$990,Vas!$E16)</f>
        <v>26</v>
      </c>
      <c r="H16" s="2" cm="1">
        <f t="array" aca="1" ref="H16" ca="1">INDEX(Izotópok!E$2:E$990,Vas!$E16)</f>
        <v>30</v>
      </c>
      <c r="I16" s="2" cm="1">
        <f t="array" aca="1" ref="I16" ca="1">INDEX(Izotópok!F$2:F$990,Vas!$E16)</f>
        <v>9.1535670000000007</v>
      </c>
    </row>
    <row r="17" spans="1:9" x14ac:dyDescent="0.25">
      <c r="A17" s="2" t="s">
        <v>307</v>
      </c>
      <c r="B17" s="5">
        <f ca="1">_xlfn.MINIFS(Izotópok!N2:N990,Izotópok!M2:M990,Vas!B4)</f>
        <v>52</v>
      </c>
      <c r="C17" s="5">
        <f ca="1">_xlfn.MINIFS(Izotópok!P2:P990,Izotópok!M2:M990,Vas!B4)</f>
        <v>26</v>
      </c>
      <c r="E17" s="2">
        <f ca="1">IFERROR(MATCH(ROW()-6,Izotópok!$H$2:$H$990, 0), $E$7)</f>
        <v>1</v>
      </c>
      <c r="F17" s="2" cm="1">
        <f t="array" aca="1" ref="F17" ca="1">INDEX(Izotópok!C$2:C$990,Vas!$E17)</f>
        <v>56</v>
      </c>
      <c r="G17" s="2" cm="1">
        <f t="array" aca="1" ref="G17" ca="1">INDEX(Izotópok!D$2:D$990,Vas!$E17)</f>
        <v>26</v>
      </c>
      <c r="H17" s="2" cm="1">
        <f t="array" aca="1" ref="H17" ca="1">INDEX(Izotópok!E$2:E$990,Vas!$E17)</f>
        <v>30</v>
      </c>
      <c r="I17" s="2" cm="1">
        <f t="array" aca="1" ref="I17" ca="1">INDEX(Izotópok!F$2:F$990,Vas!$E17)</f>
        <v>9.1535670000000007</v>
      </c>
    </row>
    <row r="18" spans="1:9" x14ac:dyDescent="0.25">
      <c r="A18" s="2" t="s">
        <v>308</v>
      </c>
      <c r="B18" s="5">
        <f ca="1">_xlfn.MAXIFS(Izotópok!N2:N990,Izotópok!M2:M990,Vas!B4)</f>
        <v>60</v>
      </c>
      <c r="C18" s="5">
        <f ca="1">_xlfn.MAXIFS(Izotópok!P2:P990,Izotópok!M2:M990,Vas!B4)</f>
        <v>34</v>
      </c>
      <c r="E18" s="2">
        <f ca="1">IFERROR(MATCH(ROW()-6,Izotópok!$H$2:$H$990, 0), $E$7)</f>
        <v>1</v>
      </c>
      <c r="F18" s="2" cm="1">
        <f t="array" aca="1" ref="F18" ca="1">INDEX(Izotópok!C$2:C$990,Vas!$E18)</f>
        <v>56</v>
      </c>
      <c r="G18" s="2" cm="1">
        <f t="array" aca="1" ref="G18" ca="1">INDEX(Izotópok!D$2:D$990,Vas!$E18)</f>
        <v>26</v>
      </c>
      <c r="H18" s="2" cm="1">
        <f t="array" aca="1" ref="H18" ca="1">INDEX(Izotópok!E$2:E$990,Vas!$E18)</f>
        <v>30</v>
      </c>
      <c r="I18" s="2" cm="1">
        <f t="array" aca="1" ref="I18" ca="1">INDEX(Izotópok!F$2:F$990,Vas!$E18)</f>
        <v>9.1535670000000007</v>
      </c>
    </row>
    <row r="19" spans="1:9" x14ac:dyDescent="0.25">
      <c r="E19" s="2">
        <f ca="1">IFERROR(MATCH(ROW()-6,Izotópok!$H$2:$H$990, 0), $E$7)</f>
        <v>1</v>
      </c>
      <c r="F19" s="2" cm="1">
        <f t="array" aca="1" ref="F19" ca="1">INDEX(Izotópok!C$2:C$990,Vas!$E19)</f>
        <v>56</v>
      </c>
      <c r="G19" s="2" cm="1">
        <f t="array" aca="1" ref="G19" ca="1">INDEX(Izotópok!D$2:D$990,Vas!$E19)</f>
        <v>26</v>
      </c>
      <c r="H19" s="2" cm="1">
        <f t="array" aca="1" ref="H19" ca="1">INDEX(Izotópok!E$2:E$990,Vas!$E19)</f>
        <v>30</v>
      </c>
      <c r="I19" s="2" cm="1">
        <f t="array" aca="1" ref="I19" ca="1">INDEX(Izotópok!F$2:F$990,Vas!$E19)</f>
        <v>9.1535670000000007</v>
      </c>
    </row>
    <row r="20" spans="1:9" x14ac:dyDescent="0.25">
      <c r="A20" t="s">
        <v>309</v>
      </c>
      <c r="E20" s="2">
        <f ca="1">IFERROR(MATCH(ROW()-6,Izotópok!$H$2:$H$990, 0), $E$7)</f>
        <v>1</v>
      </c>
      <c r="F20" s="2" cm="1">
        <f t="array" aca="1" ref="F20" ca="1">INDEX(Izotópok!C$2:C$990,Vas!$E20)</f>
        <v>56</v>
      </c>
      <c r="G20" s="2" cm="1">
        <f t="array" aca="1" ref="G20" ca="1">INDEX(Izotópok!D$2:D$990,Vas!$E20)</f>
        <v>26</v>
      </c>
      <c r="H20" s="2" cm="1">
        <f t="array" aca="1" ref="H20" ca="1">INDEX(Izotópok!E$2:E$990,Vas!$E20)</f>
        <v>30</v>
      </c>
      <c r="I20" s="2" cm="1">
        <f t="array" aca="1" ref="I20" ca="1">INDEX(Izotópok!F$2:F$990,Vas!$E20)</f>
        <v>9.1535670000000007</v>
      </c>
    </row>
    <row r="21" spans="1:9" x14ac:dyDescent="0.25">
      <c r="A21" s="7" t="s">
        <v>345</v>
      </c>
      <c r="B21" s="4">
        <f ca="1">ROUND(B6, 0)</f>
        <v>56</v>
      </c>
      <c r="E21" s="2">
        <f ca="1">IFERROR(MATCH(ROW()-6,Izotópok!$H$2:$H$990, 0), $E$7)</f>
        <v>1</v>
      </c>
      <c r="F21" s="2" cm="1">
        <f t="array" aca="1" ref="F21" ca="1">INDEX(Izotópok!C$2:C$990,Vas!$E21)</f>
        <v>56</v>
      </c>
      <c r="G21" s="2" cm="1">
        <f t="array" aca="1" ref="G21" ca="1">INDEX(Izotópok!D$2:D$990,Vas!$E21)</f>
        <v>26</v>
      </c>
      <c r="H21" s="2" cm="1">
        <f t="array" aca="1" ref="H21" ca="1">INDEX(Izotópok!E$2:E$990,Vas!$E21)</f>
        <v>30</v>
      </c>
      <c r="I21" s="2" cm="1">
        <f t="array" aca="1" ref="I21" ca="1">INDEX(Izotópok!F$2:F$990,Vas!$E21)</f>
        <v>9.1535670000000007</v>
      </c>
    </row>
    <row r="22" spans="1:9" x14ac:dyDescent="0.25">
      <c r="A22" s="7" t="s">
        <v>346</v>
      </c>
      <c r="B22" s="4">
        <f ca="1">ROUND(AVERAGEIF(Izotópok!M2:M990, Vas!B4, Izotópok!N2:N990), 0)</f>
        <v>56</v>
      </c>
      <c r="E22" s="2">
        <f ca="1">IFERROR(MATCH(ROW()-6,Izotópok!$H$2:$H$990, 0), $E$7)</f>
        <v>1</v>
      </c>
      <c r="F22" s="2" cm="1">
        <f t="array" aca="1" ref="F22" ca="1">INDEX(Izotópok!C$2:C$990,Vas!$E22)</f>
        <v>56</v>
      </c>
      <c r="G22" s="2" cm="1">
        <f t="array" aca="1" ref="G22" ca="1">INDEX(Izotópok!D$2:D$990,Vas!$E22)</f>
        <v>26</v>
      </c>
      <c r="H22" s="2" cm="1">
        <f t="array" aca="1" ref="H22" ca="1">INDEX(Izotópok!E$2:E$990,Vas!$E22)</f>
        <v>30</v>
      </c>
      <c r="I22" s="2" cm="1">
        <f t="array" aca="1" ref="I22" ca="1">INDEX(Izotópok!F$2:F$990,Vas!$E22)</f>
        <v>9.1535670000000007</v>
      </c>
    </row>
    <row r="23" spans="1:9" x14ac:dyDescent="0.25">
      <c r="A23" s="7" t="s">
        <v>347</v>
      </c>
      <c r="B23" s="4">
        <f ca="1">INDEX(Izotópok!C2:C990, MATCH(_xlfn.MAXIFS(Izotópok!F2:F990, Izotópok!B2:B990, Vas!B4), Izotópok!F2:F990, 0))</f>
        <v>56</v>
      </c>
      <c r="E23" s="2">
        <f ca="1">IFERROR(MATCH(ROW()-6,Izotópok!$H$2:$H$990, 0), $E$7)</f>
        <v>1</v>
      </c>
      <c r="F23" s="2" cm="1">
        <f t="array" aca="1" ref="F23" ca="1">INDEX(Izotópok!C$2:C$990,Vas!$E23)</f>
        <v>56</v>
      </c>
      <c r="G23" s="2" cm="1">
        <f t="array" aca="1" ref="G23" ca="1">INDEX(Izotópok!D$2:D$990,Vas!$E23)</f>
        <v>26</v>
      </c>
      <c r="H23" s="2" cm="1">
        <f t="array" aca="1" ref="H23" ca="1">INDEX(Izotópok!E$2:E$990,Vas!$E23)</f>
        <v>30</v>
      </c>
      <c r="I23" s="2" cm="1">
        <f t="array" aca="1" ref="I23" ca="1">INDEX(Izotópok!F$2:F$990,Vas!$E23)</f>
        <v>9.1535670000000007</v>
      </c>
    </row>
    <row r="24" spans="1:9" x14ac:dyDescent="0.25">
      <c r="E24" s="2">
        <f ca="1">IFERROR(MATCH(ROW()-6,Izotópok!$H$2:$H$990, 0), $E$7)</f>
        <v>1</v>
      </c>
      <c r="F24" s="2" cm="1">
        <f t="array" aca="1" ref="F24" ca="1">INDEX(Izotópok!C$2:C$990,Vas!$E24)</f>
        <v>56</v>
      </c>
      <c r="G24" s="2" cm="1">
        <f t="array" aca="1" ref="G24" ca="1">INDEX(Izotópok!D$2:D$990,Vas!$E24)</f>
        <v>26</v>
      </c>
      <c r="H24" s="2" cm="1">
        <f t="array" aca="1" ref="H24" ca="1">INDEX(Izotópok!E$2:E$990,Vas!$E24)</f>
        <v>30</v>
      </c>
      <c r="I24" s="2" cm="1">
        <f t="array" aca="1" ref="I24" ca="1">INDEX(Izotópok!F$2:F$990,Vas!$E24)</f>
        <v>9.1535670000000007</v>
      </c>
    </row>
    <row r="25" spans="1:9" x14ac:dyDescent="0.25">
      <c r="A25" t="str">
        <f ca="1">"A legstabilabb izotópja az összes izotóp " &amp; TEXT(RANK(_xlfn.MAXIFS(Izotópok!F2:F990, Izotópok!B2:B990, Vas!B4), Izotópok!F2:F990,1) / COUNT(Izotópok!F2:F990), "0,00%") &amp; "-ánál stabilabb"</f>
        <v>A legstabilabb izotópja az összes izotóp 100,00%-ánál stabilabb</v>
      </c>
      <c r="E25" s="2">
        <f ca="1">IFERROR(MATCH(ROW()-6,Izotópok!$H$2:$H$990, 0), $E$7)</f>
        <v>1</v>
      </c>
      <c r="F25" s="2" cm="1">
        <f t="array" aca="1" ref="F25" ca="1">INDEX(Izotópok!C$2:C$990,Vas!$E25)</f>
        <v>56</v>
      </c>
      <c r="G25" s="2" cm="1">
        <f t="array" aca="1" ref="G25" ca="1">INDEX(Izotópok!D$2:D$990,Vas!$E25)</f>
        <v>26</v>
      </c>
      <c r="H25" s="2" cm="1">
        <f t="array" aca="1" ref="H25" ca="1">INDEX(Izotópok!E$2:E$990,Vas!$E25)</f>
        <v>30</v>
      </c>
      <c r="I25" s="2" cm="1">
        <f t="array" aca="1" ref="I25" ca="1">INDEX(Izotópok!F$2:F$990,Vas!$E25)</f>
        <v>9.1535670000000007</v>
      </c>
    </row>
    <row r="26" spans="1:9" x14ac:dyDescent="0.25">
      <c r="E26" s="2">
        <f ca="1">IFERROR(MATCH(ROW()-6,Izotópok!$H$2:$H$990, 0), $E$7)</f>
        <v>1</v>
      </c>
      <c r="F26" s="2" cm="1">
        <f t="array" aca="1" ref="F26" ca="1">INDEX(Izotópok!C$2:C$990,Vas!$E26)</f>
        <v>56</v>
      </c>
      <c r="G26" s="2" cm="1">
        <f t="array" aca="1" ref="G26" ca="1">INDEX(Izotópok!D$2:D$990,Vas!$E26)</f>
        <v>26</v>
      </c>
      <c r="H26" s="2" cm="1">
        <f t="array" aca="1" ref="H26" ca="1">INDEX(Izotópok!E$2:E$990,Vas!$E26)</f>
        <v>30</v>
      </c>
      <c r="I26" s="2" cm="1">
        <f t="array" aca="1" ref="I26" ca="1">INDEX(Izotópok!F$2:F$990,Vas!$E26)</f>
        <v>9.1535670000000007</v>
      </c>
    </row>
    <row r="27" spans="1:9" x14ac:dyDescent="0.25">
      <c r="A27" t="s">
        <v>310</v>
      </c>
      <c r="B27" t="str">
        <f ca="1">Elektronhéj!C18</f>
        <v>(1s 2s 2p 3s 3p 4s ) 3d6</v>
      </c>
      <c r="E27" s="2">
        <f ca="1">IFERROR(MATCH(ROW()-6,Izotópok!$H$2:$H$990, 0), $E$7)</f>
        <v>1</v>
      </c>
      <c r="F27" s="2" cm="1">
        <f t="array" aca="1" ref="F27" ca="1">INDEX(Izotópok!C$2:C$990,Vas!$E27)</f>
        <v>56</v>
      </c>
      <c r="G27" s="2" cm="1">
        <f t="array" aca="1" ref="G27" ca="1">INDEX(Izotópok!D$2:D$990,Vas!$E27)</f>
        <v>26</v>
      </c>
      <c r="H27" s="2" cm="1">
        <f t="array" aca="1" ref="H27" ca="1">INDEX(Izotópok!E$2:E$990,Vas!$E27)</f>
        <v>30</v>
      </c>
      <c r="I27" s="2" cm="1">
        <f t="array" aca="1" ref="I27" ca="1">INDEX(Izotópok!F$2:F$990,Vas!$E27)</f>
        <v>9.1535670000000007</v>
      </c>
    </row>
    <row r="28" spans="1:9" x14ac:dyDescent="0.25">
      <c r="E28" s="2">
        <f ca="1">IFERROR(MATCH(ROW()-6,Izotópok!$H$2:$H$990, 0), $E$7)</f>
        <v>1</v>
      </c>
      <c r="F28" s="2" cm="1">
        <f t="array" aca="1" ref="F28" ca="1">INDEX(Izotópok!C$2:C$990,Vas!$E28)</f>
        <v>56</v>
      </c>
      <c r="G28" s="2" cm="1">
        <f t="array" aca="1" ref="G28" ca="1">INDEX(Izotópok!D$2:D$990,Vas!$E28)</f>
        <v>26</v>
      </c>
      <c r="H28" s="2" cm="1">
        <f t="array" aca="1" ref="H28" ca="1">INDEX(Izotópok!E$2:E$990,Vas!$E28)</f>
        <v>30</v>
      </c>
      <c r="I28" s="2" cm="1">
        <f t="array" aca="1" ref="I28" ca="1">INDEX(Izotópok!F$2:F$990,Vas!$E28)</f>
        <v>9.1535670000000007</v>
      </c>
    </row>
    <row r="29" spans="1:9" x14ac:dyDescent="0.25">
      <c r="E29" s="2">
        <f ca="1">IFERROR(MATCH(ROW()-6,Izotópok!$H$2:$H$990, 0), $E$7)</f>
        <v>1</v>
      </c>
      <c r="F29" s="2" cm="1">
        <f t="array" aca="1" ref="F29" ca="1">INDEX(Izotópok!C$2:C$990,Vas!$E29)</f>
        <v>56</v>
      </c>
      <c r="G29" s="2" cm="1">
        <f t="array" aca="1" ref="G29" ca="1">INDEX(Izotópok!D$2:D$990,Vas!$E29)</f>
        <v>26</v>
      </c>
      <c r="H29" s="2" cm="1">
        <f t="array" aca="1" ref="H29" ca="1">INDEX(Izotópok!E$2:E$990,Vas!$E29)</f>
        <v>30</v>
      </c>
      <c r="I29" s="2" cm="1">
        <f t="array" aca="1" ref="I29" ca="1">INDEX(Izotópok!F$2:F$990,Vas!$E29)</f>
        <v>9.1535670000000007</v>
      </c>
    </row>
    <row r="30" spans="1:9" x14ac:dyDescent="0.25">
      <c r="E30" s="2">
        <f ca="1">IFERROR(MATCH(ROW()-6,Izotópok!$H$2:$H$990, 0), $E$7)</f>
        <v>1</v>
      </c>
      <c r="F30" s="2" cm="1">
        <f t="array" aca="1" ref="F30" ca="1">INDEX(Izotópok!C$2:C$990,Vas!$E30)</f>
        <v>56</v>
      </c>
      <c r="G30" s="2" cm="1">
        <f t="array" aca="1" ref="G30" ca="1">INDEX(Izotópok!D$2:D$990,Vas!$E30)</f>
        <v>26</v>
      </c>
      <c r="H30" s="2" cm="1">
        <f t="array" aca="1" ref="H30" ca="1">INDEX(Izotópok!E$2:E$990,Vas!$E30)</f>
        <v>30</v>
      </c>
      <c r="I30" s="2" cm="1">
        <f t="array" aca="1" ref="I30" ca="1">INDEX(Izotópok!F$2:F$990,Vas!$E30)</f>
        <v>9.1535670000000007</v>
      </c>
    </row>
    <row r="31" spans="1:9" x14ac:dyDescent="0.25">
      <c r="E31" s="2">
        <f ca="1">IFERROR(MATCH(ROW()-6,Izotópok!$H$2:$H$990, 0), $E$7)</f>
        <v>1</v>
      </c>
      <c r="F31" s="2" cm="1">
        <f t="array" aca="1" ref="F31" ca="1">INDEX(Izotópok!C$2:C$990,Vas!$E31)</f>
        <v>56</v>
      </c>
      <c r="G31" s="2" cm="1">
        <f t="array" aca="1" ref="G31" ca="1">INDEX(Izotópok!D$2:D$990,Vas!$E31)</f>
        <v>26</v>
      </c>
      <c r="H31" s="2" cm="1">
        <f t="array" aca="1" ref="H31" ca="1">INDEX(Izotópok!E$2:E$990,Vas!$E31)</f>
        <v>30</v>
      </c>
      <c r="I31" s="2" cm="1">
        <f t="array" aca="1" ref="I31" ca="1">INDEX(Izotópok!F$2:F$990,Vas!$E31)</f>
        <v>9.1535670000000007</v>
      </c>
    </row>
    <row r="34" spans="5:9" x14ac:dyDescent="0.25">
      <c r="E34" s="16" t="str">
        <f>A2&amp;" izotópok β-társaik"</f>
        <v>Vas izotópok β-társaik</v>
      </c>
      <c r="F34" s="16"/>
      <c r="G34" s="16"/>
      <c r="H34" s="16"/>
      <c r="I34" s="16"/>
    </row>
    <row r="35" spans="5:9" x14ac:dyDescent="0.25">
      <c r="E35" s="13" t="s">
        <v>1</v>
      </c>
      <c r="F35" s="13" t="s">
        <v>314</v>
      </c>
      <c r="G35" s="13" t="s">
        <v>312</v>
      </c>
      <c r="H35" s="13" t="s">
        <v>200</v>
      </c>
      <c r="I35" s="13" t="s">
        <v>313</v>
      </c>
    </row>
  </sheetData>
  <mergeCells count="3">
    <mergeCell ref="A2:C2"/>
    <mergeCell ref="E4:I4"/>
    <mergeCell ref="E34:I34"/>
  </mergeCells>
  <conditionalFormatting sqref="E8:I31">
    <cfRule type="expression" dxfId="1" priority="1">
      <formula>$E8=1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703A5-C269-4E17-8890-CFAD466A82D8}">
  <dimension ref="A1:T990"/>
  <sheetViews>
    <sheetView workbookViewId="0">
      <selection activeCell="B3" sqref="B3"/>
    </sheetView>
  </sheetViews>
  <sheetFormatPr defaultRowHeight="15" x14ac:dyDescent="0.25"/>
  <cols>
    <col min="19" max="20" width="13.28515625" bestFit="1" customWidth="1"/>
  </cols>
  <sheetData>
    <row r="1" spans="1:20" x14ac:dyDescent="0.25">
      <c r="A1" t="s">
        <v>311</v>
      </c>
      <c r="B1" t="s">
        <v>1</v>
      </c>
      <c r="C1" t="s">
        <v>314</v>
      </c>
      <c r="D1" t="s">
        <v>312</v>
      </c>
      <c r="E1" t="s">
        <v>200</v>
      </c>
      <c r="F1" t="s">
        <v>313</v>
      </c>
      <c r="H1" t="s">
        <v>131</v>
      </c>
      <c r="L1" t="s">
        <v>311</v>
      </c>
      <c r="M1" t="s">
        <v>1</v>
      </c>
      <c r="N1" t="s">
        <v>314</v>
      </c>
      <c r="O1" t="s">
        <v>312</v>
      </c>
      <c r="P1" t="s">
        <v>200</v>
      </c>
      <c r="Q1" t="s">
        <v>313</v>
      </c>
      <c r="R1" t="s">
        <v>315</v>
      </c>
      <c r="S1" t="s">
        <v>316</v>
      </c>
      <c r="T1" t="s">
        <v>317</v>
      </c>
    </row>
    <row r="2" spans="1:20" x14ac:dyDescent="0.25">
      <c r="A2">
        <v>1</v>
      </c>
      <c r="B2" t="str">
        <f>INDEX(Elemek!$B$2:$B$113, MATCH(D2, Elemek!$C$2:$C$113,0))</f>
        <v>Fe</v>
      </c>
      <c r="C2">
        <v>56</v>
      </c>
      <c r="D2">
        <v>26</v>
      </c>
      <c r="E2">
        <v>30</v>
      </c>
      <c r="F2">
        <v>9.1535670000000007</v>
      </c>
      <c r="H2">
        <f ca="1">IF(M2=Vas!$B$4, IF(H1="I", 1, MAX(H1:H$2) + 1), "")</f>
        <v>1</v>
      </c>
      <c r="L2">
        <v>1</v>
      </c>
      <c r="M2" t="str">
        <f>INDEX(Elemek!$B$2:$B$113, MATCH(O2, Elemek!$C$2:$C$113,0))</f>
        <v>Fe</v>
      </c>
      <c r="N2">
        <f>SUM(O2:P2)</f>
        <v>56</v>
      </c>
      <c r="O2">
        <v>26</v>
      </c>
      <c r="P2">
        <v>30</v>
      </c>
      <c r="Q2">
        <v>9.1535670000000007</v>
      </c>
      <c r="R2">
        <f>IF(Q2="", ROUND(AVERAGE($Q$2:$Q$365), 2), Q2)</f>
        <v>9.1535670000000007</v>
      </c>
      <c r="S2">
        <f>IF(Q2="",ROUND(AVERAGEIFS($Q$2:$Q$990,$Q$2:$Q$990,"&lt;&gt;""""",$M$2:$M$990,M2), 2),Q2)</f>
        <v>9.1535670000000007</v>
      </c>
      <c r="T2">
        <f>IF(Q2="", ROUND(15.7-17.7*POWER(N2, -1/3)-0.687 *POWER(O2, 2)*POWER(N2, -4/3)-23.7 * POWER(O2- (N2 /2), 2) * POWER(N2, -2) + IF(AND(ISEVEN(N2), ISEVEN(O2)), -1, IF(AND(ISODD(N2), ISODD(O2)), 1, 0)) * 12 * POWER(N2, -5/4), 2), Q2)</f>
        <v>9.1535670000000007</v>
      </c>
    </row>
    <row r="3" spans="1:20" x14ac:dyDescent="0.25">
      <c r="A3">
        <v>2</v>
      </c>
      <c r="B3" t="str">
        <f>INDEX(Elemek!$B$2:$B$113, MATCH(D3, Elemek!$C$2:$C$113,0))</f>
        <v>Ni</v>
      </c>
      <c r="C3">
        <v>62</v>
      </c>
      <c r="D3">
        <v>28</v>
      </c>
      <c r="E3">
        <v>34</v>
      </c>
      <c r="F3">
        <v>9.1478769999999994</v>
      </c>
      <c r="H3" t="str">
        <f ca="1">IF(M3=Vas!$B$4, IF(H2="I", 1, MAX(H2:H$2) + 1), "")</f>
        <v/>
      </c>
      <c r="L3">
        <v>2</v>
      </c>
      <c r="M3" t="str">
        <f>INDEX(Elemek!$B$2:$B$113, MATCH(O3, Elemek!$C$2:$C$113,0))</f>
        <v>Ni</v>
      </c>
      <c r="N3">
        <f t="shared" ref="N3:N66" si="0">SUM(O3:P3)</f>
        <v>62</v>
      </c>
      <c r="O3">
        <v>28</v>
      </c>
      <c r="P3">
        <v>34</v>
      </c>
      <c r="Q3">
        <v>9.1478769999999994</v>
      </c>
      <c r="R3">
        <f t="shared" ref="R3:R66" si="1">IF(Q3="", ROUND(AVERAGE($Q$2:$Q$365), 2), Q3)</f>
        <v>9.1478769999999994</v>
      </c>
      <c r="S3">
        <f t="shared" ref="S3:S66" si="2">IF(Q3="",ROUND(AVERAGEIFS($Q$2:$Q$990,$Q$2:$Q$990,"&lt;&gt;""""",$M$2:$M$990,M3), 2),Q3)</f>
        <v>9.1478769999999994</v>
      </c>
      <c r="T3">
        <f t="shared" ref="T3:T66" si="3">IF(Q3="", ROUND(15.7-17.7*POWER(N3, -1/3)-0.687 *POWER(O3, 2)*POWER(N3, -4/3)-23.7 * POWER(O3- (N3 /2), 2) * POWER(N3, -2) + IF(AND(ISEVEN(N3), ISEVEN(O3)), -1, IF(AND(ISODD(N3), ISODD(O3)), 1, 0)) * 12 * POWER(N3, -5/4), 2), Q3)</f>
        <v>9.1478769999999994</v>
      </c>
    </row>
    <row r="4" spans="1:20" x14ac:dyDescent="0.25">
      <c r="A4">
        <v>3</v>
      </c>
      <c r="B4" t="str">
        <f>INDEX(Elemek!$B$2:$B$113, MATCH(D4, Elemek!$C$2:$C$113,0))</f>
        <v>Ni</v>
      </c>
      <c r="C4">
        <v>60</v>
      </c>
      <c r="D4">
        <v>28</v>
      </c>
      <c r="E4">
        <v>32</v>
      </c>
      <c r="F4">
        <v>9.1458619999999993</v>
      </c>
      <c r="H4" t="str">
        <f ca="1">IF(M4=Vas!$B$4, IF(H3="I", 1, MAX(H$2:H3) + 1), "")</f>
        <v/>
      </c>
      <c r="L4">
        <v>3</v>
      </c>
      <c r="M4" t="str">
        <f>INDEX(Elemek!$B$2:$B$113, MATCH(O4, Elemek!$C$2:$C$113,0))</f>
        <v>Ni</v>
      </c>
      <c r="N4">
        <f t="shared" si="0"/>
        <v>60</v>
      </c>
      <c r="O4">
        <v>28</v>
      </c>
      <c r="P4">
        <v>32</v>
      </c>
      <c r="Q4">
        <v>9.1458619999999993</v>
      </c>
      <c r="R4">
        <f t="shared" si="1"/>
        <v>9.1458619999999993</v>
      </c>
      <c r="S4">
        <f t="shared" si="2"/>
        <v>9.1458619999999993</v>
      </c>
      <c r="T4">
        <f t="shared" si="3"/>
        <v>9.1458619999999993</v>
      </c>
    </row>
    <row r="5" spans="1:20" x14ac:dyDescent="0.25">
      <c r="A5">
        <v>4</v>
      </c>
      <c r="B5" t="str">
        <f>INDEX(Elemek!$B$2:$B$113, MATCH(D5, Elemek!$C$2:$C$113,0))</f>
        <v>Fe</v>
      </c>
      <c r="C5">
        <v>58</v>
      </c>
      <c r="D5">
        <v>26</v>
      </c>
      <c r="E5">
        <v>32</v>
      </c>
      <c r="F5">
        <v>9.1429379999999991</v>
      </c>
      <c r="H5">
        <f ca="1">IF(M5=Vas!$B$4, IF(H4="I", 1, MAX(H$2:H4) + 1), "")</f>
        <v>2</v>
      </c>
      <c r="L5">
        <v>4</v>
      </c>
      <c r="M5" t="str">
        <f>INDEX(Elemek!$B$2:$B$113, MATCH(O5, Elemek!$C$2:$C$113,0))</f>
        <v>Fe</v>
      </c>
      <c r="N5">
        <f t="shared" si="0"/>
        <v>58</v>
      </c>
      <c r="O5">
        <v>26</v>
      </c>
      <c r="P5">
        <v>32</v>
      </c>
      <c r="Q5">
        <v>9.1429379999999991</v>
      </c>
      <c r="R5">
        <f t="shared" si="1"/>
        <v>9.1429379999999991</v>
      </c>
      <c r="S5">
        <f t="shared" si="2"/>
        <v>9.1429379999999991</v>
      </c>
      <c r="T5">
        <f t="shared" si="3"/>
        <v>9.1429379999999991</v>
      </c>
    </row>
    <row r="6" spans="1:20" x14ac:dyDescent="0.25">
      <c r="A6">
        <v>5</v>
      </c>
      <c r="B6" t="str">
        <f>INDEX(Elemek!$B$2:$B$113, MATCH(D6, Elemek!$C$2:$C$113,0))</f>
        <v>Cr</v>
      </c>
      <c r="C6">
        <v>52</v>
      </c>
      <c r="D6">
        <v>24</v>
      </c>
      <c r="E6">
        <v>28</v>
      </c>
      <c r="F6">
        <v>9.1370369999999994</v>
      </c>
      <c r="H6" t="str">
        <f ca="1">IF(M6=Vas!$B$4, IF(H5="I", 1, MAX(H$2:H5) + 1), "")</f>
        <v/>
      </c>
      <c r="L6">
        <v>5</v>
      </c>
      <c r="M6" t="str">
        <f>INDEX(Elemek!$B$2:$B$113, MATCH(O6, Elemek!$C$2:$C$113,0))</f>
        <v>Cr</v>
      </c>
      <c r="N6">
        <f t="shared" si="0"/>
        <v>52</v>
      </c>
      <c r="O6">
        <v>24</v>
      </c>
      <c r="P6">
        <v>28</v>
      </c>
      <c r="Q6">
        <v>9.1370369999999994</v>
      </c>
      <c r="R6">
        <f t="shared" si="1"/>
        <v>9.1370369999999994</v>
      </c>
      <c r="S6">
        <f t="shared" si="2"/>
        <v>9.1370369999999994</v>
      </c>
      <c r="T6">
        <f t="shared" si="3"/>
        <v>9.1370369999999994</v>
      </c>
    </row>
    <row r="7" spans="1:20" x14ac:dyDescent="0.25">
      <c r="A7">
        <v>6</v>
      </c>
      <c r="B7" t="str">
        <f>INDEX(Elemek!$B$2:$B$113, MATCH(D7, Elemek!$C$2:$C$113,0))</f>
        <v>Fe</v>
      </c>
      <c r="C7">
        <v>57</v>
      </c>
      <c r="D7">
        <v>26</v>
      </c>
      <c r="E7">
        <v>31</v>
      </c>
      <c r="F7">
        <v>9.1271190000000004</v>
      </c>
      <c r="H7">
        <f ca="1">IF(M7=Vas!$B$4, IF(H6="I", 1, MAX(H$2:H6) + 1), "")</f>
        <v>3</v>
      </c>
      <c r="L7">
        <v>6</v>
      </c>
      <c r="M7" t="str">
        <f>INDEX(Elemek!$B$2:$B$113, MATCH(O7, Elemek!$C$2:$C$113,0))</f>
        <v>Fe</v>
      </c>
      <c r="N7">
        <f t="shared" si="0"/>
        <v>57</v>
      </c>
      <c r="O7">
        <v>26</v>
      </c>
      <c r="P7">
        <v>31</v>
      </c>
      <c r="Q7">
        <v>9.1271190000000004</v>
      </c>
      <c r="R7">
        <f t="shared" si="1"/>
        <v>9.1271190000000004</v>
      </c>
      <c r="S7">
        <f t="shared" si="2"/>
        <v>9.1271190000000004</v>
      </c>
      <c r="T7">
        <f t="shared" si="3"/>
        <v>9.1271190000000004</v>
      </c>
    </row>
    <row r="8" spans="1:20" x14ac:dyDescent="0.25">
      <c r="A8">
        <v>7</v>
      </c>
      <c r="B8" t="str">
        <f>INDEX(Elemek!$B$2:$B$113, MATCH(D8, Elemek!$C$2:$C$113,0))</f>
        <v>Co</v>
      </c>
      <c r="C8">
        <v>59</v>
      </c>
      <c r="D8">
        <v>27</v>
      </c>
      <c r="E8">
        <v>32</v>
      </c>
      <c r="F8">
        <v>9.1260460000000005</v>
      </c>
      <c r="H8" t="str">
        <f ca="1">IF(M8=Vas!$B$4, IF(H7="I", 1, MAX(H$2:H7) + 1), "")</f>
        <v/>
      </c>
      <c r="L8">
        <v>7</v>
      </c>
      <c r="M8" t="str">
        <f>INDEX(Elemek!$B$2:$B$113, MATCH(O8, Elemek!$C$2:$C$113,0))</f>
        <v>Co</v>
      </c>
      <c r="N8">
        <f t="shared" si="0"/>
        <v>59</v>
      </c>
      <c r="O8">
        <v>27</v>
      </c>
      <c r="P8">
        <v>32</v>
      </c>
      <c r="Q8">
        <v>9.1260460000000005</v>
      </c>
      <c r="R8">
        <f t="shared" si="1"/>
        <v>9.1260460000000005</v>
      </c>
      <c r="S8">
        <f t="shared" si="2"/>
        <v>9.1260460000000005</v>
      </c>
      <c r="T8">
        <f t="shared" si="3"/>
        <v>9.1260460000000005</v>
      </c>
    </row>
    <row r="9" spans="1:20" x14ac:dyDescent="0.25">
      <c r="A9">
        <v>8</v>
      </c>
      <c r="B9" t="str">
        <f>INDEX(Elemek!$B$2:$B$113, MATCH(D9, Elemek!$C$2:$C$113,0))</f>
        <v>Cr</v>
      </c>
      <c r="C9">
        <v>54</v>
      </c>
      <c r="D9">
        <v>24</v>
      </c>
      <c r="E9">
        <v>30</v>
      </c>
      <c r="F9">
        <v>9.1256330000000005</v>
      </c>
      <c r="H9" t="str">
        <f ca="1">IF(M9=Vas!$B$4, IF(H8="I", 1, MAX(H$2:H8) + 1), "")</f>
        <v/>
      </c>
      <c r="L9">
        <v>8</v>
      </c>
      <c r="M9" t="str">
        <f>INDEX(Elemek!$B$2:$B$113, MATCH(O9, Elemek!$C$2:$C$113,0))</f>
        <v>Cr</v>
      </c>
      <c r="N9">
        <f t="shared" si="0"/>
        <v>54</v>
      </c>
      <c r="O9">
        <v>24</v>
      </c>
      <c r="P9">
        <v>30</v>
      </c>
      <c r="Q9">
        <v>9.1256330000000005</v>
      </c>
      <c r="R9">
        <f t="shared" si="1"/>
        <v>9.1256330000000005</v>
      </c>
      <c r="S9">
        <f t="shared" si="2"/>
        <v>9.1256330000000005</v>
      </c>
      <c r="T9">
        <f t="shared" si="3"/>
        <v>9.1256330000000005</v>
      </c>
    </row>
    <row r="10" spans="1:20" x14ac:dyDescent="0.25">
      <c r="A10">
        <v>9</v>
      </c>
      <c r="B10" t="str">
        <f>INDEX(Elemek!$B$2:$B$113, MATCH(D10, Elemek!$C$2:$C$113,0))</f>
        <v>Ni</v>
      </c>
      <c r="C10">
        <v>61</v>
      </c>
      <c r="D10">
        <v>28</v>
      </c>
      <c r="E10">
        <v>33</v>
      </c>
      <c r="F10">
        <v>9.1241289999999999</v>
      </c>
      <c r="H10" t="str">
        <f ca="1">IF(M10=Vas!$B$4, IF(H9="I", 1, MAX(H$2:H9) + 1), "")</f>
        <v/>
      </c>
      <c r="L10">
        <v>9</v>
      </c>
      <c r="M10" t="str">
        <f>INDEX(Elemek!$B$2:$B$113, MATCH(O10, Elemek!$C$2:$C$113,0))</f>
        <v>Ni</v>
      </c>
      <c r="N10">
        <f t="shared" si="0"/>
        <v>61</v>
      </c>
      <c r="O10">
        <v>28</v>
      </c>
      <c r="P10">
        <v>33</v>
      </c>
      <c r="Q10">
        <v>9.1241289999999999</v>
      </c>
      <c r="R10">
        <f t="shared" si="1"/>
        <v>9.1241289999999999</v>
      </c>
      <c r="S10">
        <f t="shared" si="2"/>
        <v>9.1241289999999999</v>
      </c>
      <c r="T10">
        <f t="shared" si="3"/>
        <v>9.1241289999999999</v>
      </c>
    </row>
    <row r="11" spans="1:20" x14ac:dyDescent="0.25">
      <c r="A11">
        <v>10</v>
      </c>
      <c r="B11" t="str">
        <f>INDEX(Elemek!$B$2:$B$113, MATCH(D11, Elemek!$C$2:$C$113,0))</f>
        <v>Mn</v>
      </c>
      <c r="C11">
        <v>55</v>
      </c>
      <c r="D11">
        <v>25</v>
      </c>
      <c r="E11">
        <v>30</v>
      </c>
      <c r="F11">
        <v>9.1206110000000002</v>
      </c>
      <c r="H11" t="str">
        <f ca="1">IF(M11=Vas!$B$4, IF(H10="I", 1, MAX(H$2:H10) + 1), "")</f>
        <v/>
      </c>
      <c r="L11">
        <v>10</v>
      </c>
      <c r="M11" t="str">
        <f>INDEX(Elemek!$B$2:$B$113, MATCH(O11, Elemek!$C$2:$C$113,0))</f>
        <v>Mn</v>
      </c>
      <c r="N11">
        <f t="shared" si="0"/>
        <v>55</v>
      </c>
      <c r="O11">
        <v>25</v>
      </c>
      <c r="P11">
        <v>30</v>
      </c>
      <c r="Q11">
        <v>9.1206110000000002</v>
      </c>
      <c r="R11">
        <f t="shared" si="1"/>
        <v>9.1206110000000002</v>
      </c>
      <c r="S11">
        <f t="shared" si="2"/>
        <v>9.1206110000000002</v>
      </c>
      <c r="T11">
        <f t="shared" si="3"/>
        <v>9.1206110000000002</v>
      </c>
    </row>
    <row r="12" spans="1:20" x14ac:dyDescent="0.25">
      <c r="A12">
        <v>11</v>
      </c>
      <c r="B12" t="str">
        <f>INDEX(Elemek!$B$2:$B$113, MATCH(D12, Elemek!$C$2:$C$113,0))</f>
        <v>Ni</v>
      </c>
      <c r="C12">
        <v>64</v>
      </c>
      <c r="D12">
        <v>28</v>
      </c>
      <c r="E12">
        <v>36</v>
      </c>
      <c r="F12">
        <v>9.1197540000000004</v>
      </c>
      <c r="H12" t="str">
        <f ca="1">IF(M12=Vas!$B$4, IF(H11="I", 1, MAX(H$2:H11) + 1), "")</f>
        <v/>
      </c>
      <c r="L12">
        <v>11</v>
      </c>
      <c r="M12" t="str">
        <f>INDEX(Elemek!$B$2:$B$113, MATCH(O12, Elemek!$C$2:$C$113,0))</f>
        <v>Ni</v>
      </c>
      <c r="N12">
        <f t="shared" si="0"/>
        <v>64</v>
      </c>
      <c r="O12">
        <v>28</v>
      </c>
      <c r="P12">
        <v>36</v>
      </c>
      <c r="Q12">
        <v>9.1197540000000004</v>
      </c>
      <c r="R12">
        <f t="shared" si="1"/>
        <v>9.1197540000000004</v>
      </c>
      <c r="S12">
        <f t="shared" si="2"/>
        <v>9.1197540000000004</v>
      </c>
      <c r="T12">
        <f t="shared" si="3"/>
        <v>9.1197540000000004</v>
      </c>
    </row>
    <row r="13" spans="1:20" x14ac:dyDescent="0.25">
      <c r="A13">
        <v>12</v>
      </c>
      <c r="B13" t="str">
        <f>INDEX(Elemek!$B$2:$B$113, MATCH(D13, Elemek!$C$2:$C$113,0))</f>
        <v>Zn</v>
      </c>
      <c r="C13">
        <v>66</v>
      </c>
      <c r="D13">
        <v>30</v>
      </c>
      <c r="E13">
        <v>36</v>
      </c>
      <c r="F13">
        <v>9.1152580000000007</v>
      </c>
      <c r="H13" t="str">
        <f ca="1">IF(M13=Vas!$B$4, IF(H12="I", 1, MAX(H$2:H12) + 1), "")</f>
        <v/>
      </c>
      <c r="L13">
        <v>12</v>
      </c>
      <c r="M13" t="str">
        <f>INDEX(Elemek!$B$2:$B$113, MATCH(O13, Elemek!$C$2:$C$113,0))</f>
        <v>Zn</v>
      </c>
      <c r="N13">
        <f t="shared" si="0"/>
        <v>66</v>
      </c>
      <c r="O13">
        <v>30</v>
      </c>
      <c r="P13">
        <v>36</v>
      </c>
      <c r="Q13">
        <v>9.1152580000000007</v>
      </c>
      <c r="R13">
        <f t="shared" si="1"/>
        <v>9.1152580000000007</v>
      </c>
      <c r="S13">
        <f t="shared" si="2"/>
        <v>9.1152580000000007</v>
      </c>
      <c r="T13">
        <f t="shared" si="3"/>
        <v>9.1152580000000007</v>
      </c>
    </row>
    <row r="14" spans="1:20" x14ac:dyDescent="0.25">
      <c r="A14">
        <v>13</v>
      </c>
      <c r="B14" t="str">
        <f>INDEX(Elemek!$B$2:$B$113, MATCH(D14, Elemek!$C$2:$C$113,0))</f>
        <v>Cr</v>
      </c>
      <c r="C14">
        <v>53</v>
      </c>
      <c r="D14">
        <v>24</v>
      </c>
      <c r="E14">
        <v>29</v>
      </c>
      <c r="F14">
        <v>9.1144350000000003</v>
      </c>
      <c r="H14" t="str">
        <f ca="1">IF(M14=Vas!$B$4, IF(H13="I", 1, MAX(H$2:H13) + 1), "")</f>
        <v/>
      </c>
      <c r="L14">
        <v>13</v>
      </c>
      <c r="M14" t="str">
        <f>INDEX(Elemek!$B$2:$B$113, MATCH(O14, Elemek!$C$2:$C$113,0))</f>
        <v>Cr</v>
      </c>
      <c r="N14">
        <f t="shared" si="0"/>
        <v>53</v>
      </c>
      <c r="O14">
        <v>24</v>
      </c>
      <c r="P14">
        <v>29</v>
      </c>
      <c r="Q14">
        <v>9.1144350000000003</v>
      </c>
      <c r="R14">
        <f t="shared" si="1"/>
        <v>9.1144350000000003</v>
      </c>
      <c r="S14">
        <f t="shared" si="2"/>
        <v>9.1144350000000003</v>
      </c>
      <c r="T14">
        <f t="shared" si="3"/>
        <v>9.1144350000000003</v>
      </c>
    </row>
    <row r="15" spans="1:20" x14ac:dyDescent="0.25">
      <c r="A15">
        <v>14</v>
      </c>
      <c r="B15" t="str">
        <f>INDEX(Elemek!$B$2:$B$113, MATCH(D15, Elemek!$C$2:$C$113,0))</f>
        <v>Cu</v>
      </c>
      <c r="C15">
        <v>63</v>
      </c>
      <c r="D15">
        <v>29</v>
      </c>
      <c r="E15">
        <v>34</v>
      </c>
      <c r="F15">
        <v>9.1122720000000008</v>
      </c>
      <c r="H15" t="str">
        <f ca="1">IF(M15=Vas!$B$4, IF(H14="I", 1, MAX(H$2:H14) + 1), "")</f>
        <v/>
      </c>
      <c r="L15">
        <v>14</v>
      </c>
      <c r="M15" t="str">
        <f>INDEX(Elemek!$B$2:$B$113, MATCH(O15, Elemek!$C$2:$C$113,0))</f>
        <v>Cu</v>
      </c>
      <c r="N15">
        <f t="shared" si="0"/>
        <v>63</v>
      </c>
      <c r="O15">
        <v>29</v>
      </c>
      <c r="P15">
        <v>34</v>
      </c>
      <c r="Q15">
        <v>9.1122720000000008</v>
      </c>
      <c r="R15">
        <f t="shared" si="1"/>
        <v>9.1122720000000008</v>
      </c>
      <c r="S15">
        <f t="shared" si="2"/>
        <v>9.1122720000000008</v>
      </c>
      <c r="T15">
        <f t="shared" si="3"/>
        <v>9.1122720000000008</v>
      </c>
    </row>
    <row r="16" spans="1:20" x14ac:dyDescent="0.25">
      <c r="A16">
        <v>15</v>
      </c>
      <c r="B16" t="str">
        <f>INDEX(Elemek!$B$2:$B$113, MATCH(D16, Elemek!$C$2:$C$113,0))</f>
        <v>Cu</v>
      </c>
      <c r="C16">
        <v>65</v>
      </c>
      <c r="D16">
        <v>29</v>
      </c>
      <c r="E16">
        <v>36</v>
      </c>
      <c r="F16">
        <v>9.1061540000000001</v>
      </c>
      <c r="H16" t="str">
        <f ca="1">IF(M16=Vas!$B$4, IF(H15="I", 1, MAX(H$2:H15) + 1), "")</f>
        <v/>
      </c>
      <c r="L16">
        <v>15</v>
      </c>
      <c r="M16" t="str">
        <f>INDEX(Elemek!$B$2:$B$113, MATCH(O16, Elemek!$C$2:$C$113,0))</f>
        <v>Cu</v>
      </c>
      <c r="N16">
        <f t="shared" si="0"/>
        <v>65</v>
      </c>
      <c r="O16">
        <v>29</v>
      </c>
      <c r="P16">
        <v>36</v>
      </c>
      <c r="Q16">
        <v>9.1061540000000001</v>
      </c>
      <c r="R16">
        <f t="shared" si="1"/>
        <v>9.1061540000000001</v>
      </c>
      <c r="S16">
        <f t="shared" si="2"/>
        <v>9.1061540000000001</v>
      </c>
      <c r="T16">
        <f t="shared" si="3"/>
        <v>9.1061540000000001</v>
      </c>
    </row>
    <row r="17" spans="1:20" x14ac:dyDescent="0.25">
      <c r="A17">
        <v>16</v>
      </c>
      <c r="B17" t="str">
        <f>INDEX(Elemek!$B$2:$B$113, MATCH(D17, Elemek!$C$2:$C$113,0))</f>
        <v>Zn</v>
      </c>
      <c r="C17">
        <v>68</v>
      </c>
      <c r="D17">
        <v>30</v>
      </c>
      <c r="E17">
        <v>38</v>
      </c>
      <c r="F17">
        <v>9.1008449999999996</v>
      </c>
      <c r="H17" t="str">
        <f ca="1">IF(M17=Vas!$B$4, IF(H16="I", 1, MAX(H$2:H16) + 1), "")</f>
        <v/>
      </c>
      <c r="L17">
        <v>16</v>
      </c>
      <c r="M17" t="str">
        <f>INDEX(Elemek!$B$2:$B$113, MATCH(O17, Elemek!$C$2:$C$113,0))</f>
        <v>Zn</v>
      </c>
      <c r="N17">
        <f t="shared" si="0"/>
        <v>68</v>
      </c>
      <c r="O17">
        <v>30</v>
      </c>
      <c r="P17">
        <v>38</v>
      </c>
      <c r="Q17">
        <v>9.1008449999999996</v>
      </c>
      <c r="R17">
        <f t="shared" si="1"/>
        <v>9.1008449999999996</v>
      </c>
      <c r="S17">
        <f t="shared" si="2"/>
        <v>9.1008449999999996</v>
      </c>
      <c r="T17">
        <f t="shared" si="3"/>
        <v>9.1008449999999996</v>
      </c>
    </row>
    <row r="18" spans="1:20" x14ac:dyDescent="0.25">
      <c r="A18">
        <v>17</v>
      </c>
      <c r="B18" t="str">
        <f>INDEX(Elemek!$B$2:$B$113, MATCH(D18, Elemek!$C$2:$C$113,0))</f>
        <v>Ti</v>
      </c>
      <c r="C18">
        <v>50</v>
      </c>
      <c r="D18">
        <v>22</v>
      </c>
      <c r="E18">
        <v>28</v>
      </c>
      <c r="F18">
        <v>9.0998610000000006</v>
      </c>
      <c r="H18" t="str">
        <f ca="1">IF(M18=Vas!$B$4, IF(H17="I", 1, MAX(H$2:H17) + 1), "")</f>
        <v/>
      </c>
      <c r="L18">
        <v>17</v>
      </c>
      <c r="M18" t="str">
        <f>INDEX(Elemek!$B$2:$B$113, MATCH(O18, Elemek!$C$2:$C$113,0))</f>
        <v>Ti</v>
      </c>
      <c r="N18">
        <f t="shared" si="0"/>
        <v>50</v>
      </c>
      <c r="O18">
        <v>22</v>
      </c>
      <c r="P18">
        <v>28</v>
      </c>
      <c r="Q18">
        <v>9.0998610000000006</v>
      </c>
      <c r="R18">
        <f t="shared" si="1"/>
        <v>9.0998610000000006</v>
      </c>
      <c r="S18">
        <f t="shared" si="2"/>
        <v>9.0998610000000006</v>
      </c>
      <c r="T18">
        <f t="shared" si="3"/>
        <v>9.0998610000000006</v>
      </c>
    </row>
    <row r="19" spans="1:20" x14ac:dyDescent="0.25">
      <c r="A19">
        <v>18</v>
      </c>
      <c r="B19" t="str">
        <f>INDEX(Elemek!$B$2:$B$113, MATCH(D19, Elemek!$C$2:$C$113,0))</f>
        <v>V</v>
      </c>
      <c r="C19">
        <v>51</v>
      </c>
      <c r="D19">
        <v>23</v>
      </c>
      <c r="E19">
        <v>28</v>
      </c>
      <c r="F19">
        <v>9.0948840000000004</v>
      </c>
      <c r="H19" t="str">
        <f ca="1">IF(M19=Vas!$B$4, IF(H18="I", 1, MAX(H$2:H18) + 1), "")</f>
        <v/>
      </c>
      <c r="L19">
        <v>18</v>
      </c>
      <c r="M19" t="str">
        <f>INDEX(Elemek!$B$2:$B$113, MATCH(O19, Elemek!$C$2:$C$113,0))</f>
        <v>V</v>
      </c>
      <c r="N19">
        <f t="shared" si="0"/>
        <v>51</v>
      </c>
      <c r="O19">
        <v>23</v>
      </c>
      <c r="P19">
        <v>28</v>
      </c>
      <c r="Q19">
        <v>9.0948840000000004</v>
      </c>
      <c r="R19">
        <f t="shared" si="1"/>
        <v>9.0948840000000004</v>
      </c>
      <c r="S19">
        <f t="shared" si="2"/>
        <v>9.0948840000000004</v>
      </c>
      <c r="T19">
        <f t="shared" si="3"/>
        <v>9.0948840000000004</v>
      </c>
    </row>
    <row r="20" spans="1:20" x14ac:dyDescent="0.25">
      <c r="A20">
        <v>19</v>
      </c>
      <c r="B20" t="str">
        <f>INDEX(Elemek!$B$2:$B$113, MATCH(D20, Elemek!$C$2:$C$113,0))</f>
        <v>Zn</v>
      </c>
      <c r="C20">
        <v>67</v>
      </c>
      <c r="D20">
        <v>30</v>
      </c>
      <c r="E20">
        <v>37</v>
      </c>
      <c r="F20">
        <v>9.0844679999999993</v>
      </c>
      <c r="H20" t="str">
        <f ca="1">IF(M20=Vas!$B$4, IF(H19="I", 1, MAX(H$2:H19) + 1), "")</f>
        <v/>
      </c>
      <c r="L20">
        <v>19</v>
      </c>
      <c r="M20" t="str">
        <f>INDEX(Elemek!$B$2:$B$113, MATCH(O20, Elemek!$C$2:$C$113,0))</f>
        <v>Zn</v>
      </c>
      <c r="N20">
        <f t="shared" si="0"/>
        <v>67</v>
      </c>
      <c r="O20">
        <v>30</v>
      </c>
      <c r="P20">
        <v>37</v>
      </c>
      <c r="Q20">
        <v>9.0844679999999993</v>
      </c>
      <c r="R20">
        <f t="shared" si="1"/>
        <v>9.0844679999999993</v>
      </c>
      <c r="S20">
        <f t="shared" si="2"/>
        <v>9.0844679999999993</v>
      </c>
      <c r="T20">
        <f t="shared" si="3"/>
        <v>9.0844679999999993</v>
      </c>
    </row>
    <row r="21" spans="1:20" x14ac:dyDescent="0.25">
      <c r="A21">
        <v>20</v>
      </c>
      <c r="B21" t="str">
        <f>INDEX(Elemek!$B$2:$B$113, MATCH(D21, Elemek!$C$2:$C$113,0))</f>
        <v>Ti</v>
      </c>
      <c r="C21">
        <v>48</v>
      </c>
      <c r="D21">
        <v>22</v>
      </c>
      <c r="E21">
        <v>26</v>
      </c>
      <c r="F21">
        <v>9.0814880000000002</v>
      </c>
      <c r="H21" t="str">
        <f ca="1">IF(M21=Vas!$B$4, IF(H20="I", 1, MAX(H$2:H20) + 1), "")</f>
        <v/>
      </c>
      <c r="L21">
        <v>20</v>
      </c>
      <c r="M21" t="str">
        <f>INDEX(Elemek!$B$2:$B$113, MATCH(O21, Elemek!$C$2:$C$113,0))</f>
        <v>Ti</v>
      </c>
      <c r="N21">
        <f t="shared" si="0"/>
        <v>48</v>
      </c>
      <c r="O21">
        <v>22</v>
      </c>
      <c r="P21">
        <v>26</v>
      </c>
      <c r="Q21">
        <v>9.0814880000000002</v>
      </c>
      <c r="R21">
        <f t="shared" si="1"/>
        <v>9.0814880000000002</v>
      </c>
      <c r="S21">
        <f t="shared" si="2"/>
        <v>9.0814880000000002</v>
      </c>
      <c r="T21">
        <f t="shared" si="3"/>
        <v>9.0814880000000002</v>
      </c>
    </row>
    <row r="22" spans="1:20" x14ac:dyDescent="0.25">
      <c r="A22">
        <v>21</v>
      </c>
      <c r="B22" t="str">
        <f>INDEX(Elemek!$B$2:$B$113, MATCH(D22, Elemek!$C$2:$C$113,0))</f>
        <v>Ge</v>
      </c>
      <c r="C22">
        <v>72</v>
      </c>
      <c r="D22">
        <v>32</v>
      </c>
      <c r="E22">
        <v>40</v>
      </c>
      <c r="F22">
        <v>9.0794650000000008</v>
      </c>
      <c r="H22" t="str">
        <f ca="1">IF(M22=Vas!$B$4, IF(H21="I", 1, MAX(H$2:H21) + 1), "")</f>
        <v/>
      </c>
      <c r="L22">
        <v>21</v>
      </c>
      <c r="M22" t="str">
        <f>INDEX(Elemek!$B$2:$B$113, MATCH(O22, Elemek!$C$2:$C$113,0))</f>
        <v>Ge</v>
      </c>
      <c r="N22">
        <f t="shared" si="0"/>
        <v>72</v>
      </c>
      <c r="O22">
        <v>32</v>
      </c>
      <c r="P22">
        <v>40</v>
      </c>
      <c r="Q22">
        <v>9.0794650000000008</v>
      </c>
      <c r="R22">
        <f t="shared" si="1"/>
        <v>9.0794650000000008</v>
      </c>
      <c r="S22">
        <f t="shared" si="2"/>
        <v>9.0794650000000008</v>
      </c>
      <c r="T22">
        <f t="shared" si="3"/>
        <v>9.0794650000000008</v>
      </c>
    </row>
    <row r="23" spans="1:20" x14ac:dyDescent="0.25">
      <c r="A23">
        <v>22</v>
      </c>
      <c r="B23" t="str">
        <f>INDEX(Elemek!$B$2:$B$113, MATCH(D23, Elemek!$C$2:$C$113,0))</f>
        <v>Ge</v>
      </c>
      <c r="C23">
        <v>70</v>
      </c>
      <c r="D23">
        <v>32</v>
      </c>
      <c r="E23">
        <v>38</v>
      </c>
      <c r="F23">
        <v>9.0793719999999993</v>
      </c>
      <c r="H23" t="str">
        <f ca="1">IF(M23=Vas!$B$4, IF(H22="I", 1, MAX(H$2:H22) + 1), "")</f>
        <v/>
      </c>
      <c r="L23">
        <v>22</v>
      </c>
      <c r="M23" t="str">
        <f>INDEX(Elemek!$B$2:$B$113, MATCH(O23, Elemek!$C$2:$C$113,0))</f>
        <v>Ge</v>
      </c>
      <c r="N23">
        <f t="shared" si="0"/>
        <v>70</v>
      </c>
      <c r="O23">
        <v>32</v>
      </c>
      <c r="P23">
        <v>38</v>
      </c>
      <c r="Q23">
        <v>9.0793719999999993</v>
      </c>
      <c r="R23">
        <f t="shared" si="1"/>
        <v>9.0793719999999993</v>
      </c>
      <c r="S23">
        <f t="shared" si="2"/>
        <v>9.0793719999999993</v>
      </c>
      <c r="T23">
        <f t="shared" si="3"/>
        <v>9.0793719999999993</v>
      </c>
    </row>
    <row r="24" spans="1:20" x14ac:dyDescent="0.25">
      <c r="A24">
        <v>23</v>
      </c>
      <c r="B24" t="str">
        <f>INDEX(Elemek!$B$2:$B$113, MATCH(D24, Elemek!$C$2:$C$113,0))</f>
        <v>Ga</v>
      </c>
      <c r="C24">
        <v>69</v>
      </c>
      <c r="D24">
        <v>31</v>
      </c>
      <c r="E24">
        <v>38</v>
      </c>
      <c r="F24">
        <v>9.0760780000000008</v>
      </c>
      <c r="H24" t="str">
        <f ca="1">IF(M24=Vas!$B$4, IF(H23="I", 1, MAX(H$2:H23) + 1), "")</f>
        <v/>
      </c>
      <c r="L24">
        <v>23</v>
      </c>
      <c r="M24" t="str">
        <f>INDEX(Elemek!$B$2:$B$113, MATCH(O24, Elemek!$C$2:$C$113,0))</f>
        <v>Ga</v>
      </c>
      <c r="N24">
        <f t="shared" si="0"/>
        <v>69</v>
      </c>
      <c r="O24">
        <v>31</v>
      </c>
      <c r="P24">
        <v>38</v>
      </c>
      <c r="Q24">
        <v>9.0760780000000008</v>
      </c>
      <c r="R24">
        <f t="shared" si="1"/>
        <v>9.0760780000000008</v>
      </c>
      <c r="S24">
        <f t="shared" si="2"/>
        <v>9.0760780000000008</v>
      </c>
      <c r="T24">
        <f t="shared" si="3"/>
        <v>9.0760780000000008</v>
      </c>
    </row>
    <row r="25" spans="1:20" x14ac:dyDescent="0.25">
      <c r="A25">
        <v>24</v>
      </c>
      <c r="B25" t="str">
        <f>INDEX(Elemek!$B$2:$B$113, MATCH(D25, Elemek!$C$2:$C$113,0))</f>
        <v>Sr</v>
      </c>
      <c r="C25">
        <v>88</v>
      </c>
      <c r="D25">
        <v>38</v>
      </c>
      <c r="E25">
        <v>50</v>
      </c>
      <c r="F25">
        <v>9.0704379999999993</v>
      </c>
      <c r="H25" t="str">
        <f ca="1">IF(M25=Vas!$B$4, IF(H24="I", 1, MAX(H$2:H24) + 1), "")</f>
        <v/>
      </c>
      <c r="L25">
        <v>24</v>
      </c>
      <c r="M25" t="str">
        <f>INDEX(Elemek!$B$2:$B$113, MATCH(O25, Elemek!$C$2:$C$113,0))</f>
        <v>Sr</v>
      </c>
      <c r="N25">
        <f t="shared" si="0"/>
        <v>88</v>
      </c>
      <c r="O25">
        <v>38</v>
      </c>
      <c r="P25">
        <v>50</v>
      </c>
      <c r="Q25">
        <v>9.0704379999999993</v>
      </c>
      <c r="R25">
        <f t="shared" si="1"/>
        <v>9.0704379999999993</v>
      </c>
      <c r="S25">
        <f t="shared" si="2"/>
        <v>9.0704379999999993</v>
      </c>
      <c r="T25">
        <f t="shared" si="3"/>
        <v>9.0704379999999993</v>
      </c>
    </row>
    <row r="26" spans="1:20" x14ac:dyDescent="0.25">
      <c r="A26">
        <v>25</v>
      </c>
      <c r="B26" t="str">
        <f>INDEX(Elemek!$B$2:$B$113, MATCH(D26, Elemek!$C$2:$C$113,0))</f>
        <v>Ge</v>
      </c>
      <c r="C26">
        <v>74</v>
      </c>
      <c r="D26">
        <v>32</v>
      </c>
      <c r="E26">
        <v>42</v>
      </c>
      <c r="F26">
        <v>9.0635220000000007</v>
      </c>
      <c r="H26" t="str">
        <f ca="1">IF(M26=Vas!$B$4, IF(H25="I", 1, MAX(H$2:H25) + 1), "")</f>
        <v/>
      </c>
      <c r="L26">
        <v>25</v>
      </c>
      <c r="M26" t="str">
        <f>INDEX(Elemek!$B$2:$B$113, MATCH(O26, Elemek!$C$2:$C$113,0))</f>
        <v>Ge</v>
      </c>
      <c r="N26">
        <f t="shared" si="0"/>
        <v>74</v>
      </c>
      <c r="O26">
        <v>32</v>
      </c>
      <c r="P26">
        <v>42</v>
      </c>
      <c r="Q26">
        <v>9.0635220000000007</v>
      </c>
      <c r="R26">
        <f t="shared" si="1"/>
        <v>9.0635220000000007</v>
      </c>
      <c r="S26">
        <f t="shared" si="2"/>
        <v>9.0635220000000007</v>
      </c>
      <c r="T26">
        <f t="shared" si="3"/>
        <v>9.0635220000000007</v>
      </c>
    </row>
    <row r="27" spans="1:20" x14ac:dyDescent="0.25">
      <c r="A27">
        <v>26</v>
      </c>
      <c r="B27" t="str">
        <f>INDEX(Elemek!$B$2:$B$113, MATCH(D27, Elemek!$C$2:$C$113,0))</f>
        <v>Ti</v>
      </c>
      <c r="C27">
        <v>49</v>
      </c>
      <c r="D27">
        <v>22</v>
      </c>
      <c r="E27">
        <v>27</v>
      </c>
      <c r="F27">
        <v>9.0623229999999992</v>
      </c>
      <c r="H27" t="str">
        <f ca="1">IF(M27=Vas!$B$4, IF(H26="I", 1, MAX(H$2:H26) + 1), "")</f>
        <v/>
      </c>
      <c r="L27">
        <v>26</v>
      </c>
      <c r="M27" t="str">
        <f>INDEX(Elemek!$B$2:$B$113, MATCH(O27, Elemek!$C$2:$C$113,0))</f>
        <v>Ti</v>
      </c>
      <c r="N27">
        <f t="shared" si="0"/>
        <v>49</v>
      </c>
      <c r="O27">
        <v>22</v>
      </c>
      <c r="P27">
        <v>27</v>
      </c>
      <c r="Q27">
        <v>9.0623229999999992</v>
      </c>
      <c r="R27">
        <f t="shared" si="1"/>
        <v>9.0623229999999992</v>
      </c>
      <c r="S27">
        <f t="shared" si="2"/>
        <v>9.0623229999999992</v>
      </c>
      <c r="T27">
        <f t="shared" si="3"/>
        <v>9.0623229999999992</v>
      </c>
    </row>
    <row r="28" spans="1:20" x14ac:dyDescent="0.25">
      <c r="A28">
        <v>27</v>
      </c>
      <c r="B28" t="str">
        <f>INDEX(Elemek!$B$2:$B$113, MATCH(D28, Elemek!$C$2:$C$113,0))</f>
        <v>Se</v>
      </c>
      <c r="C28">
        <v>76</v>
      </c>
      <c r="D28">
        <v>34</v>
      </c>
      <c r="E28">
        <v>42</v>
      </c>
      <c r="F28">
        <v>9.0614849999999993</v>
      </c>
      <c r="H28" t="str">
        <f ca="1">IF(M28=Vas!$B$4, IF(H27="I", 1, MAX(H$2:H27) + 1), "")</f>
        <v/>
      </c>
      <c r="L28">
        <v>27</v>
      </c>
      <c r="M28" t="str">
        <f>INDEX(Elemek!$B$2:$B$113, MATCH(O28, Elemek!$C$2:$C$113,0))</f>
        <v>Se</v>
      </c>
      <c r="N28">
        <f t="shared" si="0"/>
        <v>76</v>
      </c>
      <c r="O28">
        <v>34</v>
      </c>
      <c r="P28">
        <v>42</v>
      </c>
      <c r="Q28">
        <v>9.0614849999999993</v>
      </c>
      <c r="R28">
        <f t="shared" si="1"/>
        <v>9.0614849999999993</v>
      </c>
      <c r="S28">
        <f t="shared" si="2"/>
        <v>9.0614849999999993</v>
      </c>
      <c r="T28">
        <f t="shared" si="3"/>
        <v>9.0614849999999993</v>
      </c>
    </row>
    <row r="29" spans="1:20" x14ac:dyDescent="0.25">
      <c r="A29">
        <v>28</v>
      </c>
      <c r="B29" t="str">
        <f>INDEX(Elemek!$B$2:$B$113, MATCH(D29, Elemek!$C$2:$C$113,0))</f>
        <v>Ga</v>
      </c>
      <c r="C29">
        <v>71</v>
      </c>
      <c r="D29">
        <v>31</v>
      </c>
      <c r="E29">
        <v>40</v>
      </c>
      <c r="F29">
        <v>9.0592179999999995</v>
      </c>
      <c r="H29" t="str">
        <f ca="1">IF(M29=Vas!$B$4, IF(H28="I", 1, MAX(H$2:H28) + 1), "")</f>
        <v/>
      </c>
      <c r="L29">
        <v>28</v>
      </c>
      <c r="M29" t="str">
        <f>INDEX(Elemek!$B$2:$B$113, MATCH(O29, Elemek!$C$2:$C$113,0))</f>
        <v>Ga</v>
      </c>
      <c r="N29">
        <f t="shared" si="0"/>
        <v>71</v>
      </c>
      <c r="O29">
        <v>31</v>
      </c>
      <c r="P29">
        <v>40</v>
      </c>
      <c r="Q29">
        <v>9.0592179999999995</v>
      </c>
      <c r="R29">
        <f t="shared" si="1"/>
        <v>9.0592179999999995</v>
      </c>
      <c r="S29">
        <f t="shared" si="2"/>
        <v>9.0592179999999995</v>
      </c>
      <c r="T29">
        <f t="shared" si="3"/>
        <v>9.0592179999999995</v>
      </c>
    </row>
    <row r="30" spans="1:20" x14ac:dyDescent="0.25">
      <c r="A30">
        <v>29</v>
      </c>
      <c r="B30" t="str">
        <f>INDEX(Elemek!$B$2:$B$113, MATCH(D30, Elemek!$C$2:$C$113,0))</f>
        <v>Se</v>
      </c>
      <c r="C30">
        <v>78</v>
      </c>
      <c r="D30">
        <v>34</v>
      </c>
      <c r="E30">
        <v>44</v>
      </c>
      <c r="F30">
        <v>9.0588420000000003</v>
      </c>
      <c r="H30" t="str">
        <f ca="1">IF(M30=Vas!$B$4, IF(H29="I", 1, MAX(H$2:H29) + 1), "")</f>
        <v/>
      </c>
      <c r="L30">
        <v>29</v>
      </c>
      <c r="M30" t="str">
        <f>INDEX(Elemek!$B$2:$B$113, MATCH(O30, Elemek!$C$2:$C$113,0))</f>
        <v>Se</v>
      </c>
      <c r="N30">
        <f t="shared" si="0"/>
        <v>78</v>
      </c>
      <c r="O30">
        <v>34</v>
      </c>
      <c r="P30">
        <v>44</v>
      </c>
      <c r="Q30">
        <v>9.0588420000000003</v>
      </c>
      <c r="R30">
        <f t="shared" si="1"/>
        <v>9.0588420000000003</v>
      </c>
      <c r="S30">
        <f t="shared" si="2"/>
        <v>9.0588420000000003</v>
      </c>
      <c r="T30">
        <f t="shared" si="3"/>
        <v>9.0588420000000003</v>
      </c>
    </row>
    <row r="31" spans="1:20" x14ac:dyDescent="0.25">
      <c r="A31">
        <v>30</v>
      </c>
      <c r="B31" t="str">
        <f>INDEX(Elemek!$B$2:$B$113, MATCH(D31, Elemek!$C$2:$C$113,0))</f>
        <v>Zr</v>
      </c>
      <c r="C31">
        <v>90</v>
      </c>
      <c r="D31">
        <v>40</v>
      </c>
      <c r="E31">
        <v>50</v>
      </c>
      <c r="F31">
        <v>9.0576310000000007</v>
      </c>
      <c r="H31" t="str">
        <f ca="1">IF(M31=Vas!$B$4, IF(H30="I", 1, MAX(H$2:H30) + 1), "")</f>
        <v/>
      </c>
      <c r="L31">
        <v>30</v>
      </c>
      <c r="M31" t="str">
        <f>INDEX(Elemek!$B$2:$B$113, MATCH(O31, Elemek!$C$2:$C$113,0))</f>
        <v>Zr</v>
      </c>
      <c r="N31">
        <f t="shared" si="0"/>
        <v>90</v>
      </c>
      <c r="O31">
        <v>40</v>
      </c>
      <c r="P31">
        <v>50</v>
      </c>
      <c r="Q31">
        <v>9.0576310000000007</v>
      </c>
      <c r="R31">
        <f t="shared" si="1"/>
        <v>9.0576310000000007</v>
      </c>
      <c r="S31">
        <f t="shared" si="2"/>
        <v>9.0576310000000007</v>
      </c>
      <c r="T31">
        <f t="shared" si="3"/>
        <v>9.0576310000000007</v>
      </c>
    </row>
    <row r="32" spans="1:20" x14ac:dyDescent="0.25">
      <c r="A32">
        <v>31</v>
      </c>
      <c r="B32" t="str">
        <f>INDEX(Elemek!$B$2:$B$113, MATCH(D32, Elemek!$C$2:$C$113,0))</f>
        <v>Y</v>
      </c>
      <c r="C32">
        <v>89</v>
      </c>
      <c r="D32">
        <v>39</v>
      </c>
      <c r="E32">
        <v>50</v>
      </c>
      <c r="F32">
        <v>9.0567430000000009</v>
      </c>
      <c r="H32" t="str">
        <f ca="1">IF(M32=Vas!$B$4, IF(H31="I", 1, MAX(H$2:H31) + 1), "")</f>
        <v/>
      </c>
      <c r="L32">
        <v>31</v>
      </c>
      <c r="M32" t="str">
        <f>INDEX(Elemek!$B$2:$B$113, MATCH(O32, Elemek!$C$2:$C$113,0))</f>
        <v>Y</v>
      </c>
      <c r="N32">
        <f t="shared" si="0"/>
        <v>89</v>
      </c>
      <c r="O32">
        <v>39</v>
      </c>
      <c r="P32">
        <v>50</v>
      </c>
      <c r="Q32">
        <v>9.0567430000000009</v>
      </c>
      <c r="R32">
        <f t="shared" si="1"/>
        <v>9.0567430000000009</v>
      </c>
      <c r="S32">
        <f t="shared" si="2"/>
        <v>9.0567430000000009</v>
      </c>
      <c r="T32">
        <f t="shared" si="3"/>
        <v>9.0567430000000009</v>
      </c>
    </row>
    <row r="33" spans="1:20" x14ac:dyDescent="0.25">
      <c r="A33">
        <v>32</v>
      </c>
      <c r="B33" t="str">
        <f>INDEX(Elemek!$B$2:$B$113, MATCH(D33, Elemek!$C$2:$C$113,0))</f>
        <v>Sr</v>
      </c>
      <c r="C33">
        <v>86</v>
      </c>
      <c r="D33">
        <v>38</v>
      </c>
      <c r="E33">
        <v>48</v>
      </c>
      <c r="F33">
        <v>9.0541599999999995</v>
      </c>
      <c r="H33" t="str">
        <f ca="1">IF(M33=Vas!$B$4, IF(H32="I", 1, MAX(H$2:H32) + 1), "")</f>
        <v/>
      </c>
      <c r="L33">
        <v>32</v>
      </c>
      <c r="M33" t="str">
        <f>INDEX(Elemek!$B$2:$B$113, MATCH(O33, Elemek!$C$2:$C$113,0))</f>
        <v>Sr</v>
      </c>
      <c r="N33">
        <f t="shared" si="0"/>
        <v>86</v>
      </c>
      <c r="O33">
        <v>38</v>
      </c>
      <c r="P33">
        <v>48</v>
      </c>
      <c r="Q33">
        <v>9.0541599999999995</v>
      </c>
      <c r="R33">
        <f t="shared" si="1"/>
        <v>9.0541599999999995</v>
      </c>
      <c r="S33">
        <f t="shared" si="2"/>
        <v>9.0541599999999995</v>
      </c>
      <c r="T33">
        <f t="shared" si="3"/>
        <v>9.0541599999999995</v>
      </c>
    </row>
    <row r="34" spans="1:20" x14ac:dyDescent="0.25">
      <c r="A34">
        <v>33</v>
      </c>
      <c r="B34" t="str">
        <f>INDEX(Elemek!$B$2:$B$113, MATCH(D34, Elemek!$C$2:$C$113,0))</f>
        <v>Kr</v>
      </c>
      <c r="C34">
        <v>82</v>
      </c>
      <c r="D34">
        <v>36</v>
      </c>
      <c r="E34">
        <v>46</v>
      </c>
      <c r="F34">
        <v>9.0541260000000001</v>
      </c>
      <c r="H34" t="str">
        <f ca="1">IF(M34=Vas!$B$4, IF(H33="I", 1, MAX(H$2:H33) + 1), "")</f>
        <v/>
      </c>
      <c r="L34">
        <v>33</v>
      </c>
      <c r="M34" t="str">
        <f>INDEX(Elemek!$B$2:$B$113, MATCH(O34, Elemek!$C$2:$C$113,0))</f>
        <v>Kr</v>
      </c>
      <c r="N34">
        <f t="shared" si="0"/>
        <v>82</v>
      </c>
      <c r="O34">
        <v>36</v>
      </c>
      <c r="P34">
        <v>46</v>
      </c>
      <c r="Q34">
        <v>9.0541260000000001</v>
      </c>
      <c r="R34">
        <f t="shared" si="1"/>
        <v>9.0541260000000001</v>
      </c>
      <c r="S34">
        <f t="shared" si="2"/>
        <v>9.0541260000000001</v>
      </c>
      <c r="T34">
        <f t="shared" si="3"/>
        <v>9.0541260000000001</v>
      </c>
    </row>
    <row r="35" spans="1:20" x14ac:dyDescent="0.25">
      <c r="A35">
        <v>34</v>
      </c>
      <c r="B35" t="str">
        <f>INDEX(Elemek!$B$2:$B$113, MATCH(D35, Elemek!$C$2:$C$113,0))</f>
        <v>Kr</v>
      </c>
      <c r="C35">
        <v>84</v>
      </c>
      <c r="D35">
        <v>36</v>
      </c>
      <c r="E35">
        <v>48</v>
      </c>
      <c r="F35">
        <v>9.0526490000000006</v>
      </c>
      <c r="H35" t="str">
        <f ca="1">IF(M35=Vas!$B$4, IF(H34="I", 1, MAX(H$2:H34) + 1), "")</f>
        <v/>
      </c>
      <c r="L35">
        <v>34</v>
      </c>
      <c r="M35" t="str">
        <f>INDEX(Elemek!$B$2:$B$113, MATCH(O35, Elemek!$C$2:$C$113,0))</f>
        <v>Kr</v>
      </c>
      <c r="N35">
        <f t="shared" si="0"/>
        <v>84</v>
      </c>
      <c r="O35">
        <v>36</v>
      </c>
      <c r="P35">
        <v>48</v>
      </c>
      <c r="Q35">
        <v>9.0526490000000006</v>
      </c>
      <c r="R35">
        <f t="shared" si="1"/>
        <v>9.0526490000000006</v>
      </c>
      <c r="S35">
        <f t="shared" si="2"/>
        <v>9.0526490000000006</v>
      </c>
      <c r="T35">
        <f t="shared" si="3"/>
        <v>9.0526490000000006</v>
      </c>
    </row>
    <row r="36" spans="1:20" x14ac:dyDescent="0.25">
      <c r="A36">
        <v>35</v>
      </c>
      <c r="B36" t="str">
        <f>INDEX(Elemek!$B$2:$B$113, MATCH(D36, Elemek!$C$2:$C$113,0))</f>
        <v>Ge</v>
      </c>
      <c r="C36">
        <v>73</v>
      </c>
      <c r="D36">
        <v>32</v>
      </c>
      <c r="E36">
        <v>41</v>
      </c>
      <c r="F36">
        <v>9.0480060000000009</v>
      </c>
      <c r="H36" t="str">
        <f ca="1">IF(M36=Vas!$B$4, IF(H35="I", 1, MAX(H$2:H35) + 1), "")</f>
        <v/>
      </c>
      <c r="L36">
        <v>35</v>
      </c>
      <c r="M36" t="str">
        <f>INDEX(Elemek!$B$2:$B$113, MATCH(O36, Elemek!$C$2:$C$113,0))</f>
        <v>Ge</v>
      </c>
      <c r="N36">
        <f t="shared" si="0"/>
        <v>73</v>
      </c>
      <c r="O36">
        <v>32</v>
      </c>
      <c r="P36">
        <v>41</v>
      </c>
      <c r="Q36">
        <v>9.0480060000000009</v>
      </c>
      <c r="R36">
        <f t="shared" si="1"/>
        <v>9.0480060000000009</v>
      </c>
      <c r="S36">
        <f t="shared" si="2"/>
        <v>9.0480060000000009</v>
      </c>
      <c r="T36">
        <f t="shared" si="3"/>
        <v>9.0480060000000009</v>
      </c>
    </row>
    <row r="37" spans="1:20" x14ac:dyDescent="0.25">
      <c r="A37">
        <v>36</v>
      </c>
      <c r="B37" t="str">
        <f>INDEX(Elemek!$B$2:$B$113, MATCH(D37, Elemek!$C$2:$C$113,0))</f>
        <v>Sr</v>
      </c>
      <c r="C37">
        <v>87</v>
      </c>
      <c r="D37">
        <v>38</v>
      </c>
      <c r="E37">
        <v>49</v>
      </c>
      <c r="F37">
        <v>9.0469639999999991</v>
      </c>
      <c r="H37" t="str">
        <f ca="1">IF(M37=Vas!$B$4, IF(H36="I", 1, MAX(H$2:H36) + 1), "")</f>
        <v/>
      </c>
      <c r="L37">
        <v>36</v>
      </c>
      <c r="M37" t="str">
        <f>INDEX(Elemek!$B$2:$B$113, MATCH(O37, Elemek!$C$2:$C$113,0))</f>
        <v>Sr</v>
      </c>
      <c r="N37">
        <f t="shared" si="0"/>
        <v>87</v>
      </c>
      <c r="O37">
        <v>38</v>
      </c>
      <c r="P37">
        <v>49</v>
      </c>
      <c r="Q37">
        <v>9.0469639999999991</v>
      </c>
      <c r="R37">
        <f t="shared" si="1"/>
        <v>9.0469639999999991</v>
      </c>
      <c r="S37">
        <f t="shared" si="2"/>
        <v>9.0469639999999991</v>
      </c>
      <c r="T37">
        <f t="shared" si="3"/>
        <v>9.0469639999999991</v>
      </c>
    </row>
    <row r="38" spans="1:20" x14ac:dyDescent="0.25">
      <c r="A38">
        <v>37</v>
      </c>
      <c r="B38" t="str">
        <f>INDEX(Elemek!$B$2:$B$113, MATCH(D38, Elemek!$C$2:$C$113,0))</f>
        <v>As</v>
      </c>
      <c r="C38">
        <v>75</v>
      </c>
      <c r="D38">
        <v>33</v>
      </c>
      <c r="E38">
        <v>42</v>
      </c>
      <c r="F38">
        <v>9.0450929999999996</v>
      </c>
      <c r="H38" t="str">
        <f ca="1">IF(M38=Vas!$B$4, IF(H37="I", 1, MAX(H$2:H37) + 1), "")</f>
        <v/>
      </c>
      <c r="L38">
        <v>37</v>
      </c>
      <c r="M38" t="str">
        <f>INDEX(Elemek!$B$2:$B$113, MATCH(O38, Elemek!$C$2:$C$113,0))</f>
        <v>As</v>
      </c>
      <c r="N38">
        <f t="shared" si="0"/>
        <v>75</v>
      </c>
      <c r="O38">
        <v>33</v>
      </c>
      <c r="P38">
        <v>42</v>
      </c>
      <c r="Q38">
        <v>9.0450929999999996</v>
      </c>
      <c r="R38">
        <f t="shared" si="1"/>
        <v>9.0450929999999996</v>
      </c>
      <c r="S38">
        <f t="shared" si="2"/>
        <v>9.0450929999999996</v>
      </c>
      <c r="T38">
        <f t="shared" si="3"/>
        <v>9.0450929999999996</v>
      </c>
    </row>
    <row r="39" spans="1:20" x14ac:dyDescent="0.25">
      <c r="A39">
        <v>38</v>
      </c>
      <c r="B39" t="str">
        <f>INDEX(Elemek!$B$2:$B$113, MATCH(D39, Elemek!$C$2:$C$113,0))</f>
        <v>Kr</v>
      </c>
      <c r="C39">
        <v>80</v>
      </c>
      <c r="D39">
        <v>36</v>
      </c>
      <c r="E39">
        <v>44</v>
      </c>
      <c r="F39">
        <v>9.0449839999999995</v>
      </c>
      <c r="H39" t="str">
        <f ca="1">IF(M39=Vas!$B$4, IF(H38="I", 1, MAX(H$2:H38) + 1), "")</f>
        <v/>
      </c>
      <c r="L39">
        <v>38</v>
      </c>
      <c r="M39" t="str">
        <f>INDEX(Elemek!$B$2:$B$113, MATCH(O39, Elemek!$C$2:$C$113,0))</f>
        <v>Kr</v>
      </c>
      <c r="N39">
        <f t="shared" si="0"/>
        <v>80</v>
      </c>
      <c r="O39">
        <v>36</v>
      </c>
      <c r="P39">
        <v>44</v>
      </c>
      <c r="Q39">
        <v>9.0449839999999995</v>
      </c>
      <c r="R39">
        <f t="shared" si="1"/>
        <v>9.0449839999999995</v>
      </c>
      <c r="S39">
        <f t="shared" si="2"/>
        <v>9.0449839999999995</v>
      </c>
      <c r="T39">
        <f t="shared" si="3"/>
        <v>9.0449839999999995</v>
      </c>
    </row>
    <row r="40" spans="1:20" x14ac:dyDescent="0.25">
      <c r="A40">
        <v>39</v>
      </c>
      <c r="B40" t="str">
        <f>INDEX(Elemek!$B$2:$B$113, MATCH(D40, Elemek!$C$2:$C$113,0))</f>
        <v>Se</v>
      </c>
      <c r="C40">
        <v>77</v>
      </c>
      <c r="D40">
        <v>34</v>
      </c>
      <c r="E40">
        <v>43</v>
      </c>
      <c r="F40">
        <v>9.0401530000000001</v>
      </c>
      <c r="H40" t="str">
        <f ca="1">IF(M40=Vas!$B$4, IF(H39="I", 1, MAX(H$2:H39) + 1), "")</f>
        <v/>
      </c>
      <c r="L40">
        <v>39</v>
      </c>
      <c r="M40" t="str">
        <f>INDEX(Elemek!$B$2:$B$113, MATCH(O40, Elemek!$C$2:$C$113,0))</f>
        <v>Se</v>
      </c>
      <c r="N40">
        <f t="shared" si="0"/>
        <v>77</v>
      </c>
      <c r="O40">
        <v>34</v>
      </c>
      <c r="P40">
        <v>43</v>
      </c>
      <c r="Q40">
        <v>9.0401530000000001</v>
      </c>
      <c r="R40">
        <f t="shared" si="1"/>
        <v>9.0401530000000001</v>
      </c>
      <c r="S40">
        <f t="shared" si="2"/>
        <v>9.0401530000000001</v>
      </c>
      <c r="T40">
        <f t="shared" si="3"/>
        <v>9.0401530000000001</v>
      </c>
    </row>
    <row r="41" spans="1:20" x14ac:dyDescent="0.25">
      <c r="A41">
        <v>40</v>
      </c>
      <c r="B41" t="str">
        <f>INDEX(Elemek!$B$2:$B$113, MATCH(D41, Elemek!$C$2:$C$113,0))</f>
        <v>Rb</v>
      </c>
      <c r="C41">
        <v>85</v>
      </c>
      <c r="D41">
        <v>37</v>
      </c>
      <c r="E41">
        <v>48</v>
      </c>
      <c r="F41">
        <v>9.037998</v>
      </c>
      <c r="H41" t="str">
        <f ca="1">IF(M41=Vas!$B$4, IF(H40="I", 1, MAX(H$2:H40) + 1), "")</f>
        <v/>
      </c>
      <c r="L41">
        <v>40</v>
      </c>
      <c r="M41" t="str">
        <f>INDEX(Elemek!$B$2:$B$113, MATCH(O41, Elemek!$C$2:$C$113,0))</f>
        <v>Rb</v>
      </c>
      <c r="N41">
        <f t="shared" si="0"/>
        <v>85</v>
      </c>
      <c r="O41">
        <v>37</v>
      </c>
      <c r="P41">
        <v>48</v>
      </c>
      <c r="Q41">
        <v>9.037998</v>
      </c>
      <c r="R41">
        <f t="shared" si="1"/>
        <v>9.037998</v>
      </c>
      <c r="S41">
        <f t="shared" si="2"/>
        <v>9.037998</v>
      </c>
      <c r="T41">
        <f t="shared" si="3"/>
        <v>9.037998</v>
      </c>
    </row>
    <row r="42" spans="1:20" x14ac:dyDescent="0.25">
      <c r="A42">
        <v>41</v>
      </c>
      <c r="B42" t="str">
        <f>INDEX(Elemek!$B$2:$B$113, MATCH(D42, Elemek!$C$2:$C$113,0))</f>
        <v>Zr</v>
      </c>
      <c r="C42">
        <v>91</v>
      </c>
      <c r="D42">
        <v>40</v>
      </c>
      <c r="E42">
        <v>51</v>
      </c>
      <c r="F42">
        <v>9.0371559999999995</v>
      </c>
      <c r="H42" t="str">
        <f ca="1">IF(M42=Vas!$B$4, IF(H41="I", 1, MAX(H$2:H41) + 1), "")</f>
        <v/>
      </c>
      <c r="L42">
        <v>41</v>
      </c>
      <c r="M42" t="str">
        <f>INDEX(Elemek!$B$2:$B$113, MATCH(O42, Elemek!$C$2:$C$113,0))</f>
        <v>Zr</v>
      </c>
      <c r="N42">
        <f t="shared" si="0"/>
        <v>91</v>
      </c>
      <c r="O42">
        <v>40</v>
      </c>
      <c r="P42">
        <v>51</v>
      </c>
      <c r="Q42">
        <v>9.0371559999999995</v>
      </c>
      <c r="R42">
        <f t="shared" si="1"/>
        <v>9.0371559999999995</v>
      </c>
      <c r="S42">
        <f t="shared" si="2"/>
        <v>9.0371559999999995</v>
      </c>
      <c r="T42">
        <f t="shared" si="3"/>
        <v>9.0371559999999995</v>
      </c>
    </row>
    <row r="43" spans="1:20" x14ac:dyDescent="0.25">
      <c r="A43">
        <v>42</v>
      </c>
      <c r="B43" t="str">
        <f>INDEX(Elemek!$B$2:$B$113, MATCH(D43, Elemek!$C$2:$C$113,0))</f>
        <v>Kr</v>
      </c>
      <c r="C43">
        <v>83</v>
      </c>
      <c r="D43">
        <v>36</v>
      </c>
      <c r="E43">
        <v>47</v>
      </c>
      <c r="F43">
        <v>9.0349660000000007</v>
      </c>
      <c r="H43" t="str">
        <f ca="1">IF(M43=Vas!$B$4, IF(H42="I", 1, MAX(H$2:H42) + 1), "")</f>
        <v/>
      </c>
      <c r="L43">
        <v>42</v>
      </c>
      <c r="M43" t="str">
        <f>INDEX(Elemek!$B$2:$B$113, MATCH(O43, Elemek!$C$2:$C$113,0))</f>
        <v>Kr</v>
      </c>
      <c r="N43">
        <f t="shared" si="0"/>
        <v>83</v>
      </c>
      <c r="O43">
        <v>36</v>
      </c>
      <c r="P43">
        <v>47</v>
      </c>
      <c r="Q43">
        <v>9.0349660000000007</v>
      </c>
      <c r="R43">
        <f t="shared" si="1"/>
        <v>9.0349660000000007</v>
      </c>
      <c r="S43">
        <f t="shared" si="2"/>
        <v>9.0349660000000007</v>
      </c>
      <c r="T43">
        <f t="shared" si="3"/>
        <v>9.0349660000000007</v>
      </c>
    </row>
    <row r="44" spans="1:20" x14ac:dyDescent="0.25">
      <c r="A44">
        <v>43</v>
      </c>
      <c r="B44" t="str">
        <f>INDEX(Elemek!$B$2:$B$113, MATCH(D44, Elemek!$C$2:$C$113,0))</f>
        <v>Br</v>
      </c>
      <c r="C44">
        <v>79</v>
      </c>
      <c r="D44">
        <v>35</v>
      </c>
      <c r="E44">
        <v>44</v>
      </c>
      <c r="F44">
        <v>9.0342199999999995</v>
      </c>
      <c r="H44" t="str">
        <f ca="1">IF(M44=Vas!$B$4, IF(H43="I", 1, MAX(H$2:H43) + 1), "")</f>
        <v/>
      </c>
      <c r="L44">
        <v>43</v>
      </c>
      <c r="M44" t="str">
        <f>INDEX(Elemek!$B$2:$B$113, MATCH(O44, Elemek!$C$2:$C$113,0))</f>
        <v>Br</v>
      </c>
      <c r="N44">
        <f t="shared" si="0"/>
        <v>79</v>
      </c>
      <c r="O44">
        <v>35</v>
      </c>
      <c r="P44">
        <v>44</v>
      </c>
      <c r="Q44">
        <v>9.0342199999999995</v>
      </c>
      <c r="R44">
        <f t="shared" si="1"/>
        <v>9.0342199999999995</v>
      </c>
      <c r="S44">
        <f t="shared" si="2"/>
        <v>9.0342199999999995</v>
      </c>
      <c r="T44">
        <f t="shared" si="3"/>
        <v>9.0342199999999995</v>
      </c>
    </row>
    <row r="45" spans="1:20" x14ac:dyDescent="0.25">
      <c r="A45">
        <v>44</v>
      </c>
      <c r="B45" t="str">
        <f>INDEX(Elemek!$B$2:$B$113, MATCH(D45, Elemek!$C$2:$C$113,0))</f>
        <v>Br</v>
      </c>
      <c r="C45">
        <v>81</v>
      </c>
      <c r="D45">
        <v>35</v>
      </c>
      <c r="E45">
        <v>46</v>
      </c>
      <c r="F45">
        <v>9.0339790000000004</v>
      </c>
      <c r="H45" t="str">
        <f ca="1">IF(M45=Vas!$B$4, IF(H44="I", 1, MAX(H$2:H44) + 1), "")</f>
        <v/>
      </c>
      <c r="L45">
        <v>44</v>
      </c>
      <c r="M45" t="str">
        <f>INDEX(Elemek!$B$2:$B$113, MATCH(O45, Elemek!$C$2:$C$113,0))</f>
        <v>Br</v>
      </c>
      <c r="N45">
        <f t="shared" si="0"/>
        <v>81</v>
      </c>
      <c r="O45">
        <v>35</v>
      </c>
      <c r="P45">
        <v>46</v>
      </c>
      <c r="Q45">
        <v>9.0339790000000004</v>
      </c>
      <c r="R45">
        <f t="shared" si="1"/>
        <v>9.0339790000000004</v>
      </c>
      <c r="S45">
        <f t="shared" si="2"/>
        <v>9.0339790000000004</v>
      </c>
      <c r="T45">
        <f t="shared" si="3"/>
        <v>9.0339790000000004</v>
      </c>
    </row>
    <row r="46" spans="1:20" x14ac:dyDescent="0.25">
      <c r="A46">
        <v>45</v>
      </c>
      <c r="B46" t="str">
        <f>INDEX(Elemek!$B$2:$B$113, MATCH(D46, Elemek!$C$2:$C$113,0))</f>
        <v>Zr</v>
      </c>
      <c r="C46">
        <v>92</v>
      </c>
      <c r="D46">
        <v>40</v>
      </c>
      <c r="E46">
        <v>52</v>
      </c>
      <c r="F46">
        <v>9.0327830000000002</v>
      </c>
      <c r="H46" t="str">
        <f ca="1">IF(M46=Vas!$B$4, IF(H45="I", 1, MAX(H$2:H45) + 1), "")</f>
        <v/>
      </c>
      <c r="L46">
        <v>45</v>
      </c>
      <c r="M46" t="str">
        <f>INDEX(Elemek!$B$2:$B$113, MATCH(O46, Elemek!$C$2:$C$113,0))</f>
        <v>Zr</v>
      </c>
      <c r="N46">
        <f t="shared" si="0"/>
        <v>92</v>
      </c>
      <c r="O46">
        <v>40</v>
      </c>
      <c r="P46">
        <v>52</v>
      </c>
      <c r="Q46">
        <v>9.0327830000000002</v>
      </c>
      <c r="R46">
        <f t="shared" si="1"/>
        <v>9.0327830000000002</v>
      </c>
      <c r="S46">
        <f t="shared" si="2"/>
        <v>9.0327830000000002</v>
      </c>
      <c r="T46">
        <f t="shared" si="3"/>
        <v>9.0327830000000002</v>
      </c>
    </row>
    <row r="47" spans="1:20" x14ac:dyDescent="0.25">
      <c r="A47">
        <v>46</v>
      </c>
      <c r="B47" t="str">
        <f>INDEX(Elemek!$B$2:$B$113, MATCH(D47, Elemek!$C$2:$C$113,0))</f>
        <v>Ti</v>
      </c>
      <c r="C47">
        <v>46</v>
      </c>
      <c r="D47">
        <v>22</v>
      </c>
      <c r="E47">
        <v>24</v>
      </c>
      <c r="F47">
        <v>9.0305319999999991</v>
      </c>
      <c r="H47" t="str">
        <f ca="1">IF(M47=Vas!$B$4, IF(H46="I", 1, MAX(H$2:H46) + 1), "")</f>
        <v/>
      </c>
      <c r="L47">
        <v>46</v>
      </c>
      <c r="M47" t="str">
        <f>INDEX(Elemek!$B$2:$B$113, MATCH(O47, Elemek!$C$2:$C$113,0))</f>
        <v>Ti</v>
      </c>
      <c r="N47">
        <f t="shared" si="0"/>
        <v>46</v>
      </c>
      <c r="O47">
        <v>22</v>
      </c>
      <c r="P47">
        <v>24</v>
      </c>
      <c r="Q47">
        <v>9.0305319999999991</v>
      </c>
      <c r="R47">
        <f t="shared" si="1"/>
        <v>9.0305319999999991</v>
      </c>
      <c r="S47">
        <f t="shared" si="2"/>
        <v>9.0305319999999991</v>
      </c>
      <c r="T47">
        <f t="shared" si="3"/>
        <v>9.0305319999999991</v>
      </c>
    </row>
    <row r="48" spans="1:20" x14ac:dyDescent="0.25">
      <c r="A48">
        <v>47</v>
      </c>
      <c r="B48" t="str">
        <f>INDEX(Elemek!$B$2:$B$113, MATCH(D48, Elemek!$C$2:$C$113,0))</f>
        <v>Ti</v>
      </c>
      <c r="C48">
        <v>47</v>
      </c>
      <c r="D48">
        <v>22</v>
      </c>
      <c r="E48">
        <v>25</v>
      </c>
      <c r="F48">
        <v>9.027336</v>
      </c>
      <c r="H48" t="str">
        <f ca="1">IF(M48=Vas!$B$4, IF(H47="I", 1, MAX(H$2:H47) + 1), "")</f>
        <v/>
      </c>
      <c r="L48">
        <v>47</v>
      </c>
      <c r="M48" t="str">
        <f>INDEX(Elemek!$B$2:$B$113, MATCH(O48, Elemek!$C$2:$C$113,0))</f>
        <v>Ti</v>
      </c>
      <c r="N48">
        <f t="shared" si="0"/>
        <v>47</v>
      </c>
      <c r="O48">
        <v>22</v>
      </c>
      <c r="P48">
        <v>25</v>
      </c>
      <c r="Q48">
        <v>9.027336</v>
      </c>
      <c r="R48">
        <f t="shared" si="1"/>
        <v>9.027336</v>
      </c>
      <c r="S48">
        <f t="shared" si="2"/>
        <v>9.027336</v>
      </c>
      <c r="T48">
        <f t="shared" si="3"/>
        <v>9.027336</v>
      </c>
    </row>
    <row r="49" spans="1:20" x14ac:dyDescent="0.25">
      <c r="A49">
        <v>48</v>
      </c>
      <c r="B49" t="str">
        <f>INDEX(Elemek!$B$2:$B$113, MATCH(D49, Elemek!$C$2:$C$113,0))</f>
        <v>Ca</v>
      </c>
      <c r="C49">
        <v>44</v>
      </c>
      <c r="D49">
        <v>20</v>
      </c>
      <c r="E49">
        <v>24</v>
      </c>
      <c r="F49">
        <v>9.0137929999999997</v>
      </c>
      <c r="H49" t="str">
        <f ca="1">IF(M49=Vas!$B$4, IF(H48="I", 1, MAX(H$2:H48) + 1), "")</f>
        <v/>
      </c>
      <c r="L49">
        <v>48</v>
      </c>
      <c r="M49" t="str">
        <f>INDEX(Elemek!$B$2:$B$113, MATCH(O49, Elemek!$C$2:$C$113,0))</f>
        <v>Ca</v>
      </c>
      <c r="N49">
        <f t="shared" si="0"/>
        <v>44</v>
      </c>
      <c r="O49">
        <v>20</v>
      </c>
      <c r="P49">
        <v>24</v>
      </c>
      <c r="Q49">
        <v>9.0137929999999997</v>
      </c>
      <c r="R49">
        <f t="shared" si="1"/>
        <v>9.0137929999999997</v>
      </c>
      <c r="S49">
        <f t="shared" si="2"/>
        <v>9.0137929999999997</v>
      </c>
      <c r="T49">
        <f t="shared" si="3"/>
        <v>9.0137929999999997</v>
      </c>
    </row>
    <row r="50" spans="1:20" x14ac:dyDescent="0.25">
      <c r="A50">
        <v>49</v>
      </c>
      <c r="B50" t="str">
        <f>INDEX(Elemek!$B$2:$B$113, MATCH(D50, Elemek!$C$2:$C$113,0))</f>
        <v>Mo</v>
      </c>
      <c r="C50">
        <v>94</v>
      </c>
      <c r="D50">
        <v>42</v>
      </c>
      <c r="E50">
        <v>52</v>
      </c>
      <c r="F50">
        <v>9.0118559999999999</v>
      </c>
      <c r="H50" t="str">
        <f ca="1">IF(M50=Vas!$B$4, IF(H49="I", 1, MAX(H$2:H49) + 1), "")</f>
        <v/>
      </c>
      <c r="L50">
        <v>49</v>
      </c>
      <c r="M50" t="str">
        <f>INDEX(Elemek!$B$2:$B$113, MATCH(O50, Elemek!$C$2:$C$113,0))</f>
        <v>Mo</v>
      </c>
      <c r="N50">
        <f t="shared" si="0"/>
        <v>94</v>
      </c>
      <c r="O50">
        <v>42</v>
      </c>
      <c r="P50">
        <v>52</v>
      </c>
      <c r="Q50">
        <v>9.0118559999999999</v>
      </c>
      <c r="R50">
        <f t="shared" si="1"/>
        <v>9.0118559999999999</v>
      </c>
      <c r="S50">
        <f t="shared" si="2"/>
        <v>9.0118559999999999</v>
      </c>
      <c r="T50">
        <f t="shared" si="3"/>
        <v>9.0118559999999999</v>
      </c>
    </row>
    <row r="51" spans="1:20" x14ac:dyDescent="0.25">
      <c r="A51">
        <v>50</v>
      </c>
      <c r="B51" t="str">
        <f>INDEX(Elemek!$B$2:$B$113, MATCH(D51, Elemek!$C$2:$C$113,0))</f>
        <v>Nb</v>
      </c>
      <c r="C51">
        <v>93</v>
      </c>
      <c r="D51">
        <v>41</v>
      </c>
      <c r="E51">
        <v>52</v>
      </c>
      <c r="F51">
        <v>9.0090509999999995</v>
      </c>
      <c r="H51" t="str">
        <f ca="1">IF(M51=Vas!$B$4, IF(H50="I", 1, MAX(H$2:H50) + 1), "")</f>
        <v/>
      </c>
      <c r="L51">
        <v>50</v>
      </c>
      <c r="M51" t="str">
        <f>INDEX(Elemek!$B$2:$B$113, MATCH(O51, Elemek!$C$2:$C$113,0))</f>
        <v>Nb</v>
      </c>
      <c r="N51">
        <f t="shared" si="0"/>
        <v>93</v>
      </c>
      <c r="O51">
        <v>41</v>
      </c>
      <c r="P51">
        <v>52</v>
      </c>
      <c r="Q51">
        <v>9.0090509999999995</v>
      </c>
      <c r="R51">
        <f t="shared" si="1"/>
        <v>9.0090509999999995</v>
      </c>
      <c r="S51">
        <f t="shared" si="2"/>
        <v>9.0090509999999995</v>
      </c>
      <c r="T51">
        <f t="shared" si="3"/>
        <v>9.0090509999999995</v>
      </c>
    </row>
    <row r="52" spans="1:20" x14ac:dyDescent="0.25">
      <c r="A52">
        <v>51</v>
      </c>
      <c r="B52" t="str">
        <f>INDEX(Elemek!$B$2:$B$113, MATCH(D52, Elemek!$C$2:$C$113,0))</f>
        <v>Mo</v>
      </c>
      <c r="C52">
        <v>96</v>
      </c>
      <c r="D52">
        <v>42</v>
      </c>
      <c r="E52">
        <v>54</v>
      </c>
      <c r="F52">
        <v>8.9962289999999996</v>
      </c>
      <c r="H52" t="str">
        <f ca="1">IF(M52=Vas!$B$4, IF(H51="I", 1, MAX(H$2:H51) + 1), "")</f>
        <v/>
      </c>
      <c r="L52">
        <v>51</v>
      </c>
      <c r="M52" t="str">
        <f>INDEX(Elemek!$B$2:$B$113, MATCH(O52, Elemek!$C$2:$C$113,0))</f>
        <v>Mo</v>
      </c>
      <c r="N52">
        <f t="shared" si="0"/>
        <v>96</v>
      </c>
      <c r="O52">
        <v>42</v>
      </c>
      <c r="P52">
        <v>54</v>
      </c>
      <c r="Q52">
        <v>8.9962289999999996</v>
      </c>
      <c r="R52">
        <f t="shared" si="1"/>
        <v>8.9962289999999996</v>
      </c>
      <c r="S52">
        <f t="shared" si="2"/>
        <v>8.9962289999999996</v>
      </c>
      <c r="T52">
        <f t="shared" si="3"/>
        <v>8.9962289999999996</v>
      </c>
    </row>
    <row r="53" spans="1:20" x14ac:dyDescent="0.25">
      <c r="A53">
        <v>52</v>
      </c>
      <c r="B53" t="str">
        <f>INDEX(Elemek!$B$2:$B$113, MATCH(D53, Elemek!$C$2:$C$113,0))</f>
        <v>Mo</v>
      </c>
      <c r="C53">
        <v>95</v>
      </c>
      <c r="D53">
        <v>42</v>
      </c>
      <c r="E53">
        <v>53</v>
      </c>
      <c r="F53">
        <v>8.9945640000000004</v>
      </c>
      <c r="H53" t="str">
        <f ca="1">IF(M53=Vas!$B$4, IF(H52="I", 1, MAX(H$2:H52) + 1), "")</f>
        <v/>
      </c>
      <c r="L53">
        <v>52</v>
      </c>
      <c r="M53" t="str">
        <f>INDEX(Elemek!$B$2:$B$113, MATCH(O53, Elemek!$C$2:$C$113,0))</f>
        <v>Mo</v>
      </c>
      <c r="N53">
        <f t="shared" si="0"/>
        <v>95</v>
      </c>
      <c r="O53">
        <v>42</v>
      </c>
      <c r="P53">
        <v>53</v>
      </c>
      <c r="Q53">
        <v>8.9945640000000004</v>
      </c>
      <c r="R53">
        <f t="shared" si="1"/>
        <v>8.9945640000000004</v>
      </c>
      <c r="S53">
        <f t="shared" si="2"/>
        <v>8.9945640000000004</v>
      </c>
      <c r="T53">
        <f t="shared" si="3"/>
        <v>8.9945640000000004</v>
      </c>
    </row>
    <row r="54" spans="1:20" x14ac:dyDescent="0.25">
      <c r="A54">
        <v>53</v>
      </c>
      <c r="B54" t="str">
        <f>INDEX(Elemek!$B$2:$B$113, MATCH(D54, Elemek!$C$2:$C$113,0))</f>
        <v>Ca</v>
      </c>
      <c r="C54">
        <v>42</v>
      </c>
      <c r="D54">
        <v>20</v>
      </c>
      <c r="E54">
        <v>22</v>
      </c>
      <c r="F54">
        <v>8.9891159999999992</v>
      </c>
      <c r="H54" t="str">
        <f ca="1">IF(M54=Vas!$B$4, IF(H53="I", 1, MAX(H$2:H53) + 1), "")</f>
        <v/>
      </c>
      <c r="L54">
        <v>53</v>
      </c>
      <c r="M54" t="str">
        <f>INDEX(Elemek!$B$2:$B$113, MATCH(O54, Elemek!$C$2:$C$113,0))</f>
        <v>Ca</v>
      </c>
      <c r="N54">
        <f t="shared" si="0"/>
        <v>42</v>
      </c>
      <c r="O54">
        <v>20</v>
      </c>
      <c r="P54">
        <v>22</v>
      </c>
      <c r="Q54">
        <v>8.9891159999999992</v>
      </c>
      <c r="R54">
        <f t="shared" si="1"/>
        <v>8.9891159999999992</v>
      </c>
      <c r="S54">
        <f t="shared" si="2"/>
        <v>8.9891159999999992</v>
      </c>
      <c r="T54">
        <f t="shared" si="3"/>
        <v>8.9891159999999992</v>
      </c>
    </row>
    <row r="55" spans="1:20" x14ac:dyDescent="0.25">
      <c r="A55">
        <v>54</v>
      </c>
      <c r="B55" t="str">
        <f>INDEX(Elemek!$B$2:$B$113, MATCH(D55, Elemek!$C$2:$C$113,0))</f>
        <v>Ar</v>
      </c>
      <c r="C55">
        <v>38</v>
      </c>
      <c r="D55">
        <v>18</v>
      </c>
      <c r="E55">
        <v>20</v>
      </c>
      <c r="F55">
        <v>8.9848700000000008</v>
      </c>
      <c r="H55" t="str">
        <f ca="1">IF(M55=Vas!$B$4, IF(H54="I", 1, MAX(H$2:H54) + 1), "")</f>
        <v/>
      </c>
      <c r="L55">
        <v>54</v>
      </c>
      <c r="M55" t="str">
        <f>INDEX(Elemek!$B$2:$B$113, MATCH(O55, Elemek!$C$2:$C$113,0))</f>
        <v>Ar</v>
      </c>
      <c r="N55">
        <f t="shared" si="0"/>
        <v>38</v>
      </c>
      <c r="O55">
        <v>18</v>
      </c>
      <c r="P55">
        <v>20</v>
      </c>
      <c r="Q55">
        <v>8.9848700000000008</v>
      </c>
      <c r="R55">
        <f t="shared" si="1"/>
        <v>8.9848700000000008</v>
      </c>
      <c r="S55">
        <f t="shared" si="2"/>
        <v>8.9848700000000008</v>
      </c>
      <c r="T55">
        <f t="shared" si="3"/>
        <v>8.9848700000000008</v>
      </c>
    </row>
    <row r="56" spans="1:20" x14ac:dyDescent="0.25">
      <c r="A56">
        <v>55</v>
      </c>
      <c r="B56" t="str">
        <f>INDEX(Elemek!$B$2:$B$113, MATCH(D56, Elemek!$C$2:$C$113,0))</f>
        <v>Sc</v>
      </c>
      <c r="C56">
        <v>45</v>
      </c>
      <c r="D56">
        <v>21</v>
      </c>
      <c r="E56">
        <v>24</v>
      </c>
      <c r="F56">
        <v>8.9839450000000003</v>
      </c>
      <c r="H56" t="str">
        <f ca="1">IF(M56=Vas!$B$4, IF(H55="I", 1, MAX(H$2:H55) + 1), "")</f>
        <v/>
      </c>
      <c r="L56">
        <v>55</v>
      </c>
      <c r="M56" t="str">
        <f>INDEX(Elemek!$B$2:$B$113, MATCH(O56, Elemek!$C$2:$C$113,0))</f>
        <v>Sc</v>
      </c>
      <c r="N56">
        <f t="shared" si="0"/>
        <v>45</v>
      </c>
      <c r="O56">
        <v>21</v>
      </c>
      <c r="P56">
        <v>24</v>
      </c>
      <c r="Q56">
        <v>8.9839450000000003</v>
      </c>
      <c r="R56">
        <f t="shared" si="1"/>
        <v>8.9839450000000003</v>
      </c>
      <c r="S56">
        <f t="shared" si="2"/>
        <v>8.9839450000000003</v>
      </c>
      <c r="T56">
        <f t="shared" si="3"/>
        <v>8.9839450000000003</v>
      </c>
    </row>
    <row r="57" spans="1:20" x14ac:dyDescent="0.25">
      <c r="A57">
        <v>56</v>
      </c>
      <c r="B57" t="str">
        <f>INDEX(Elemek!$B$2:$B$113, MATCH(D57, Elemek!$C$2:$C$113,0))</f>
        <v>Mo</v>
      </c>
      <c r="C57">
        <v>97</v>
      </c>
      <c r="D57">
        <v>42</v>
      </c>
      <c r="E57">
        <v>55</v>
      </c>
      <c r="F57">
        <v>8.9738059999999997</v>
      </c>
      <c r="H57" t="str">
        <f ca="1">IF(M57=Vas!$B$4, IF(H56="I", 1, MAX(H$2:H56) + 1), "")</f>
        <v/>
      </c>
      <c r="L57">
        <v>56</v>
      </c>
      <c r="M57" t="str">
        <f>INDEX(Elemek!$B$2:$B$113, MATCH(O57, Elemek!$C$2:$C$113,0))</f>
        <v>Mo</v>
      </c>
      <c r="N57">
        <f t="shared" si="0"/>
        <v>97</v>
      </c>
      <c r="O57">
        <v>42</v>
      </c>
      <c r="P57">
        <v>55</v>
      </c>
      <c r="Q57">
        <v>8.9738059999999997</v>
      </c>
      <c r="R57">
        <f t="shared" si="1"/>
        <v>8.9738059999999997</v>
      </c>
      <c r="S57">
        <f t="shared" si="2"/>
        <v>8.9738059999999997</v>
      </c>
      <c r="T57">
        <f t="shared" si="3"/>
        <v>8.9738059999999997</v>
      </c>
    </row>
    <row r="58" spans="1:20" x14ac:dyDescent="0.25">
      <c r="A58">
        <v>57</v>
      </c>
      <c r="B58" t="str">
        <f>INDEX(Elemek!$B$2:$B$113, MATCH(D58, Elemek!$C$2:$C$113,0))</f>
        <v>Ru</v>
      </c>
      <c r="C58">
        <v>98</v>
      </c>
      <c r="D58">
        <v>44</v>
      </c>
      <c r="E58">
        <v>54</v>
      </c>
      <c r="F58">
        <v>8.9715720000000001</v>
      </c>
      <c r="H58" t="str">
        <f ca="1">IF(M58=Vas!$B$4, IF(H57="I", 1, MAX(H$2:H57) + 1), "")</f>
        <v/>
      </c>
      <c r="L58">
        <v>57</v>
      </c>
      <c r="M58" t="str">
        <f>INDEX(Elemek!$B$2:$B$113, MATCH(O58, Elemek!$C$2:$C$113,0))</f>
        <v>Ru</v>
      </c>
      <c r="N58">
        <f t="shared" si="0"/>
        <v>98</v>
      </c>
      <c r="O58">
        <v>44</v>
      </c>
      <c r="P58">
        <v>54</v>
      </c>
      <c r="Q58">
        <v>8.9715720000000001</v>
      </c>
      <c r="R58">
        <f t="shared" si="1"/>
        <v>8.9715720000000001</v>
      </c>
      <c r="S58">
        <f t="shared" si="2"/>
        <v>8.9715720000000001</v>
      </c>
      <c r="T58">
        <f t="shared" si="3"/>
        <v>8.9715720000000001</v>
      </c>
    </row>
    <row r="59" spans="1:20" x14ac:dyDescent="0.25">
      <c r="A59">
        <v>58</v>
      </c>
      <c r="B59" t="str">
        <f>INDEX(Elemek!$B$2:$B$113, MATCH(D59, Elemek!$C$2:$C$113,0))</f>
        <v>Ca</v>
      </c>
      <c r="C59">
        <v>43</v>
      </c>
      <c r="D59">
        <v>20</v>
      </c>
      <c r="E59">
        <v>23</v>
      </c>
      <c r="F59">
        <v>8.9645510000000002</v>
      </c>
      <c r="H59" t="str">
        <f ca="1">IF(M59=Vas!$B$4, IF(H58="I", 1, MAX(H$2:H58) + 1), "")</f>
        <v/>
      </c>
      <c r="L59">
        <v>58</v>
      </c>
      <c r="M59" t="str">
        <f>INDEX(Elemek!$B$2:$B$113, MATCH(O59, Elemek!$C$2:$C$113,0))</f>
        <v>Ca</v>
      </c>
      <c r="N59">
        <f t="shared" si="0"/>
        <v>43</v>
      </c>
      <c r="O59">
        <v>20</v>
      </c>
      <c r="P59">
        <v>23</v>
      </c>
      <c r="Q59">
        <v>8.9645510000000002</v>
      </c>
      <c r="R59">
        <f t="shared" si="1"/>
        <v>8.9645510000000002</v>
      </c>
      <c r="S59">
        <f t="shared" si="2"/>
        <v>8.9645510000000002</v>
      </c>
      <c r="T59">
        <f t="shared" si="3"/>
        <v>8.9645510000000002</v>
      </c>
    </row>
    <row r="60" spans="1:20" x14ac:dyDescent="0.25">
      <c r="A60">
        <v>59</v>
      </c>
      <c r="B60" t="str">
        <f>INDEX(Elemek!$B$2:$B$113, MATCH(D60, Elemek!$C$2:$C$113,0))</f>
        <v>Ru</v>
      </c>
      <c r="C60">
        <v>100</v>
      </c>
      <c r="D60">
        <v>44</v>
      </c>
      <c r="E60">
        <v>56</v>
      </c>
      <c r="F60">
        <v>8.9635169999999995</v>
      </c>
      <c r="H60" t="str">
        <f ca="1">IF(M60=Vas!$B$4, IF(H59="I", 1, MAX(H$2:H59) + 1), "")</f>
        <v/>
      </c>
      <c r="L60">
        <v>59</v>
      </c>
      <c r="M60" t="str">
        <f>INDEX(Elemek!$B$2:$B$113, MATCH(O60, Elemek!$C$2:$C$113,0))</f>
        <v>Ru</v>
      </c>
      <c r="N60">
        <f t="shared" si="0"/>
        <v>100</v>
      </c>
      <c r="O60">
        <v>44</v>
      </c>
      <c r="P60">
        <v>56</v>
      </c>
      <c r="Q60">
        <v>8.9635169999999995</v>
      </c>
      <c r="R60">
        <f t="shared" si="1"/>
        <v>8.9635169999999995</v>
      </c>
      <c r="S60">
        <f t="shared" si="2"/>
        <v>8.9635169999999995</v>
      </c>
      <c r="T60">
        <f t="shared" si="3"/>
        <v>8.9635169999999995</v>
      </c>
    </row>
    <row r="61" spans="1:20" x14ac:dyDescent="0.25">
      <c r="A61">
        <v>60</v>
      </c>
      <c r="B61" t="str">
        <f>INDEX(Elemek!$B$2:$B$113, MATCH(D61, Elemek!$C$2:$C$113,0))</f>
        <v>Ru</v>
      </c>
      <c r="C61">
        <v>99</v>
      </c>
      <c r="D61">
        <v>44</v>
      </c>
      <c r="E61">
        <v>55</v>
      </c>
      <c r="F61">
        <v>8.9563480000000002</v>
      </c>
      <c r="H61" t="str">
        <f ca="1">IF(M61=Vas!$B$4, IF(H60="I", 1, MAX(H$2:H60) + 1), "")</f>
        <v/>
      </c>
      <c r="L61">
        <v>60</v>
      </c>
      <c r="M61" t="str">
        <f>INDEX(Elemek!$B$2:$B$113, MATCH(O61, Elemek!$C$2:$C$113,0))</f>
        <v>Ru</v>
      </c>
      <c r="N61">
        <f t="shared" si="0"/>
        <v>99</v>
      </c>
      <c r="O61">
        <v>44</v>
      </c>
      <c r="P61">
        <v>55</v>
      </c>
      <c r="Q61">
        <v>8.9563480000000002</v>
      </c>
      <c r="R61">
        <f t="shared" si="1"/>
        <v>8.9563480000000002</v>
      </c>
      <c r="S61">
        <f t="shared" si="2"/>
        <v>8.9563480000000002</v>
      </c>
      <c r="T61">
        <f t="shared" si="3"/>
        <v>8.9563480000000002</v>
      </c>
    </row>
    <row r="62" spans="1:20" x14ac:dyDescent="0.25">
      <c r="A62">
        <v>61</v>
      </c>
      <c r="B62" t="str">
        <f>INDEX(Elemek!$B$2:$B$113, MATCH(D62, Elemek!$C$2:$C$113,0))</f>
        <v>S</v>
      </c>
      <c r="C62">
        <v>34</v>
      </c>
      <c r="D62">
        <v>16</v>
      </c>
      <c r="E62">
        <v>18</v>
      </c>
      <c r="F62">
        <v>8.9516749999999998</v>
      </c>
      <c r="H62" t="str">
        <f ca="1">IF(M62=Vas!$B$4, IF(H61="I", 1, MAX(H$2:H61) + 1), "")</f>
        <v/>
      </c>
      <c r="L62">
        <v>61</v>
      </c>
      <c r="M62" t="str">
        <f>INDEX(Elemek!$B$2:$B$113, MATCH(O62, Elemek!$C$2:$C$113,0))</f>
        <v>S</v>
      </c>
      <c r="N62">
        <f t="shared" si="0"/>
        <v>34</v>
      </c>
      <c r="O62">
        <v>16</v>
      </c>
      <c r="P62">
        <v>18</v>
      </c>
      <c r="Q62">
        <v>8.9516749999999998</v>
      </c>
      <c r="R62">
        <f t="shared" si="1"/>
        <v>8.9516749999999998</v>
      </c>
      <c r="S62">
        <f t="shared" si="2"/>
        <v>8.9516749999999998</v>
      </c>
      <c r="T62">
        <f t="shared" si="3"/>
        <v>8.9516749999999998</v>
      </c>
    </row>
    <row r="63" spans="1:20" x14ac:dyDescent="0.25">
      <c r="A63">
        <v>62</v>
      </c>
      <c r="B63" t="str">
        <f>INDEX(Elemek!$B$2:$B$113, MATCH(D63, Elemek!$C$2:$C$113,0))</f>
        <v>Ar</v>
      </c>
      <c r="C63">
        <v>40</v>
      </c>
      <c r="D63">
        <v>18</v>
      </c>
      <c r="E63">
        <v>22</v>
      </c>
      <c r="F63">
        <v>8.9473249999999993</v>
      </c>
      <c r="H63" t="str">
        <f ca="1">IF(M63=Vas!$B$4, IF(H62="I", 1, MAX(H$2:H62) + 1), "")</f>
        <v/>
      </c>
      <c r="L63">
        <v>62</v>
      </c>
      <c r="M63" t="str">
        <f>INDEX(Elemek!$B$2:$B$113, MATCH(O63, Elemek!$C$2:$C$113,0))</f>
        <v>Ar</v>
      </c>
      <c r="N63">
        <f t="shared" si="0"/>
        <v>40</v>
      </c>
      <c r="O63">
        <v>18</v>
      </c>
      <c r="P63">
        <v>22</v>
      </c>
      <c r="Q63">
        <v>8.9473249999999993</v>
      </c>
      <c r="R63">
        <f t="shared" si="1"/>
        <v>8.9473249999999993</v>
      </c>
      <c r="S63">
        <f t="shared" si="2"/>
        <v>8.9473249999999993</v>
      </c>
      <c r="T63">
        <f t="shared" si="3"/>
        <v>8.9473249999999993</v>
      </c>
    </row>
    <row r="64" spans="1:20" x14ac:dyDescent="0.25">
      <c r="A64">
        <v>63</v>
      </c>
      <c r="B64" t="str">
        <f>INDEX(Elemek!$B$2:$B$113, MATCH(D64, Elemek!$C$2:$C$113,0))</f>
        <v>Ru</v>
      </c>
      <c r="C64">
        <v>102</v>
      </c>
      <c r="D64">
        <v>44</v>
      </c>
      <c r="E64">
        <v>58</v>
      </c>
      <c r="F64">
        <v>8.9448369999999997</v>
      </c>
      <c r="H64" t="str">
        <f ca="1">IF(M64=Vas!$B$4, IF(H63="I", 1, MAX(H$2:H63) + 1), "")</f>
        <v/>
      </c>
      <c r="L64">
        <v>63</v>
      </c>
      <c r="M64" t="str">
        <f>INDEX(Elemek!$B$2:$B$113, MATCH(O64, Elemek!$C$2:$C$113,0))</f>
        <v>Ru</v>
      </c>
      <c r="N64">
        <f t="shared" si="0"/>
        <v>102</v>
      </c>
      <c r="O64">
        <v>44</v>
      </c>
      <c r="P64">
        <v>58</v>
      </c>
      <c r="Q64">
        <v>8.9448369999999997</v>
      </c>
      <c r="R64">
        <f t="shared" si="1"/>
        <v>8.9448369999999997</v>
      </c>
      <c r="S64">
        <f t="shared" si="2"/>
        <v>8.9448369999999997</v>
      </c>
      <c r="T64">
        <f t="shared" si="3"/>
        <v>8.9448369999999997</v>
      </c>
    </row>
    <row r="65" spans="1:20" x14ac:dyDescent="0.25">
      <c r="A65">
        <v>64</v>
      </c>
      <c r="B65" t="str">
        <f>INDEX(Elemek!$B$2:$B$113, MATCH(D65, Elemek!$C$2:$C$113,0))</f>
        <v>Ru</v>
      </c>
      <c r="C65">
        <v>101</v>
      </c>
      <c r="D65">
        <v>44</v>
      </c>
      <c r="E65">
        <v>57</v>
      </c>
      <c r="F65">
        <v>8.9421169999999996</v>
      </c>
      <c r="H65" t="str">
        <f ca="1">IF(M65=Vas!$B$4, IF(H64="I", 1, MAX(H$2:H64) + 1), "")</f>
        <v/>
      </c>
      <c r="L65">
        <v>64</v>
      </c>
      <c r="M65" t="str">
        <f>INDEX(Elemek!$B$2:$B$113, MATCH(O65, Elemek!$C$2:$C$113,0))</f>
        <v>Ru</v>
      </c>
      <c r="N65">
        <f t="shared" si="0"/>
        <v>101</v>
      </c>
      <c r="O65">
        <v>44</v>
      </c>
      <c r="P65">
        <v>57</v>
      </c>
      <c r="Q65">
        <v>8.9421169999999996</v>
      </c>
      <c r="R65">
        <f t="shared" si="1"/>
        <v>8.9421169999999996</v>
      </c>
      <c r="S65">
        <f t="shared" si="2"/>
        <v>8.9421169999999996</v>
      </c>
      <c r="T65">
        <f t="shared" si="3"/>
        <v>8.9421169999999996</v>
      </c>
    </row>
    <row r="66" spans="1:20" x14ac:dyDescent="0.25">
      <c r="A66">
        <v>65</v>
      </c>
      <c r="B66" t="str">
        <f>INDEX(Elemek!$B$2:$B$113, MATCH(D66, Elemek!$C$2:$C$113,0))</f>
        <v>K</v>
      </c>
      <c r="C66">
        <v>41</v>
      </c>
      <c r="D66">
        <v>19</v>
      </c>
      <c r="E66">
        <v>22</v>
      </c>
      <c r="F66">
        <v>8.9386229999999998</v>
      </c>
      <c r="H66" t="str">
        <f ca="1">IF(M66=Vas!$B$4, IF(H65="I", 1, MAX(H$2:H65) + 1), "")</f>
        <v/>
      </c>
      <c r="L66">
        <v>65</v>
      </c>
      <c r="M66" t="str">
        <f>INDEX(Elemek!$B$2:$B$113, MATCH(O66, Elemek!$C$2:$C$113,0))</f>
        <v>K</v>
      </c>
      <c r="N66">
        <f t="shared" si="0"/>
        <v>41</v>
      </c>
      <c r="O66">
        <v>19</v>
      </c>
      <c r="P66">
        <v>22</v>
      </c>
      <c r="Q66">
        <v>8.9386229999999998</v>
      </c>
      <c r="R66">
        <f t="shared" si="1"/>
        <v>8.9386229999999998</v>
      </c>
      <c r="S66">
        <f t="shared" si="2"/>
        <v>8.9386229999999998</v>
      </c>
      <c r="T66">
        <f t="shared" si="3"/>
        <v>8.9386229999999998</v>
      </c>
    </row>
    <row r="67" spans="1:20" x14ac:dyDescent="0.25">
      <c r="A67">
        <v>66</v>
      </c>
      <c r="B67" t="str">
        <f>INDEX(Elemek!$B$2:$B$113, MATCH(D67, Elemek!$C$2:$C$113,0))</f>
        <v>K</v>
      </c>
      <c r="C67">
        <v>39</v>
      </c>
      <c r="D67">
        <v>19</v>
      </c>
      <c r="E67">
        <v>20</v>
      </c>
      <c r="F67">
        <v>8.9381740000000001</v>
      </c>
      <c r="H67" t="str">
        <f ca="1">IF(M67=Vas!$B$4, IF(H66="I", 1, MAX(H$2:H66) + 1), "")</f>
        <v/>
      </c>
      <c r="L67">
        <v>66</v>
      </c>
      <c r="M67" t="str">
        <f>INDEX(Elemek!$B$2:$B$113, MATCH(O67, Elemek!$C$2:$C$113,0))</f>
        <v>K</v>
      </c>
      <c r="N67">
        <f t="shared" ref="N67:N130" si="4">SUM(O67:P67)</f>
        <v>39</v>
      </c>
      <c r="O67">
        <v>19</v>
      </c>
      <c r="P67">
        <v>20</v>
      </c>
      <c r="Q67">
        <v>8.9381740000000001</v>
      </c>
      <c r="R67">
        <f t="shared" ref="R67:R130" si="5">IF(Q67="", ROUND(AVERAGE($Q$2:$Q$365), 2), Q67)</f>
        <v>8.9381740000000001</v>
      </c>
      <c r="S67">
        <f t="shared" ref="S67:S130" si="6">IF(Q67="",ROUND(AVERAGEIFS($Q$2:$Q$990,$Q$2:$Q$990,"&lt;&gt;""""",$M$2:$M$990,M67), 2),Q67)</f>
        <v>8.9381740000000001</v>
      </c>
      <c r="T67">
        <f t="shared" ref="T67:T130" si="7">IF(Q67="", ROUND(15.7-17.7*POWER(N67, -1/3)-0.687 *POWER(O67, 2)*POWER(N67, -4/3)-23.7 * POWER(O67- (N67 /2), 2) * POWER(N67, -2) + IF(AND(ISEVEN(N67), ISEVEN(O67)), -1, IF(AND(ISODD(N67), ISODD(O67)), 1, 0)) * 12 * POWER(N67, -5/4), 2), Q67)</f>
        <v>8.9381740000000001</v>
      </c>
    </row>
    <row r="68" spans="1:20" x14ac:dyDescent="0.25">
      <c r="A68">
        <v>67</v>
      </c>
      <c r="B68" t="str">
        <f>INDEX(Elemek!$B$2:$B$113, MATCH(D68, Elemek!$C$2:$C$113,0))</f>
        <v>Pd</v>
      </c>
      <c r="C68">
        <v>104</v>
      </c>
      <c r="D68">
        <v>46</v>
      </c>
      <c r="E68">
        <v>58</v>
      </c>
      <c r="F68">
        <v>8.930847</v>
      </c>
      <c r="H68" t="str">
        <f ca="1">IF(M68=Vas!$B$4, IF(H67="I", 1, MAX(H$2:H67) + 1), "")</f>
        <v/>
      </c>
      <c r="L68">
        <v>67</v>
      </c>
      <c r="M68" t="str">
        <f>INDEX(Elemek!$B$2:$B$113, MATCH(O68, Elemek!$C$2:$C$113,0))</f>
        <v>Pd</v>
      </c>
      <c r="N68">
        <f t="shared" si="4"/>
        <v>104</v>
      </c>
      <c r="O68">
        <v>46</v>
      </c>
      <c r="P68">
        <v>58</v>
      </c>
      <c r="Q68">
        <v>8.930847</v>
      </c>
      <c r="R68">
        <f t="shared" si="5"/>
        <v>8.930847</v>
      </c>
      <c r="S68">
        <f t="shared" si="6"/>
        <v>8.930847</v>
      </c>
      <c r="T68">
        <f t="shared" si="7"/>
        <v>8.930847</v>
      </c>
    </row>
    <row r="69" spans="1:20" x14ac:dyDescent="0.25">
      <c r="A69">
        <v>68</v>
      </c>
      <c r="B69" t="str">
        <f>INDEX(Elemek!$B$2:$B$113, MATCH(D69, Elemek!$C$2:$C$113,0))</f>
        <v>Cl</v>
      </c>
      <c r="C69">
        <v>37</v>
      </c>
      <c r="D69">
        <v>17</v>
      </c>
      <c r="E69">
        <v>20</v>
      </c>
      <c r="F69">
        <v>8.9297599999999999</v>
      </c>
      <c r="H69" t="str">
        <f ca="1">IF(M69=Vas!$B$4, IF(H68="I", 1, MAX(H$2:H68) + 1), "")</f>
        <v/>
      </c>
      <c r="L69">
        <v>68</v>
      </c>
      <c r="M69" t="str">
        <f>INDEX(Elemek!$B$2:$B$113, MATCH(O69, Elemek!$C$2:$C$113,0))</f>
        <v>Cl</v>
      </c>
      <c r="N69">
        <f t="shared" si="4"/>
        <v>37</v>
      </c>
      <c r="O69">
        <v>17</v>
      </c>
      <c r="P69">
        <v>20</v>
      </c>
      <c r="Q69">
        <v>8.9297599999999999</v>
      </c>
      <c r="R69">
        <f t="shared" si="5"/>
        <v>8.9297599999999999</v>
      </c>
      <c r="S69">
        <f t="shared" si="6"/>
        <v>8.9297599999999999</v>
      </c>
      <c r="T69">
        <f t="shared" si="7"/>
        <v>8.9297599999999999</v>
      </c>
    </row>
    <row r="70" spans="1:20" x14ac:dyDescent="0.25">
      <c r="A70">
        <v>69</v>
      </c>
      <c r="B70" t="str">
        <f>INDEX(Elemek!$B$2:$B$113, MATCH(D70, Elemek!$C$2:$C$113,0))</f>
        <v>Rh</v>
      </c>
      <c r="C70">
        <v>103</v>
      </c>
      <c r="D70">
        <v>45</v>
      </c>
      <c r="E70">
        <v>58</v>
      </c>
      <c r="F70">
        <v>8.92591</v>
      </c>
      <c r="H70" t="str">
        <f ca="1">IF(M70=Vas!$B$4, IF(H69="I", 1, MAX(H$2:H69) + 1), "")</f>
        <v/>
      </c>
      <c r="L70">
        <v>69</v>
      </c>
      <c r="M70" t="str">
        <f>INDEX(Elemek!$B$2:$B$113, MATCH(O70, Elemek!$C$2:$C$113,0))</f>
        <v>Rh</v>
      </c>
      <c r="N70">
        <f t="shared" si="4"/>
        <v>103</v>
      </c>
      <c r="O70">
        <v>45</v>
      </c>
      <c r="P70">
        <v>58</v>
      </c>
      <c r="Q70">
        <v>8.92591</v>
      </c>
      <c r="R70">
        <f t="shared" si="5"/>
        <v>8.92591</v>
      </c>
      <c r="S70">
        <f t="shared" si="6"/>
        <v>8.92591</v>
      </c>
      <c r="T70">
        <f t="shared" si="7"/>
        <v>8.92591</v>
      </c>
    </row>
    <row r="71" spans="1:20" x14ac:dyDescent="0.25">
      <c r="A71">
        <v>70</v>
      </c>
      <c r="B71" t="str">
        <f>INDEX(Elemek!$B$2:$B$113, MATCH(D71, Elemek!$C$2:$C$113,0))</f>
        <v>S</v>
      </c>
      <c r="C71">
        <v>36</v>
      </c>
      <c r="D71">
        <v>16</v>
      </c>
      <c r="E71">
        <v>20</v>
      </c>
      <c r="F71">
        <v>8.9231079999999992</v>
      </c>
      <c r="H71" t="str">
        <f ca="1">IF(M71=Vas!$B$4, IF(H70="I", 1, MAX(H$2:H70) + 1), "")</f>
        <v/>
      </c>
      <c r="L71">
        <v>70</v>
      </c>
      <c r="M71" t="str">
        <f>INDEX(Elemek!$B$2:$B$113, MATCH(O71, Elemek!$C$2:$C$113,0))</f>
        <v>S</v>
      </c>
      <c r="N71">
        <f t="shared" si="4"/>
        <v>36</v>
      </c>
      <c r="O71">
        <v>16</v>
      </c>
      <c r="P71">
        <v>20</v>
      </c>
      <c r="Q71">
        <v>8.9231079999999992</v>
      </c>
      <c r="R71">
        <f t="shared" si="5"/>
        <v>8.9231079999999992</v>
      </c>
      <c r="S71">
        <f t="shared" si="6"/>
        <v>8.9231079999999992</v>
      </c>
      <c r="T71">
        <f t="shared" si="7"/>
        <v>8.9231079999999992</v>
      </c>
    </row>
    <row r="72" spans="1:20" x14ac:dyDescent="0.25">
      <c r="A72">
        <v>71</v>
      </c>
      <c r="B72" t="str">
        <f>INDEX(Elemek!$B$2:$B$113, MATCH(D72, Elemek!$C$2:$C$113,0))</f>
        <v>Pd</v>
      </c>
      <c r="C72">
        <v>106</v>
      </c>
      <c r="D72">
        <v>46</v>
      </c>
      <c r="E72">
        <v>60</v>
      </c>
      <c r="F72">
        <v>8.9194600000000008</v>
      </c>
      <c r="H72" t="str">
        <f ca="1">IF(M72=Vas!$B$4, IF(H71="I", 1, MAX(H$2:H71) + 1), "")</f>
        <v/>
      </c>
      <c r="L72">
        <v>71</v>
      </c>
      <c r="M72" t="str">
        <f>INDEX(Elemek!$B$2:$B$113, MATCH(O72, Elemek!$C$2:$C$113,0))</f>
        <v>Pd</v>
      </c>
      <c r="N72">
        <f t="shared" si="4"/>
        <v>106</v>
      </c>
      <c r="O72">
        <v>46</v>
      </c>
      <c r="P72">
        <v>60</v>
      </c>
      <c r="Q72">
        <v>8.9194600000000008</v>
      </c>
      <c r="R72">
        <f t="shared" si="5"/>
        <v>8.9194600000000008</v>
      </c>
      <c r="S72">
        <f t="shared" si="6"/>
        <v>8.9194600000000008</v>
      </c>
      <c r="T72">
        <f t="shared" si="7"/>
        <v>8.9194600000000008</v>
      </c>
    </row>
    <row r="73" spans="1:20" x14ac:dyDescent="0.25">
      <c r="A73">
        <v>72</v>
      </c>
      <c r="B73" t="str">
        <f>INDEX(Elemek!$B$2:$B$113, MATCH(D73, Elemek!$C$2:$C$113,0))</f>
        <v>Pd</v>
      </c>
      <c r="C73">
        <v>105</v>
      </c>
      <c r="D73">
        <v>46</v>
      </c>
      <c r="E73">
        <v>59</v>
      </c>
      <c r="F73">
        <v>8.9133560000000003</v>
      </c>
      <c r="H73" t="str">
        <f ca="1">IF(M73=Vas!$B$4, IF(H72="I", 1, MAX(H$2:H72) + 1), "")</f>
        <v/>
      </c>
      <c r="L73">
        <v>72</v>
      </c>
      <c r="M73" t="str">
        <f>INDEX(Elemek!$B$2:$B$113, MATCH(O73, Elemek!$C$2:$C$113,0))</f>
        <v>Pd</v>
      </c>
      <c r="N73">
        <f t="shared" si="4"/>
        <v>105</v>
      </c>
      <c r="O73">
        <v>46</v>
      </c>
      <c r="P73">
        <v>59</v>
      </c>
      <c r="Q73">
        <v>8.9133560000000003</v>
      </c>
      <c r="R73">
        <f t="shared" si="5"/>
        <v>8.9133560000000003</v>
      </c>
      <c r="S73">
        <f t="shared" si="6"/>
        <v>8.9133560000000003</v>
      </c>
      <c r="T73">
        <f t="shared" si="7"/>
        <v>8.9133560000000003</v>
      </c>
    </row>
    <row r="74" spans="1:20" x14ac:dyDescent="0.25">
      <c r="A74">
        <v>73</v>
      </c>
      <c r="B74" t="str">
        <f>INDEX(Elemek!$B$2:$B$113, MATCH(D74, Elemek!$C$2:$C$113,0))</f>
        <v>Cl</v>
      </c>
      <c r="C74">
        <v>35</v>
      </c>
      <c r="D74">
        <v>17</v>
      </c>
      <c r="E74">
        <v>18</v>
      </c>
      <c r="F74">
        <v>8.9002850000000002</v>
      </c>
      <c r="H74" t="str">
        <f ca="1">IF(M74=Vas!$B$4, IF(H73="I", 1, MAX(H$2:H73) + 1), "")</f>
        <v/>
      </c>
      <c r="L74">
        <v>73</v>
      </c>
      <c r="M74" t="str">
        <f>INDEX(Elemek!$B$2:$B$113, MATCH(O74, Elemek!$C$2:$C$113,0))</f>
        <v>Cl</v>
      </c>
      <c r="N74">
        <f t="shared" si="4"/>
        <v>35</v>
      </c>
      <c r="O74">
        <v>17</v>
      </c>
      <c r="P74">
        <v>18</v>
      </c>
      <c r="Q74">
        <v>8.9002850000000002</v>
      </c>
      <c r="R74">
        <f t="shared" si="5"/>
        <v>8.9002850000000002</v>
      </c>
      <c r="S74">
        <f t="shared" si="6"/>
        <v>8.9002850000000002</v>
      </c>
      <c r="T74">
        <f t="shared" si="7"/>
        <v>8.9002850000000002</v>
      </c>
    </row>
    <row r="75" spans="1:20" x14ac:dyDescent="0.25">
      <c r="A75">
        <v>74</v>
      </c>
      <c r="B75" t="str">
        <f>INDEX(Elemek!$B$2:$B$113, MATCH(D75, Elemek!$C$2:$C$113,0))</f>
        <v>Pd</v>
      </c>
      <c r="C75">
        <v>108</v>
      </c>
      <c r="D75">
        <v>46</v>
      </c>
      <c r="E75">
        <v>62</v>
      </c>
      <c r="F75">
        <v>8.9002529999999993</v>
      </c>
      <c r="H75" t="str">
        <f ca="1">IF(M75=Vas!$B$4, IF(H74="I", 1, MAX(H$2:H74) + 1), "")</f>
        <v/>
      </c>
      <c r="L75">
        <v>74</v>
      </c>
      <c r="M75" t="str">
        <f>INDEX(Elemek!$B$2:$B$113, MATCH(O75, Elemek!$C$2:$C$113,0))</f>
        <v>Pd</v>
      </c>
      <c r="N75">
        <f t="shared" si="4"/>
        <v>108</v>
      </c>
      <c r="O75">
        <v>46</v>
      </c>
      <c r="P75">
        <v>62</v>
      </c>
      <c r="Q75">
        <v>8.9002529999999993</v>
      </c>
      <c r="R75">
        <f t="shared" si="5"/>
        <v>8.9002529999999993</v>
      </c>
      <c r="S75">
        <f t="shared" si="6"/>
        <v>8.9002529999999993</v>
      </c>
      <c r="T75">
        <f t="shared" si="7"/>
        <v>8.9002529999999993</v>
      </c>
    </row>
    <row r="76" spans="1:20" x14ac:dyDescent="0.25">
      <c r="A76">
        <v>75</v>
      </c>
      <c r="B76" t="str">
        <f>INDEX(Elemek!$B$2:$B$113, MATCH(D76, Elemek!$C$2:$C$113,0))</f>
        <v>Ag</v>
      </c>
      <c r="C76">
        <v>107</v>
      </c>
      <c r="D76">
        <v>47</v>
      </c>
      <c r="E76">
        <v>60</v>
      </c>
      <c r="F76">
        <v>8.8975139999999993</v>
      </c>
      <c r="H76" t="str">
        <f ca="1">IF(M76=Vas!$B$4, IF(H75="I", 1, MAX(H$2:H75) + 1), "")</f>
        <v/>
      </c>
      <c r="L76">
        <v>75</v>
      </c>
      <c r="M76" t="str">
        <f>INDEX(Elemek!$B$2:$B$113, MATCH(O76, Elemek!$C$2:$C$113,0))</f>
        <v>Ag</v>
      </c>
      <c r="N76">
        <f t="shared" si="4"/>
        <v>107</v>
      </c>
      <c r="O76">
        <v>47</v>
      </c>
      <c r="P76">
        <v>60</v>
      </c>
      <c r="Q76">
        <v>8.8975139999999993</v>
      </c>
      <c r="R76">
        <f t="shared" si="5"/>
        <v>8.8975139999999993</v>
      </c>
      <c r="S76">
        <f t="shared" si="6"/>
        <v>8.8975139999999993</v>
      </c>
      <c r="T76">
        <f t="shared" si="7"/>
        <v>8.8975139999999993</v>
      </c>
    </row>
    <row r="77" spans="1:20" x14ac:dyDescent="0.25">
      <c r="A77">
        <v>76</v>
      </c>
      <c r="B77" t="str">
        <f>INDEX(Elemek!$B$2:$B$113, MATCH(D77, Elemek!$C$2:$C$113,0))</f>
        <v>Cd</v>
      </c>
      <c r="C77">
        <v>110</v>
      </c>
      <c r="D77">
        <v>48</v>
      </c>
      <c r="E77">
        <v>62</v>
      </c>
      <c r="F77">
        <v>8.8927180000000003</v>
      </c>
      <c r="H77" t="str">
        <f ca="1">IF(M77=Vas!$B$4, IF(H76="I", 1, MAX(H$2:H76) + 1), "")</f>
        <v/>
      </c>
      <c r="L77">
        <v>76</v>
      </c>
      <c r="M77" t="str">
        <f>INDEX(Elemek!$B$2:$B$113, MATCH(O77, Elemek!$C$2:$C$113,0))</f>
        <v>Cd</v>
      </c>
      <c r="N77">
        <f t="shared" si="4"/>
        <v>110</v>
      </c>
      <c r="O77">
        <v>48</v>
      </c>
      <c r="P77">
        <v>62</v>
      </c>
      <c r="Q77">
        <v>8.8927180000000003</v>
      </c>
      <c r="R77">
        <f t="shared" si="5"/>
        <v>8.8927180000000003</v>
      </c>
      <c r="S77">
        <f t="shared" si="6"/>
        <v>8.8927180000000003</v>
      </c>
      <c r="T77">
        <f t="shared" si="7"/>
        <v>8.8927180000000003</v>
      </c>
    </row>
    <row r="78" spans="1:20" x14ac:dyDescent="0.25">
      <c r="A78">
        <v>77</v>
      </c>
      <c r="B78" t="str">
        <f>INDEX(Elemek!$B$2:$B$113, MATCH(D78, Elemek!$C$2:$C$113,0))</f>
        <v>Si</v>
      </c>
      <c r="C78">
        <v>30</v>
      </c>
      <c r="D78">
        <v>14</v>
      </c>
      <c r="E78">
        <v>16</v>
      </c>
      <c r="F78">
        <v>8.8857610000000005</v>
      </c>
      <c r="H78" t="str">
        <f ca="1">IF(M78=Vas!$B$4, IF(H77="I", 1, MAX(H$2:H77) + 1), "")</f>
        <v/>
      </c>
      <c r="L78">
        <v>77</v>
      </c>
      <c r="M78" t="str">
        <f>INDEX(Elemek!$B$2:$B$113, MATCH(O78, Elemek!$C$2:$C$113,0))</f>
        <v>Si</v>
      </c>
      <c r="N78">
        <f t="shared" si="4"/>
        <v>30</v>
      </c>
      <c r="O78">
        <v>14</v>
      </c>
      <c r="P78">
        <v>16</v>
      </c>
      <c r="Q78">
        <v>8.8857610000000005</v>
      </c>
      <c r="R78">
        <f t="shared" si="5"/>
        <v>8.8857610000000005</v>
      </c>
      <c r="S78">
        <f t="shared" si="6"/>
        <v>8.8857610000000005</v>
      </c>
      <c r="T78">
        <f t="shared" si="7"/>
        <v>8.8857610000000005</v>
      </c>
    </row>
    <row r="79" spans="1:20" x14ac:dyDescent="0.25">
      <c r="A79">
        <v>78</v>
      </c>
      <c r="B79" t="str">
        <f>INDEX(Elemek!$B$2:$B$113, MATCH(D79, Elemek!$C$2:$C$113,0))</f>
        <v>Ag</v>
      </c>
      <c r="C79">
        <v>109</v>
      </c>
      <c r="D79">
        <v>47</v>
      </c>
      <c r="E79">
        <v>62</v>
      </c>
      <c r="F79">
        <v>8.8853000000000009</v>
      </c>
      <c r="H79" t="str">
        <f ca="1">IF(M79=Vas!$B$4, IF(H78="I", 1, MAX(H$2:H78) + 1), "")</f>
        <v/>
      </c>
      <c r="L79">
        <v>78</v>
      </c>
      <c r="M79" t="str">
        <f>INDEX(Elemek!$B$2:$B$113, MATCH(O79, Elemek!$C$2:$C$113,0))</f>
        <v>Ag</v>
      </c>
      <c r="N79">
        <f t="shared" si="4"/>
        <v>109</v>
      </c>
      <c r="O79">
        <v>47</v>
      </c>
      <c r="P79">
        <v>62</v>
      </c>
      <c r="Q79">
        <v>8.8853000000000009</v>
      </c>
      <c r="R79">
        <f t="shared" si="5"/>
        <v>8.8853000000000009</v>
      </c>
      <c r="S79">
        <f t="shared" si="6"/>
        <v>8.8853000000000009</v>
      </c>
      <c r="T79">
        <f t="shared" si="7"/>
        <v>8.8853000000000009</v>
      </c>
    </row>
    <row r="80" spans="1:20" x14ac:dyDescent="0.25">
      <c r="A80">
        <v>79</v>
      </c>
      <c r="B80" t="str">
        <f>INDEX(Elemek!$B$2:$B$113, MATCH(D80, Elemek!$C$2:$C$113,0))</f>
        <v>S</v>
      </c>
      <c r="C80">
        <v>32</v>
      </c>
      <c r="D80">
        <v>16</v>
      </c>
      <c r="E80">
        <v>16</v>
      </c>
      <c r="F80">
        <v>8.8843180000000004</v>
      </c>
      <c r="H80" t="str">
        <f ca="1">IF(M80=Vas!$B$4, IF(H79="I", 1, MAX(H$2:H79) + 1), "")</f>
        <v/>
      </c>
      <c r="L80">
        <v>79</v>
      </c>
      <c r="M80" t="str">
        <f>INDEX(Elemek!$B$2:$B$113, MATCH(O80, Elemek!$C$2:$C$113,0))</f>
        <v>S</v>
      </c>
      <c r="N80">
        <f t="shared" si="4"/>
        <v>32</v>
      </c>
      <c r="O80">
        <v>16</v>
      </c>
      <c r="P80">
        <v>16</v>
      </c>
      <c r="Q80">
        <v>8.8843180000000004</v>
      </c>
      <c r="R80">
        <f t="shared" si="5"/>
        <v>8.8843180000000004</v>
      </c>
      <c r="S80">
        <f t="shared" si="6"/>
        <v>8.8843180000000004</v>
      </c>
      <c r="T80">
        <f t="shared" si="7"/>
        <v>8.8843180000000004</v>
      </c>
    </row>
    <row r="81" spans="1:20" x14ac:dyDescent="0.25">
      <c r="A81">
        <v>80</v>
      </c>
      <c r="B81" t="str">
        <f>INDEX(Elemek!$B$2:$B$113, MATCH(D81, Elemek!$C$2:$C$113,0))</f>
        <v>S</v>
      </c>
      <c r="C81">
        <v>33</v>
      </c>
      <c r="D81">
        <v>16</v>
      </c>
      <c r="E81">
        <v>17</v>
      </c>
      <c r="F81">
        <v>8.8769639999999992</v>
      </c>
      <c r="H81" t="str">
        <f ca="1">IF(M81=Vas!$B$4, IF(H80="I", 1, MAX(H$2:H80) + 1), "")</f>
        <v/>
      </c>
      <c r="L81">
        <v>80</v>
      </c>
      <c r="M81" t="str">
        <f>INDEX(Elemek!$B$2:$B$113, MATCH(O81, Elemek!$C$2:$C$113,0))</f>
        <v>S</v>
      </c>
      <c r="N81">
        <f t="shared" si="4"/>
        <v>33</v>
      </c>
      <c r="O81">
        <v>16</v>
      </c>
      <c r="P81">
        <v>17</v>
      </c>
      <c r="Q81">
        <v>8.8769639999999992</v>
      </c>
      <c r="R81">
        <f t="shared" si="5"/>
        <v>8.8769639999999992</v>
      </c>
      <c r="S81">
        <f t="shared" si="6"/>
        <v>8.8769639999999992</v>
      </c>
      <c r="T81">
        <f t="shared" si="7"/>
        <v>8.8769639999999992</v>
      </c>
    </row>
    <row r="82" spans="1:20" x14ac:dyDescent="0.25">
      <c r="A82">
        <v>81</v>
      </c>
      <c r="B82" t="str">
        <f>INDEX(Elemek!$B$2:$B$113, MATCH(D82, Elemek!$C$2:$C$113,0))</f>
        <v>P</v>
      </c>
      <c r="C82">
        <v>31</v>
      </c>
      <c r="D82">
        <v>15</v>
      </c>
      <c r="E82">
        <v>16</v>
      </c>
      <c r="F82">
        <v>8.8597439999999992</v>
      </c>
      <c r="H82" t="str">
        <f ca="1">IF(M82=Vas!$B$4, IF(H81="I", 1, MAX(H$2:H81) + 1), "")</f>
        <v/>
      </c>
      <c r="L82">
        <v>81</v>
      </c>
      <c r="M82" t="str">
        <f>INDEX(Elemek!$B$2:$B$113, MATCH(O82, Elemek!$C$2:$C$113,0))</f>
        <v>P</v>
      </c>
      <c r="N82">
        <f t="shared" si="4"/>
        <v>31</v>
      </c>
      <c r="O82">
        <v>15</v>
      </c>
      <c r="P82">
        <v>16</v>
      </c>
      <c r="Q82">
        <v>8.8597439999999992</v>
      </c>
      <c r="R82">
        <f t="shared" si="5"/>
        <v>8.8597439999999992</v>
      </c>
      <c r="S82">
        <f t="shared" si="6"/>
        <v>8.8597439999999992</v>
      </c>
      <c r="T82">
        <f t="shared" si="7"/>
        <v>8.8597439999999992</v>
      </c>
    </row>
    <row r="83" spans="1:20" x14ac:dyDescent="0.25">
      <c r="A83">
        <v>82</v>
      </c>
      <c r="B83" t="str">
        <f>INDEX(Elemek!$B$2:$B$113, MATCH(D83, Elemek!$C$2:$C$113,0))</f>
        <v>Si</v>
      </c>
      <c r="C83">
        <v>28</v>
      </c>
      <c r="D83">
        <v>14</v>
      </c>
      <c r="E83">
        <v>14</v>
      </c>
      <c r="F83">
        <v>8.8389349999999993</v>
      </c>
      <c r="H83" t="str">
        <f ca="1">IF(M83=Vas!$B$4, IF(H82="I", 1, MAX(H$2:H82) + 1), "")</f>
        <v/>
      </c>
      <c r="L83">
        <v>82</v>
      </c>
      <c r="M83" t="str">
        <f>INDEX(Elemek!$B$2:$B$113, MATCH(O83, Elemek!$C$2:$C$113,0))</f>
        <v>Si</v>
      </c>
      <c r="N83">
        <f t="shared" si="4"/>
        <v>28</v>
      </c>
      <c r="O83">
        <v>14</v>
      </c>
      <c r="P83">
        <v>14</v>
      </c>
      <c r="Q83">
        <v>8.8389349999999993</v>
      </c>
      <c r="R83">
        <f t="shared" si="5"/>
        <v>8.8389349999999993</v>
      </c>
      <c r="S83">
        <f t="shared" si="6"/>
        <v>8.8389349999999993</v>
      </c>
      <c r="T83">
        <f t="shared" si="7"/>
        <v>8.8389349999999993</v>
      </c>
    </row>
    <row r="84" spans="1:20" x14ac:dyDescent="0.25">
      <c r="A84">
        <v>83</v>
      </c>
      <c r="B84" t="str">
        <f>INDEX(Elemek!$B$2:$B$113, MATCH(D84, Elemek!$C$2:$C$113,0))</f>
        <v>Si</v>
      </c>
      <c r="C84">
        <v>29</v>
      </c>
      <c r="D84">
        <v>14</v>
      </c>
      <c r="E84">
        <v>15</v>
      </c>
      <c r="F84">
        <v>8.8263269999999991</v>
      </c>
      <c r="H84" t="str">
        <f ca="1">IF(M84=Vas!$B$4, IF(H83="I", 1, MAX(H$2:H83) + 1), "")</f>
        <v/>
      </c>
      <c r="L84">
        <v>83</v>
      </c>
      <c r="M84" t="str">
        <f>INDEX(Elemek!$B$2:$B$113, MATCH(O84, Elemek!$C$2:$C$113,0))</f>
        <v>Si</v>
      </c>
      <c r="N84">
        <f t="shared" si="4"/>
        <v>29</v>
      </c>
      <c r="O84">
        <v>14</v>
      </c>
      <c r="P84">
        <v>15</v>
      </c>
      <c r="Q84">
        <v>8.8263269999999991</v>
      </c>
      <c r="R84">
        <f t="shared" si="5"/>
        <v>8.8263269999999991</v>
      </c>
      <c r="S84">
        <f t="shared" si="6"/>
        <v>8.8263269999999991</v>
      </c>
      <c r="T84">
        <f t="shared" si="7"/>
        <v>8.8263269999999991</v>
      </c>
    </row>
    <row r="85" spans="1:20" x14ac:dyDescent="0.25">
      <c r="A85">
        <v>84</v>
      </c>
      <c r="B85" t="str">
        <f>INDEX(Elemek!$B$2:$B$113, MATCH(D85, Elemek!$C$2:$C$113,0))</f>
        <v>Cd</v>
      </c>
      <c r="C85">
        <v>112</v>
      </c>
      <c r="D85">
        <v>48</v>
      </c>
      <c r="E85">
        <v>64</v>
      </c>
      <c r="F85">
        <v>8.880077</v>
      </c>
      <c r="H85" t="str">
        <f ca="1">IF(M85=Vas!$B$4, IF(H84="I", 1, MAX(H$2:H84) + 1), "")</f>
        <v/>
      </c>
      <c r="L85">
        <v>84</v>
      </c>
      <c r="M85" t="str">
        <f>INDEX(Elemek!$B$2:$B$113, MATCH(O85, Elemek!$C$2:$C$113,0))</f>
        <v>Cd</v>
      </c>
      <c r="N85">
        <f t="shared" si="4"/>
        <v>112</v>
      </c>
      <c r="O85">
        <v>48</v>
      </c>
      <c r="P85">
        <v>64</v>
      </c>
      <c r="Q85">
        <v>8.880077</v>
      </c>
      <c r="R85">
        <f t="shared" si="5"/>
        <v>8.880077</v>
      </c>
      <c r="S85">
        <f t="shared" si="6"/>
        <v>8.880077</v>
      </c>
      <c r="T85">
        <f t="shared" si="7"/>
        <v>8.880077</v>
      </c>
    </row>
    <row r="86" spans="1:20" x14ac:dyDescent="0.25">
      <c r="A86">
        <v>85</v>
      </c>
      <c r="B86" t="str">
        <f>INDEX(Elemek!$B$2:$B$113, MATCH(D86, Elemek!$C$2:$C$113,0))</f>
        <v>Cd</v>
      </c>
      <c r="C86">
        <v>111</v>
      </c>
      <c r="D86">
        <v>48</v>
      </c>
      <c r="E86">
        <v>63</v>
      </c>
      <c r="F86">
        <v>8.8754449999999991</v>
      </c>
      <c r="H86" t="str">
        <f ca="1">IF(M86=Vas!$B$4, IF(H85="I", 1, MAX(H$2:H85) + 1), "")</f>
        <v/>
      </c>
      <c r="L86">
        <v>85</v>
      </c>
      <c r="M86" t="str">
        <f>INDEX(Elemek!$B$2:$B$113, MATCH(O86, Elemek!$C$2:$C$113,0))</f>
        <v>Cd</v>
      </c>
      <c r="N86">
        <f t="shared" si="4"/>
        <v>111</v>
      </c>
      <c r="O86">
        <v>48</v>
      </c>
      <c r="P86">
        <v>63</v>
      </c>
      <c r="Q86">
        <v>8.8754449999999991</v>
      </c>
      <c r="R86">
        <f t="shared" si="5"/>
        <v>8.8754449999999991</v>
      </c>
      <c r="S86">
        <f t="shared" si="6"/>
        <v>8.8754449999999991</v>
      </c>
      <c r="T86">
        <f t="shared" si="7"/>
        <v>8.8754449999999991</v>
      </c>
    </row>
    <row r="87" spans="1:20" x14ac:dyDescent="0.25">
      <c r="A87">
        <v>86</v>
      </c>
      <c r="B87" t="str">
        <f>INDEX(Elemek!$B$2:$B$113, MATCH(D87, Elemek!$C$2:$C$113,0))</f>
        <v>Sn</v>
      </c>
      <c r="C87">
        <v>114</v>
      </c>
      <c r="D87">
        <v>50</v>
      </c>
      <c r="E87">
        <v>64</v>
      </c>
      <c r="F87">
        <v>8.8657219999999999</v>
      </c>
      <c r="H87" t="str">
        <f ca="1">IF(M87=Vas!$B$4, IF(H86="I", 1, MAX(H$2:H86) + 1), "")</f>
        <v/>
      </c>
      <c r="L87">
        <v>86</v>
      </c>
      <c r="M87" t="str">
        <f>INDEX(Elemek!$B$2:$B$113, MATCH(O87, Elemek!$C$2:$C$113,0))</f>
        <v>Sn</v>
      </c>
      <c r="N87">
        <f t="shared" si="4"/>
        <v>114</v>
      </c>
      <c r="O87">
        <v>50</v>
      </c>
      <c r="P87">
        <v>64</v>
      </c>
      <c r="Q87">
        <v>8.8657219999999999</v>
      </c>
      <c r="R87">
        <f t="shared" si="5"/>
        <v>8.8657219999999999</v>
      </c>
      <c r="S87">
        <f t="shared" si="6"/>
        <v>8.8657219999999999</v>
      </c>
      <c r="T87">
        <f t="shared" si="7"/>
        <v>8.8657219999999999</v>
      </c>
    </row>
    <row r="88" spans="1:20" x14ac:dyDescent="0.25">
      <c r="A88">
        <v>87</v>
      </c>
      <c r="B88" t="str">
        <f>INDEX(Elemek!$B$2:$B$113, MATCH(D88, Elemek!$C$2:$C$113,0))</f>
        <v>In</v>
      </c>
      <c r="C88">
        <v>113</v>
      </c>
      <c r="D88">
        <v>49</v>
      </c>
      <c r="E88">
        <v>64</v>
      </c>
      <c r="F88">
        <v>8.8622119999999995</v>
      </c>
      <c r="H88" t="str">
        <f ca="1">IF(M88=Vas!$B$4, IF(H87="I", 1, MAX(H$2:H87) + 1), "")</f>
        <v/>
      </c>
      <c r="L88">
        <v>87</v>
      </c>
      <c r="M88" t="str">
        <f>INDEX(Elemek!$B$2:$B$113, MATCH(O88, Elemek!$C$2:$C$113,0))</f>
        <v>In</v>
      </c>
      <c r="N88">
        <f t="shared" si="4"/>
        <v>113</v>
      </c>
      <c r="O88">
        <v>49</v>
      </c>
      <c r="P88">
        <v>64</v>
      </c>
      <c r="Q88">
        <v>8.8622119999999995</v>
      </c>
      <c r="R88">
        <f t="shared" si="5"/>
        <v>8.8622119999999995</v>
      </c>
      <c r="S88">
        <f t="shared" si="6"/>
        <v>8.8622119999999995</v>
      </c>
      <c r="T88">
        <f t="shared" si="7"/>
        <v>8.8622119999999995</v>
      </c>
    </row>
    <row r="89" spans="1:20" x14ac:dyDescent="0.25">
      <c r="A89">
        <v>88</v>
      </c>
      <c r="B89" t="str">
        <f>INDEX(Elemek!$B$2:$B$113, MATCH(D89, Elemek!$C$2:$C$113,0))</f>
        <v>Sn</v>
      </c>
      <c r="C89">
        <v>116</v>
      </c>
      <c r="D89">
        <v>50</v>
      </c>
      <c r="E89">
        <v>66</v>
      </c>
      <c r="F89">
        <v>8.8603620000000003</v>
      </c>
      <c r="H89" t="str">
        <f ca="1">IF(M89=Vas!$B$4, IF(H88="I", 1, MAX(H$2:H88) + 1), "")</f>
        <v/>
      </c>
      <c r="L89">
        <v>88</v>
      </c>
      <c r="M89" t="str">
        <f>INDEX(Elemek!$B$2:$B$113, MATCH(O89, Elemek!$C$2:$C$113,0))</f>
        <v>Sn</v>
      </c>
      <c r="N89">
        <f t="shared" si="4"/>
        <v>116</v>
      </c>
      <c r="O89">
        <v>50</v>
      </c>
      <c r="P89">
        <v>66</v>
      </c>
      <c r="Q89">
        <v>8.8603620000000003</v>
      </c>
      <c r="R89">
        <f t="shared" si="5"/>
        <v>8.8603620000000003</v>
      </c>
      <c r="S89">
        <f t="shared" si="6"/>
        <v>8.8603620000000003</v>
      </c>
      <c r="T89">
        <f t="shared" si="7"/>
        <v>8.8603620000000003</v>
      </c>
    </row>
    <row r="90" spans="1:20" x14ac:dyDescent="0.25">
      <c r="A90">
        <v>89</v>
      </c>
      <c r="B90" t="str">
        <f>INDEX(Elemek!$B$2:$B$113, MATCH(D90, Elemek!$C$2:$C$113,0))</f>
        <v>Sn</v>
      </c>
      <c r="C90">
        <v>115</v>
      </c>
      <c r="D90">
        <v>50</v>
      </c>
      <c r="E90">
        <v>65</v>
      </c>
      <c r="F90">
        <v>8.8542489999999994</v>
      </c>
      <c r="H90" t="str">
        <f ca="1">IF(M90=Vas!$B$4, IF(H89="I", 1, MAX(H$2:H89) + 1), "")</f>
        <v/>
      </c>
      <c r="L90">
        <v>89</v>
      </c>
      <c r="M90" t="str">
        <f>INDEX(Elemek!$B$2:$B$113, MATCH(O90, Elemek!$C$2:$C$113,0))</f>
        <v>Sn</v>
      </c>
      <c r="N90">
        <f t="shared" si="4"/>
        <v>115</v>
      </c>
      <c r="O90">
        <v>50</v>
      </c>
      <c r="P90">
        <v>65</v>
      </c>
      <c r="Q90">
        <v>8.8542489999999994</v>
      </c>
      <c r="R90">
        <f t="shared" si="5"/>
        <v>8.8542489999999994</v>
      </c>
      <c r="S90">
        <f t="shared" si="6"/>
        <v>8.8542489999999994</v>
      </c>
      <c r="T90">
        <f t="shared" si="7"/>
        <v>8.8542489999999994</v>
      </c>
    </row>
    <row r="91" spans="1:20" x14ac:dyDescent="0.25">
      <c r="A91">
        <v>90</v>
      </c>
      <c r="B91" t="str">
        <f>INDEX(Elemek!$B$2:$B$113, MATCH(D91, Elemek!$C$2:$C$113,0))</f>
        <v>Sn</v>
      </c>
      <c r="C91">
        <v>118</v>
      </c>
      <c r="D91">
        <v>50</v>
      </c>
      <c r="E91">
        <v>68</v>
      </c>
      <c r="F91">
        <v>8.8480729999999994</v>
      </c>
      <c r="H91" t="str">
        <f ca="1">IF(M91=Vas!$B$4, IF(H90="I", 1, MAX(H$2:H90) + 1), "")</f>
        <v/>
      </c>
      <c r="L91">
        <v>90</v>
      </c>
      <c r="M91" t="str">
        <f>INDEX(Elemek!$B$2:$B$113, MATCH(O91, Elemek!$C$2:$C$113,0))</f>
        <v>Sn</v>
      </c>
      <c r="N91">
        <f t="shared" si="4"/>
        <v>118</v>
      </c>
      <c r="O91">
        <v>50</v>
      </c>
      <c r="P91">
        <v>68</v>
      </c>
      <c r="Q91">
        <v>8.8480729999999994</v>
      </c>
      <c r="R91">
        <f t="shared" si="5"/>
        <v>8.8480729999999994</v>
      </c>
      <c r="S91">
        <f t="shared" si="6"/>
        <v>8.8480729999999994</v>
      </c>
      <c r="T91">
        <f t="shared" si="7"/>
        <v>8.8480729999999994</v>
      </c>
    </row>
    <row r="92" spans="1:20" x14ac:dyDescent="0.25">
      <c r="A92">
        <v>91</v>
      </c>
      <c r="B92" t="str">
        <f>INDEX(Elemek!$B$2:$B$113, MATCH(D92, Elemek!$C$2:$C$113,0))</f>
        <v>Sn</v>
      </c>
      <c r="C92">
        <v>117</v>
      </c>
      <c r="D92">
        <v>50</v>
      </c>
      <c r="E92">
        <v>67</v>
      </c>
      <c r="F92">
        <v>8.8439770000000006</v>
      </c>
      <c r="H92" t="str">
        <f ca="1">IF(M92=Vas!$B$4, IF(H91="I", 1, MAX(H$2:H91) + 1), "")</f>
        <v/>
      </c>
      <c r="L92">
        <v>91</v>
      </c>
      <c r="M92" t="str">
        <f>INDEX(Elemek!$B$2:$B$113, MATCH(O92, Elemek!$C$2:$C$113,0))</f>
        <v>Sn</v>
      </c>
      <c r="N92">
        <f t="shared" si="4"/>
        <v>117</v>
      </c>
      <c r="O92">
        <v>50</v>
      </c>
      <c r="P92">
        <v>67</v>
      </c>
      <c r="Q92">
        <v>8.8439770000000006</v>
      </c>
      <c r="R92">
        <f t="shared" si="5"/>
        <v>8.8439770000000006</v>
      </c>
      <c r="S92">
        <f t="shared" si="6"/>
        <v>8.8439770000000006</v>
      </c>
      <c r="T92">
        <f t="shared" si="7"/>
        <v>8.8439770000000006</v>
      </c>
    </row>
    <row r="93" spans="1:20" x14ac:dyDescent="0.25">
      <c r="A93">
        <v>92</v>
      </c>
      <c r="B93" t="str">
        <f>INDEX(Elemek!$B$2:$B$113, MATCH(D93, Elemek!$C$2:$C$113,0))</f>
        <v>Sn</v>
      </c>
      <c r="C93">
        <v>120</v>
      </c>
      <c r="D93">
        <v>50</v>
      </c>
      <c r="E93">
        <v>70</v>
      </c>
      <c r="F93">
        <v>8.8305369999999996</v>
      </c>
      <c r="H93" t="str">
        <f ca="1">IF(M93=Vas!$B$4, IF(H92="I", 1, MAX(H$2:H92) + 1), "")</f>
        <v/>
      </c>
      <c r="L93">
        <v>92</v>
      </c>
      <c r="M93" t="str">
        <f>INDEX(Elemek!$B$2:$B$113, MATCH(O93, Elemek!$C$2:$C$113,0))</f>
        <v>Sn</v>
      </c>
      <c r="N93">
        <f t="shared" si="4"/>
        <v>120</v>
      </c>
      <c r="O93">
        <v>50</v>
      </c>
      <c r="P93">
        <v>70</v>
      </c>
      <c r="Q93">
        <v>8.8305369999999996</v>
      </c>
      <c r="R93">
        <f t="shared" si="5"/>
        <v>8.8305369999999996</v>
      </c>
      <c r="S93">
        <f t="shared" si="6"/>
        <v>8.8305369999999996</v>
      </c>
      <c r="T93">
        <f t="shared" si="7"/>
        <v>8.8305369999999996</v>
      </c>
    </row>
    <row r="94" spans="1:20" x14ac:dyDescent="0.25">
      <c r="A94">
        <v>93</v>
      </c>
      <c r="B94" t="str">
        <f>INDEX(Elemek!$B$2:$B$113, MATCH(D94, Elemek!$C$2:$C$113,0))</f>
        <v>Sn</v>
      </c>
      <c r="C94">
        <v>119</v>
      </c>
      <c r="D94">
        <v>50</v>
      </c>
      <c r="E94">
        <v>69</v>
      </c>
      <c r="F94">
        <v>8.828201</v>
      </c>
      <c r="H94" t="str">
        <f ca="1">IF(M94=Vas!$B$4, IF(H93="I", 1, MAX(H$2:H93) + 1), "")</f>
        <v/>
      </c>
      <c r="L94">
        <v>93</v>
      </c>
      <c r="M94" t="str">
        <f>INDEX(Elemek!$B$2:$B$113, MATCH(O94, Elemek!$C$2:$C$113,0))</f>
        <v>Sn</v>
      </c>
      <c r="N94">
        <f t="shared" si="4"/>
        <v>119</v>
      </c>
      <c r="O94">
        <v>50</v>
      </c>
      <c r="P94">
        <v>69</v>
      </c>
      <c r="Q94">
        <v>8.828201</v>
      </c>
      <c r="R94">
        <f t="shared" si="5"/>
        <v>8.828201</v>
      </c>
      <c r="S94">
        <f t="shared" si="6"/>
        <v>8.828201</v>
      </c>
      <c r="T94">
        <f t="shared" si="7"/>
        <v>8.828201</v>
      </c>
    </row>
    <row r="95" spans="1:20" x14ac:dyDescent="0.25">
      <c r="A95">
        <v>94</v>
      </c>
      <c r="B95" t="str">
        <f>INDEX(Elemek!$B$2:$B$113, MATCH(D95, Elemek!$C$2:$C$113,0))</f>
        <v>Sb</v>
      </c>
      <c r="C95">
        <v>121</v>
      </c>
      <c r="D95">
        <v>51</v>
      </c>
      <c r="E95">
        <v>70</v>
      </c>
      <c r="F95">
        <v>8.8117830000000001</v>
      </c>
      <c r="H95" t="str">
        <f ca="1">IF(M95=Vas!$B$4, IF(H94="I", 1, MAX(H$2:H94) + 1), "")</f>
        <v/>
      </c>
      <c r="L95">
        <v>94</v>
      </c>
      <c r="M95" t="str">
        <f>INDEX(Elemek!$B$2:$B$113, MATCH(O95, Elemek!$C$2:$C$113,0))</f>
        <v>Sb</v>
      </c>
      <c r="N95">
        <f t="shared" si="4"/>
        <v>121</v>
      </c>
      <c r="O95">
        <v>51</v>
      </c>
      <c r="P95">
        <v>70</v>
      </c>
      <c r="Q95">
        <v>8.8117830000000001</v>
      </c>
      <c r="R95">
        <f t="shared" si="5"/>
        <v>8.8117830000000001</v>
      </c>
      <c r="S95">
        <f t="shared" si="6"/>
        <v>8.8117830000000001</v>
      </c>
      <c r="T95">
        <f t="shared" si="7"/>
        <v>8.8117830000000001</v>
      </c>
    </row>
    <row r="96" spans="1:20" x14ac:dyDescent="0.25">
      <c r="A96">
        <v>95</v>
      </c>
      <c r="B96" t="str">
        <f>INDEX(Elemek!$B$2:$B$113, MATCH(D96, Elemek!$C$2:$C$113,0))</f>
        <v>Te</v>
      </c>
      <c r="C96">
        <v>122</v>
      </c>
      <c r="D96">
        <v>52</v>
      </c>
      <c r="E96">
        <v>70</v>
      </c>
      <c r="F96">
        <v>8.8116059999999994</v>
      </c>
      <c r="H96" t="str">
        <f ca="1">IF(M96=Vas!$B$4, IF(H95="I", 1, MAX(H$2:H95) + 1), "")</f>
        <v/>
      </c>
      <c r="L96">
        <v>95</v>
      </c>
      <c r="M96" t="str">
        <f>INDEX(Elemek!$B$2:$B$113, MATCH(O96, Elemek!$C$2:$C$113,0))</f>
        <v>Te</v>
      </c>
      <c r="N96">
        <f t="shared" si="4"/>
        <v>122</v>
      </c>
      <c r="O96">
        <v>52</v>
      </c>
      <c r="P96">
        <v>70</v>
      </c>
      <c r="Q96">
        <v>8.8116059999999994</v>
      </c>
      <c r="R96">
        <f t="shared" si="5"/>
        <v>8.8116059999999994</v>
      </c>
      <c r="S96">
        <f t="shared" si="6"/>
        <v>8.8116059999999994</v>
      </c>
      <c r="T96">
        <f t="shared" si="7"/>
        <v>8.8116059999999994</v>
      </c>
    </row>
    <row r="97" spans="1:20" x14ac:dyDescent="0.25">
      <c r="A97">
        <v>96</v>
      </c>
      <c r="B97" t="str">
        <f>INDEX(Elemek!$B$2:$B$113, MATCH(D97, Elemek!$C$2:$C$113,0))</f>
        <v>Te</v>
      </c>
      <c r="C97">
        <v>124</v>
      </c>
      <c r="D97">
        <v>52</v>
      </c>
      <c r="E97">
        <v>72</v>
      </c>
      <c r="F97">
        <v>8.8013639999999995</v>
      </c>
      <c r="H97" t="str">
        <f ca="1">IF(M97=Vas!$B$4, IF(H96="I", 1, MAX(H$2:H96) + 1), "")</f>
        <v/>
      </c>
      <c r="L97">
        <v>96</v>
      </c>
      <c r="M97" t="str">
        <f>INDEX(Elemek!$B$2:$B$113, MATCH(O97, Elemek!$C$2:$C$113,0))</f>
        <v>Te</v>
      </c>
      <c r="N97">
        <f t="shared" si="4"/>
        <v>124</v>
      </c>
      <c r="O97">
        <v>52</v>
      </c>
      <c r="P97">
        <v>72</v>
      </c>
      <c r="Q97">
        <v>8.8013639999999995</v>
      </c>
      <c r="R97">
        <f t="shared" si="5"/>
        <v>8.8013639999999995</v>
      </c>
      <c r="S97">
        <f t="shared" si="6"/>
        <v>8.8013639999999995</v>
      </c>
      <c r="T97">
        <f t="shared" si="7"/>
        <v>8.8013639999999995</v>
      </c>
    </row>
    <row r="98" spans="1:20" x14ac:dyDescent="0.25">
      <c r="A98">
        <v>97</v>
      </c>
      <c r="B98" t="str">
        <f>INDEX(Elemek!$B$2:$B$113, MATCH(D98, Elemek!$C$2:$C$113,0))</f>
        <v>Sb</v>
      </c>
      <c r="C98">
        <v>123</v>
      </c>
      <c r="D98">
        <v>51</v>
      </c>
      <c r="E98">
        <v>72</v>
      </c>
      <c r="F98">
        <v>8.7967270000000006</v>
      </c>
      <c r="H98" t="str">
        <f ca="1">IF(M98=Vas!$B$4, IF(H97="I", 1, MAX(H$2:H97) + 1), "")</f>
        <v/>
      </c>
      <c r="L98">
        <v>97</v>
      </c>
      <c r="M98" t="str">
        <f>INDEX(Elemek!$B$2:$B$113, MATCH(O98, Elemek!$C$2:$C$113,0))</f>
        <v>Sb</v>
      </c>
      <c r="N98">
        <f t="shared" si="4"/>
        <v>123</v>
      </c>
      <c r="O98">
        <v>51</v>
      </c>
      <c r="P98">
        <v>72</v>
      </c>
      <c r="Q98">
        <v>8.7967270000000006</v>
      </c>
      <c r="R98">
        <f t="shared" si="5"/>
        <v>8.7967270000000006</v>
      </c>
      <c r="S98">
        <f t="shared" si="6"/>
        <v>8.7967270000000006</v>
      </c>
      <c r="T98">
        <f t="shared" si="7"/>
        <v>8.7967270000000006</v>
      </c>
    </row>
    <row r="99" spans="1:20" x14ac:dyDescent="0.25">
      <c r="A99">
        <v>98</v>
      </c>
      <c r="B99" t="str">
        <f>INDEX(Elemek!$B$2:$B$113, MATCH(D99, Elemek!$C$2:$C$113,0))</f>
        <v>Te</v>
      </c>
      <c r="C99">
        <v>126</v>
      </c>
      <c r="D99">
        <v>52</v>
      </c>
      <c r="E99">
        <v>74</v>
      </c>
      <c r="F99">
        <v>8.7861259999999994</v>
      </c>
      <c r="H99" t="str">
        <f ca="1">IF(M99=Vas!$B$4, IF(H98="I", 1, MAX(H$2:H98) + 1), "")</f>
        <v/>
      </c>
      <c r="L99">
        <v>98</v>
      </c>
      <c r="M99" t="str">
        <f>INDEX(Elemek!$B$2:$B$113, MATCH(O99, Elemek!$C$2:$C$113,0))</f>
        <v>Te</v>
      </c>
      <c r="N99">
        <f t="shared" si="4"/>
        <v>126</v>
      </c>
      <c r="O99">
        <v>52</v>
      </c>
      <c r="P99">
        <v>74</v>
      </c>
      <c r="Q99">
        <v>8.7861259999999994</v>
      </c>
      <c r="R99">
        <f t="shared" si="5"/>
        <v>8.7861259999999994</v>
      </c>
      <c r="S99">
        <f t="shared" si="6"/>
        <v>8.7861259999999994</v>
      </c>
      <c r="T99">
        <f t="shared" si="7"/>
        <v>8.7861259999999994</v>
      </c>
    </row>
    <row r="100" spans="1:20" x14ac:dyDescent="0.25">
      <c r="A100">
        <v>99</v>
      </c>
      <c r="B100" t="str">
        <f>INDEX(Elemek!$B$2:$B$113, MATCH(D100, Elemek!$C$2:$C$113,0))</f>
        <v>Te</v>
      </c>
      <c r="C100">
        <v>125</v>
      </c>
      <c r="D100">
        <v>52</v>
      </c>
      <c r="E100">
        <v>73</v>
      </c>
      <c r="F100">
        <v>8.7835049999999999</v>
      </c>
      <c r="H100" t="str">
        <f ca="1">IF(M100=Vas!$B$4, IF(H99="I", 1, MAX(H$2:H99) + 1), "")</f>
        <v/>
      </c>
      <c r="L100">
        <v>99</v>
      </c>
      <c r="M100" t="str">
        <f>INDEX(Elemek!$B$2:$B$113, MATCH(O100, Elemek!$C$2:$C$113,0))</f>
        <v>Te</v>
      </c>
      <c r="N100">
        <f t="shared" si="4"/>
        <v>125</v>
      </c>
      <c r="O100">
        <v>52</v>
      </c>
      <c r="P100">
        <v>73</v>
      </c>
      <c r="Q100">
        <v>8.7835049999999999</v>
      </c>
      <c r="R100">
        <f t="shared" si="5"/>
        <v>8.7835049999999999</v>
      </c>
      <c r="S100">
        <f t="shared" si="6"/>
        <v>8.7835049999999999</v>
      </c>
      <c r="T100">
        <f t="shared" si="7"/>
        <v>8.7835049999999999</v>
      </c>
    </row>
    <row r="101" spans="1:20" x14ac:dyDescent="0.25">
      <c r="A101">
        <v>100</v>
      </c>
      <c r="B101" t="str">
        <f>INDEX(Elemek!$B$2:$B$113, MATCH(D101, Elemek!$C$2:$C$113,0))</f>
        <v>Xe</v>
      </c>
      <c r="C101">
        <v>128</v>
      </c>
      <c r="D101">
        <v>54</v>
      </c>
      <c r="E101">
        <v>74</v>
      </c>
      <c r="F101">
        <v>8.7733589999999992</v>
      </c>
      <c r="H101" t="str">
        <f ca="1">IF(M101=Vas!$B$4, IF(H100="I", 1, MAX(H$2:H100) + 1), "")</f>
        <v/>
      </c>
      <c r="L101">
        <v>100</v>
      </c>
      <c r="M101" t="str">
        <f>INDEX(Elemek!$B$2:$B$113, MATCH(O101, Elemek!$C$2:$C$113,0))</f>
        <v>Xe</v>
      </c>
      <c r="N101">
        <f t="shared" si="4"/>
        <v>128</v>
      </c>
      <c r="O101">
        <v>54</v>
      </c>
      <c r="P101">
        <v>74</v>
      </c>
      <c r="Q101">
        <v>8.7733589999999992</v>
      </c>
      <c r="R101">
        <f t="shared" si="5"/>
        <v>8.7733589999999992</v>
      </c>
      <c r="S101">
        <f t="shared" si="6"/>
        <v>8.7733589999999992</v>
      </c>
      <c r="T101">
        <f t="shared" si="7"/>
        <v>8.7733589999999992</v>
      </c>
    </row>
    <row r="102" spans="1:20" x14ac:dyDescent="0.25">
      <c r="A102">
        <v>101</v>
      </c>
      <c r="B102" t="str">
        <f>INDEX(Elemek!$B$2:$B$113, MATCH(D102, Elemek!$C$2:$C$113,0))</f>
        <v>I</v>
      </c>
      <c r="C102">
        <v>127</v>
      </c>
      <c r="D102">
        <v>53</v>
      </c>
      <c r="E102">
        <v>74</v>
      </c>
      <c r="F102">
        <v>8.7719810000000003</v>
      </c>
      <c r="H102" t="str">
        <f ca="1">IF(M102=Vas!$B$4, IF(H101="I", 1, MAX(H$2:H101) + 1), "")</f>
        <v/>
      </c>
      <c r="L102">
        <v>101</v>
      </c>
      <c r="M102" t="str">
        <f>INDEX(Elemek!$B$2:$B$113, MATCH(O102, Elemek!$C$2:$C$113,0))</f>
        <v>I</v>
      </c>
      <c r="N102">
        <f t="shared" si="4"/>
        <v>127</v>
      </c>
      <c r="O102">
        <v>53</v>
      </c>
      <c r="P102">
        <v>74</v>
      </c>
      <c r="Q102">
        <v>8.7719810000000003</v>
      </c>
      <c r="R102">
        <f t="shared" si="5"/>
        <v>8.7719810000000003</v>
      </c>
      <c r="S102">
        <f t="shared" si="6"/>
        <v>8.7719810000000003</v>
      </c>
      <c r="T102">
        <f t="shared" si="7"/>
        <v>8.7719810000000003</v>
      </c>
    </row>
    <row r="103" spans="1:20" x14ac:dyDescent="0.25">
      <c r="A103">
        <v>102</v>
      </c>
      <c r="B103" t="str">
        <f>INDEX(Elemek!$B$2:$B$113, MATCH(D103, Elemek!$C$2:$C$113,0))</f>
        <v>Xe</v>
      </c>
      <c r="C103">
        <v>130</v>
      </c>
      <c r="D103">
        <v>54</v>
      </c>
      <c r="E103">
        <v>76</v>
      </c>
      <c r="F103">
        <v>8.7627249999999997</v>
      </c>
      <c r="H103" t="str">
        <f ca="1">IF(M103=Vas!$B$4, IF(H102="I", 1, MAX(H$2:H102) + 1), "")</f>
        <v/>
      </c>
      <c r="L103">
        <v>102</v>
      </c>
      <c r="M103" t="str">
        <f>INDEX(Elemek!$B$2:$B$113, MATCH(O103, Elemek!$C$2:$C$113,0))</f>
        <v>Xe</v>
      </c>
      <c r="N103">
        <f t="shared" si="4"/>
        <v>130</v>
      </c>
      <c r="O103">
        <v>54</v>
      </c>
      <c r="P103">
        <v>76</v>
      </c>
      <c r="Q103">
        <v>8.7627249999999997</v>
      </c>
      <c r="R103">
        <f t="shared" si="5"/>
        <v>8.7627249999999997</v>
      </c>
      <c r="S103">
        <f t="shared" si="6"/>
        <v>8.7627249999999997</v>
      </c>
      <c r="T103">
        <f t="shared" si="7"/>
        <v>8.7627249999999997</v>
      </c>
    </row>
    <row r="104" spans="1:20" x14ac:dyDescent="0.25">
      <c r="A104">
        <v>103</v>
      </c>
      <c r="B104" t="str">
        <f>INDEX(Elemek!$B$2:$B$113, MATCH(D104, Elemek!$C$2:$C$113,0))</f>
        <v>Xe</v>
      </c>
      <c r="C104">
        <v>129</v>
      </c>
      <c r="D104">
        <v>54</v>
      </c>
      <c r="E104">
        <v>75</v>
      </c>
      <c r="F104">
        <v>8.7589039999999994</v>
      </c>
      <c r="H104" t="str">
        <f ca="1">IF(M104=Vas!$B$4, IF(H103="I", 1, MAX(H$2:H103) + 1), "")</f>
        <v/>
      </c>
      <c r="L104">
        <v>103</v>
      </c>
      <c r="M104" t="str">
        <f>INDEX(Elemek!$B$2:$B$113, MATCH(O104, Elemek!$C$2:$C$113,0))</f>
        <v>Xe</v>
      </c>
      <c r="N104">
        <f t="shared" si="4"/>
        <v>129</v>
      </c>
      <c r="O104">
        <v>54</v>
      </c>
      <c r="P104">
        <v>75</v>
      </c>
      <c r="Q104">
        <v>8.7589039999999994</v>
      </c>
      <c r="R104">
        <f t="shared" si="5"/>
        <v>8.7589039999999994</v>
      </c>
      <c r="S104">
        <f t="shared" si="6"/>
        <v>8.7589039999999994</v>
      </c>
      <c r="T104">
        <f t="shared" si="7"/>
        <v>8.7589039999999994</v>
      </c>
    </row>
    <row r="105" spans="1:20" x14ac:dyDescent="0.25">
      <c r="A105">
        <v>104</v>
      </c>
      <c r="B105" t="str">
        <f>INDEX(Elemek!$B$2:$B$113, MATCH(D105, Elemek!$C$2:$C$113,0))</f>
        <v>Xe</v>
      </c>
      <c r="C105">
        <v>132</v>
      </c>
      <c r="D105">
        <v>54</v>
      </c>
      <c r="E105">
        <v>78</v>
      </c>
      <c r="F105">
        <v>8.7476950000000002</v>
      </c>
      <c r="H105" t="str">
        <f ca="1">IF(M105=Vas!$B$4, IF(H104="I", 1, MAX(H$2:H104) + 1), "")</f>
        <v/>
      </c>
      <c r="L105">
        <v>104</v>
      </c>
      <c r="M105" t="str">
        <f>INDEX(Elemek!$B$2:$B$113, MATCH(O105, Elemek!$C$2:$C$113,0))</f>
        <v>Xe</v>
      </c>
      <c r="N105">
        <f t="shared" si="4"/>
        <v>132</v>
      </c>
      <c r="O105">
        <v>54</v>
      </c>
      <c r="P105">
        <v>78</v>
      </c>
      <c r="Q105">
        <v>8.7476950000000002</v>
      </c>
      <c r="R105">
        <f t="shared" si="5"/>
        <v>8.7476950000000002</v>
      </c>
      <c r="S105">
        <f t="shared" si="6"/>
        <v>8.7476950000000002</v>
      </c>
      <c r="T105">
        <f t="shared" si="7"/>
        <v>8.7476950000000002</v>
      </c>
    </row>
    <row r="106" spans="1:20" x14ac:dyDescent="0.25">
      <c r="A106">
        <v>105</v>
      </c>
      <c r="B106" t="str">
        <f>INDEX(Elemek!$B$2:$B$113, MATCH(D106, Elemek!$C$2:$C$113,0))</f>
        <v>Xe</v>
      </c>
      <c r="C106">
        <v>131</v>
      </c>
      <c r="D106">
        <v>54</v>
      </c>
      <c r="E106">
        <v>77</v>
      </c>
      <c r="F106">
        <v>8.7462529999999994</v>
      </c>
      <c r="H106" t="str">
        <f ca="1">IF(M106=Vas!$B$4, IF(H105="I", 1, MAX(H$2:H105) + 1), "")</f>
        <v/>
      </c>
      <c r="L106">
        <v>105</v>
      </c>
      <c r="M106" t="str">
        <f>INDEX(Elemek!$B$2:$B$113, MATCH(O106, Elemek!$C$2:$C$113,0))</f>
        <v>Xe</v>
      </c>
      <c r="N106">
        <f t="shared" si="4"/>
        <v>131</v>
      </c>
      <c r="O106">
        <v>54</v>
      </c>
      <c r="P106">
        <v>77</v>
      </c>
      <c r="Q106">
        <v>8.7462529999999994</v>
      </c>
      <c r="R106">
        <f t="shared" si="5"/>
        <v>8.7462529999999994</v>
      </c>
      <c r="S106">
        <f t="shared" si="6"/>
        <v>8.7462529999999994</v>
      </c>
      <c r="T106">
        <f t="shared" si="7"/>
        <v>8.7462529999999994</v>
      </c>
    </row>
    <row r="107" spans="1:20" x14ac:dyDescent="0.25">
      <c r="A107">
        <v>106</v>
      </c>
      <c r="B107" t="str">
        <f>INDEX(Elemek!$B$2:$B$113, MATCH(D107, Elemek!$C$2:$C$113,0))</f>
        <v>Ba</v>
      </c>
      <c r="C107">
        <v>134</v>
      </c>
      <c r="D107">
        <v>56</v>
      </c>
      <c r="E107">
        <v>78</v>
      </c>
      <c r="F107">
        <v>8.7351329999999994</v>
      </c>
      <c r="H107" t="str">
        <f ca="1">IF(M107=Vas!$B$4, IF(H106="I", 1, MAX(H$2:H106) + 1), "")</f>
        <v/>
      </c>
      <c r="L107">
        <v>106</v>
      </c>
      <c r="M107" t="str">
        <f>INDEX(Elemek!$B$2:$B$113, MATCH(O107, Elemek!$C$2:$C$113,0))</f>
        <v>Ba</v>
      </c>
      <c r="N107">
        <f t="shared" si="4"/>
        <v>134</v>
      </c>
      <c r="O107">
        <v>56</v>
      </c>
      <c r="P107">
        <v>78</v>
      </c>
      <c r="Q107">
        <v>8.7351329999999994</v>
      </c>
      <c r="R107">
        <f t="shared" si="5"/>
        <v>8.7351329999999994</v>
      </c>
      <c r="S107">
        <f t="shared" si="6"/>
        <v>8.7351329999999994</v>
      </c>
      <c r="T107">
        <f t="shared" si="7"/>
        <v>8.7351329999999994</v>
      </c>
    </row>
    <row r="108" spans="1:20" x14ac:dyDescent="0.25">
      <c r="A108">
        <v>107</v>
      </c>
      <c r="B108" t="str">
        <f>INDEX(Elemek!$B$2:$B$113, MATCH(D108, Elemek!$C$2:$C$113,0))</f>
        <v>Cs</v>
      </c>
      <c r="C108">
        <v>133</v>
      </c>
      <c r="D108">
        <v>55</v>
      </c>
      <c r="E108">
        <v>78</v>
      </c>
      <c r="F108">
        <v>8.7335150000000006</v>
      </c>
      <c r="H108" t="str">
        <f ca="1">IF(M108=Vas!$B$4, IF(H107="I", 1, MAX(H$2:H107) + 1), "")</f>
        <v/>
      </c>
      <c r="L108">
        <v>107</v>
      </c>
      <c r="M108" t="str">
        <f>INDEX(Elemek!$B$2:$B$113, MATCH(O108, Elemek!$C$2:$C$113,0))</f>
        <v>Cs</v>
      </c>
      <c r="N108">
        <f t="shared" si="4"/>
        <v>133</v>
      </c>
      <c r="O108">
        <v>55</v>
      </c>
      <c r="P108">
        <v>78</v>
      </c>
      <c r="Q108">
        <v>8.7335150000000006</v>
      </c>
      <c r="R108">
        <f t="shared" si="5"/>
        <v>8.7335150000000006</v>
      </c>
      <c r="S108">
        <f t="shared" si="6"/>
        <v>8.7335150000000006</v>
      </c>
      <c r="T108">
        <f t="shared" si="7"/>
        <v>8.7335150000000006</v>
      </c>
    </row>
    <row r="109" spans="1:20" x14ac:dyDescent="0.25">
      <c r="A109">
        <v>108</v>
      </c>
      <c r="B109" t="str">
        <f>INDEX(Elemek!$B$2:$B$113, MATCH(D109, Elemek!$C$2:$C$113,0))</f>
        <v>Ba</v>
      </c>
      <c r="C109">
        <v>136</v>
      </c>
      <c r="D109">
        <v>56</v>
      </c>
      <c r="E109">
        <v>80</v>
      </c>
      <c r="F109">
        <v>8.7249079999999992</v>
      </c>
      <c r="H109" t="str">
        <f ca="1">IF(M109=Vas!$B$4, IF(H108="I", 1, MAX(H$2:H108) + 1), "")</f>
        <v/>
      </c>
      <c r="L109">
        <v>108</v>
      </c>
      <c r="M109" t="str">
        <f>INDEX(Elemek!$B$2:$B$113, MATCH(O109, Elemek!$C$2:$C$113,0))</f>
        <v>Ba</v>
      </c>
      <c r="N109">
        <f t="shared" si="4"/>
        <v>136</v>
      </c>
      <c r="O109">
        <v>56</v>
      </c>
      <c r="P109">
        <v>80</v>
      </c>
      <c r="Q109">
        <v>8.7249079999999992</v>
      </c>
      <c r="R109">
        <f t="shared" si="5"/>
        <v>8.7249079999999992</v>
      </c>
      <c r="S109">
        <f t="shared" si="6"/>
        <v>8.7249079999999992</v>
      </c>
      <c r="T109">
        <f t="shared" si="7"/>
        <v>8.7249079999999992</v>
      </c>
    </row>
    <row r="110" spans="1:20" x14ac:dyDescent="0.25">
      <c r="A110">
        <v>109</v>
      </c>
      <c r="B110" t="str">
        <f>INDEX(Elemek!$B$2:$B$113, MATCH(D110, Elemek!$C$2:$C$113,0))</f>
        <v>Ba</v>
      </c>
      <c r="C110">
        <v>135</v>
      </c>
      <c r="D110">
        <v>56</v>
      </c>
      <c r="E110">
        <v>79</v>
      </c>
      <c r="F110">
        <v>8.7220720000000007</v>
      </c>
      <c r="H110" t="str">
        <f ca="1">IF(M110=Vas!$B$4, IF(H109="I", 1, MAX(H$2:H109) + 1), "")</f>
        <v/>
      </c>
      <c r="L110">
        <v>109</v>
      </c>
      <c r="M110" t="str">
        <f>INDEX(Elemek!$B$2:$B$113, MATCH(O110, Elemek!$C$2:$C$113,0))</f>
        <v>Ba</v>
      </c>
      <c r="N110">
        <f t="shared" si="4"/>
        <v>135</v>
      </c>
      <c r="O110">
        <v>56</v>
      </c>
      <c r="P110">
        <v>79</v>
      </c>
      <c r="Q110">
        <v>8.7220720000000007</v>
      </c>
      <c r="R110">
        <f t="shared" si="5"/>
        <v>8.7220720000000007</v>
      </c>
      <c r="S110">
        <f t="shared" si="6"/>
        <v>8.7220720000000007</v>
      </c>
      <c r="T110">
        <f t="shared" si="7"/>
        <v>8.7220720000000007</v>
      </c>
    </row>
    <row r="111" spans="1:20" x14ac:dyDescent="0.25">
      <c r="A111">
        <v>110</v>
      </c>
      <c r="B111" t="str">
        <f>INDEX(Elemek!$B$2:$B$113, MATCH(D111, Elemek!$C$2:$C$113,0))</f>
        <v>Ba</v>
      </c>
      <c r="C111">
        <v>137</v>
      </c>
      <c r="D111">
        <v>56</v>
      </c>
      <c r="E111">
        <v>81</v>
      </c>
      <c r="F111">
        <v>8.7116279999999993</v>
      </c>
      <c r="H111" t="str">
        <f ca="1">IF(M111=Vas!$B$4, IF(H110="I", 1, MAX(H$2:H110) + 1), "")</f>
        <v/>
      </c>
      <c r="L111">
        <v>110</v>
      </c>
      <c r="M111" t="str">
        <f>INDEX(Elemek!$B$2:$B$113, MATCH(O111, Elemek!$C$2:$C$113,0))</f>
        <v>Ba</v>
      </c>
      <c r="N111">
        <f t="shared" si="4"/>
        <v>137</v>
      </c>
      <c r="O111">
        <v>56</v>
      </c>
      <c r="P111">
        <v>81</v>
      </c>
      <c r="Q111">
        <v>8.7116279999999993</v>
      </c>
      <c r="R111">
        <f t="shared" si="5"/>
        <v>8.7116279999999993</v>
      </c>
      <c r="S111">
        <f t="shared" si="6"/>
        <v>8.7116279999999993</v>
      </c>
      <c r="T111">
        <f t="shared" si="7"/>
        <v>8.7116279999999993</v>
      </c>
    </row>
    <row r="112" spans="1:20" x14ac:dyDescent="0.25">
      <c r="A112">
        <v>111</v>
      </c>
      <c r="B112" t="str">
        <f>INDEX(Elemek!$B$2:$B$113, MATCH(D112, Elemek!$C$2:$C$113,0))</f>
        <v>Ba</v>
      </c>
      <c r="C112">
        <v>138</v>
      </c>
      <c r="D112">
        <v>56</v>
      </c>
      <c r="E112">
        <v>82</v>
      </c>
      <c r="F112">
        <v>8.7109039999999993</v>
      </c>
      <c r="H112" t="str">
        <f ca="1">IF(M112=Vas!$B$4, IF(H111="I", 1, MAX(H$2:H111) + 1), "")</f>
        <v/>
      </c>
      <c r="L112">
        <v>111</v>
      </c>
      <c r="M112" t="str">
        <f>INDEX(Elemek!$B$2:$B$113, MATCH(O112, Elemek!$C$2:$C$113,0))</f>
        <v>Ba</v>
      </c>
      <c r="N112">
        <f t="shared" si="4"/>
        <v>138</v>
      </c>
      <c r="O112">
        <v>56</v>
      </c>
      <c r="P112">
        <v>82</v>
      </c>
      <c r="Q112">
        <v>8.7109039999999993</v>
      </c>
      <c r="R112">
        <f t="shared" si="5"/>
        <v>8.7109039999999993</v>
      </c>
      <c r="S112">
        <f t="shared" si="6"/>
        <v>8.7109039999999993</v>
      </c>
      <c r="T112">
        <f t="shared" si="7"/>
        <v>8.7109039999999993</v>
      </c>
    </row>
    <row r="113" spans="1:20" x14ac:dyDescent="0.25">
      <c r="A113">
        <v>112</v>
      </c>
      <c r="B113" t="str">
        <f>INDEX(Elemek!$B$2:$B$113, MATCH(D113, Elemek!$C$2:$C$113,0))</f>
        <v>Al</v>
      </c>
      <c r="C113">
        <v>27</v>
      </c>
      <c r="D113">
        <v>13</v>
      </c>
      <c r="E113">
        <v>14</v>
      </c>
      <c r="F113">
        <v>8.7082420000000003</v>
      </c>
      <c r="H113" t="str">
        <f ca="1">IF(M113=Vas!$B$4, IF(H112="I", 1, MAX(H$2:H112) + 1), "")</f>
        <v/>
      </c>
      <c r="L113">
        <v>112</v>
      </c>
      <c r="M113" t="str">
        <f>INDEX(Elemek!$B$2:$B$113, MATCH(O113, Elemek!$C$2:$C$113,0))</f>
        <v>Al</v>
      </c>
      <c r="N113">
        <f t="shared" si="4"/>
        <v>27</v>
      </c>
      <c r="O113">
        <v>13</v>
      </c>
      <c r="P113">
        <v>14</v>
      </c>
      <c r="Q113">
        <v>8.7082420000000003</v>
      </c>
      <c r="R113">
        <f t="shared" si="5"/>
        <v>8.7082420000000003</v>
      </c>
      <c r="S113">
        <f t="shared" si="6"/>
        <v>8.7082420000000003</v>
      </c>
      <c r="T113">
        <f t="shared" si="7"/>
        <v>8.7082420000000003</v>
      </c>
    </row>
    <row r="114" spans="1:20" x14ac:dyDescent="0.25">
      <c r="A114">
        <v>113</v>
      </c>
      <c r="B114" t="str">
        <f>INDEX(Elemek!$B$2:$B$113, MATCH(D114, Elemek!$C$2:$C$113,0))</f>
        <v>Ce</v>
      </c>
      <c r="C114">
        <v>140</v>
      </c>
      <c r="D114">
        <v>58</v>
      </c>
      <c r="E114">
        <v>82</v>
      </c>
      <c r="F114">
        <v>8.7004940000000008</v>
      </c>
      <c r="H114" t="str">
        <f ca="1">IF(M114=Vas!$B$4, IF(H113="I", 1, MAX(H$2:H113) + 1), "")</f>
        <v/>
      </c>
      <c r="L114">
        <v>113</v>
      </c>
      <c r="M114" t="str">
        <f>INDEX(Elemek!$B$2:$B$113, MATCH(O114, Elemek!$C$2:$C$113,0))</f>
        <v>Ce</v>
      </c>
      <c r="N114">
        <f t="shared" si="4"/>
        <v>140</v>
      </c>
      <c r="O114">
        <v>58</v>
      </c>
      <c r="P114">
        <v>82</v>
      </c>
      <c r="Q114">
        <v>8.7004940000000008</v>
      </c>
      <c r="R114">
        <f t="shared" si="5"/>
        <v>8.7004940000000008</v>
      </c>
      <c r="S114">
        <f t="shared" si="6"/>
        <v>8.7004940000000008</v>
      </c>
      <c r="T114">
        <f t="shared" si="7"/>
        <v>8.7004940000000008</v>
      </c>
    </row>
    <row r="115" spans="1:20" x14ac:dyDescent="0.25">
      <c r="A115">
        <v>114</v>
      </c>
      <c r="B115" t="str">
        <f>INDEX(Elemek!$B$2:$B$113, MATCH(D115, Elemek!$C$2:$C$113,0))</f>
        <v>La</v>
      </c>
      <c r="C115">
        <v>139</v>
      </c>
      <c r="D115">
        <v>57</v>
      </c>
      <c r="E115">
        <v>82</v>
      </c>
      <c r="F115">
        <v>8.6988920000000007</v>
      </c>
      <c r="H115" t="str">
        <f ca="1">IF(M115=Vas!$B$4, IF(H114="I", 1, MAX(H$2:H114) + 1), "")</f>
        <v/>
      </c>
      <c r="L115">
        <v>114</v>
      </c>
      <c r="M115" t="str">
        <f>INDEX(Elemek!$B$2:$B$113, MATCH(O115, Elemek!$C$2:$C$113,0))</f>
        <v>La</v>
      </c>
      <c r="N115">
        <f t="shared" si="4"/>
        <v>139</v>
      </c>
      <c r="O115">
        <v>57</v>
      </c>
      <c r="P115">
        <v>82</v>
      </c>
      <c r="Q115">
        <v>8.6988920000000007</v>
      </c>
      <c r="R115">
        <f t="shared" si="5"/>
        <v>8.6988920000000007</v>
      </c>
      <c r="S115">
        <f t="shared" si="6"/>
        <v>8.6988920000000007</v>
      </c>
      <c r="T115">
        <f t="shared" si="7"/>
        <v>8.6988920000000007</v>
      </c>
    </row>
    <row r="116" spans="1:20" x14ac:dyDescent="0.25">
      <c r="A116">
        <v>115</v>
      </c>
      <c r="B116" t="str">
        <f>INDEX(Elemek!$B$2:$B$113, MATCH(D116, Elemek!$C$2:$C$113,0))</f>
        <v>Mg</v>
      </c>
      <c r="C116">
        <v>26</v>
      </c>
      <c r="D116">
        <v>12</v>
      </c>
      <c r="E116">
        <v>14</v>
      </c>
      <c r="F116">
        <v>8.6949810000000003</v>
      </c>
      <c r="H116" t="str">
        <f ca="1">IF(M116=Vas!$B$4, IF(H115="I", 1, MAX(H$2:H115) + 1), "")</f>
        <v/>
      </c>
      <c r="L116">
        <v>115</v>
      </c>
      <c r="M116" t="str">
        <f>INDEX(Elemek!$B$2:$B$113, MATCH(O116, Elemek!$C$2:$C$113,0))</f>
        <v>Mg</v>
      </c>
      <c r="N116">
        <f t="shared" si="4"/>
        <v>26</v>
      </c>
      <c r="O116">
        <v>12</v>
      </c>
      <c r="P116">
        <v>14</v>
      </c>
      <c r="Q116">
        <v>8.6949810000000003</v>
      </c>
      <c r="R116">
        <f t="shared" si="5"/>
        <v>8.6949810000000003</v>
      </c>
      <c r="S116">
        <f t="shared" si="6"/>
        <v>8.6949810000000003</v>
      </c>
      <c r="T116">
        <f t="shared" si="7"/>
        <v>8.6949810000000003</v>
      </c>
    </row>
    <row r="117" spans="1:20" x14ac:dyDescent="0.25">
      <c r="A117">
        <v>116</v>
      </c>
      <c r="B117" t="str">
        <f>INDEX(Elemek!$B$2:$B$113, MATCH(D117, Elemek!$C$2:$C$113,0))</f>
        <v>Pr</v>
      </c>
      <c r="C117">
        <v>141</v>
      </c>
      <c r="D117">
        <v>59</v>
      </c>
      <c r="E117">
        <v>82</v>
      </c>
      <c r="F117">
        <v>8.6814049999999998</v>
      </c>
      <c r="H117" t="str">
        <f ca="1">IF(M117=Vas!$B$4, IF(H116="I", 1, MAX(H$2:H116) + 1), "")</f>
        <v/>
      </c>
      <c r="L117">
        <v>116</v>
      </c>
      <c r="M117" t="str">
        <f>INDEX(Elemek!$B$2:$B$113, MATCH(O117, Elemek!$C$2:$C$113,0))</f>
        <v>Pr</v>
      </c>
      <c r="N117">
        <f t="shared" si="4"/>
        <v>141</v>
      </c>
      <c r="O117">
        <v>59</v>
      </c>
      <c r="P117">
        <v>82</v>
      </c>
      <c r="Q117">
        <v>8.6814049999999998</v>
      </c>
      <c r="R117">
        <f t="shared" si="5"/>
        <v>8.6814049999999998</v>
      </c>
      <c r="S117">
        <f t="shared" si="6"/>
        <v>8.6814049999999998</v>
      </c>
      <c r="T117">
        <f t="shared" si="7"/>
        <v>8.6814049999999998</v>
      </c>
    </row>
    <row r="118" spans="1:20" x14ac:dyDescent="0.25">
      <c r="A118">
        <v>117</v>
      </c>
      <c r="B118" t="str">
        <f>INDEX(Elemek!$B$2:$B$113, MATCH(D118, Elemek!$C$2:$C$113,0))</f>
        <v>Nd</v>
      </c>
      <c r="C118">
        <v>142</v>
      </c>
      <c r="D118">
        <v>60</v>
      </c>
      <c r="E118">
        <v>82</v>
      </c>
      <c r="F118">
        <v>8.6766459999999999</v>
      </c>
      <c r="H118" t="str">
        <f ca="1">IF(M118=Vas!$B$4, IF(H117="I", 1, MAX(H$2:H117) + 1), "")</f>
        <v/>
      </c>
      <c r="L118">
        <v>117</v>
      </c>
      <c r="M118" t="str">
        <f>INDEX(Elemek!$B$2:$B$113, MATCH(O118, Elemek!$C$2:$C$113,0))</f>
        <v>Nd</v>
      </c>
      <c r="N118">
        <f t="shared" si="4"/>
        <v>142</v>
      </c>
      <c r="O118">
        <v>60</v>
      </c>
      <c r="P118">
        <v>82</v>
      </c>
      <c r="Q118">
        <v>8.6766459999999999</v>
      </c>
      <c r="R118">
        <f t="shared" si="5"/>
        <v>8.6766459999999999</v>
      </c>
      <c r="S118">
        <f t="shared" si="6"/>
        <v>8.6766459999999999</v>
      </c>
      <c r="T118">
        <f t="shared" si="7"/>
        <v>8.6766459999999999</v>
      </c>
    </row>
    <row r="119" spans="1:20" x14ac:dyDescent="0.25">
      <c r="A119">
        <v>118</v>
      </c>
      <c r="B119" t="str">
        <f>INDEX(Elemek!$B$2:$B$113, MATCH(D119, Elemek!$C$2:$C$113,0))</f>
        <v>Mg</v>
      </c>
      <c r="C119">
        <v>24</v>
      </c>
      <c r="D119">
        <v>12</v>
      </c>
      <c r="E119">
        <v>12</v>
      </c>
      <c r="F119">
        <v>8.6519110000000001</v>
      </c>
      <c r="H119" t="str">
        <f ca="1">IF(M119=Vas!$B$4, IF(H118="I", 1, MAX(H$2:H118) + 1), "")</f>
        <v/>
      </c>
      <c r="L119">
        <v>118</v>
      </c>
      <c r="M119" t="str">
        <f>INDEX(Elemek!$B$2:$B$113, MATCH(O119, Elemek!$C$2:$C$113,0))</f>
        <v>Mg</v>
      </c>
      <c r="N119">
        <f t="shared" si="4"/>
        <v>24</v>
      </c>
      <c r="O119">
        <v>12</v>
      </c>
      <c r="P119">
        <v>12</v>
      </c>
      <c r="Q119">
        <v>8.6519110000000001</v>
      </c>
      <c r="R119">
        <f t="shared" si="5"/>
        <v>8.6519110000000001</v>
      </c>
      <c r="S119">
        <f t="shared" si="6"/>
        <v>8.6519110000000001</v>
      </c>
      <c r="T119">
        <f t="shared" si="7"/>
        <v>8.6519110000000001</v>
      </c>
    </row>
    <row r="120" spans="1:20" x14ac:dyDescent="0.25">
      <c r="A120">
        <v>119</v>
      </c>
      <c r="B120" t="str">
        <f>INDEX(Elemek!$B$2:$B$113, MATCH(D120, Elemek!$C$2:$C$113,0))</f>
        <v>Mg</v>
      </c>
      <c r="C120">
        <v>25</v>
      </c>
      <c r="D120">
        <v>12</v>
      </c>
      <c r="E120">
        <v>13</v>
      </c>
      <c r="F120">
        <v>8.5990470000000006</v>
      </c>
      <c r="H120" t="str">
        <f ca="1">IF(M120=Vas!$B$4, IF(H119="I", 1, MAX(H$2:H119) + 1), "")</f>
        <v/>
      </c>
      <c r="L120">
        <v>119</v>
      </c>
      <c r="M120" t="str">
        <f>INDEX(Elemek!$B$2:$B$113, MATCH(O120, Elemek!$C$2:$C$113,0))</f>
        <v>Mg</v>
      </c>
      <c r="N120">
        <f t="shared" si="4"/>
        <v>25</v>
      </c>
      <c r="O120">
        <v>12</v>
      </c>
      <c r="P120">
        <v>13</v>
      </c>
      <c r="Q120">
        <v>8.5990470000000006</v>
      </c>
      <c r="R120">
        <f t="shared" si="5"/>
        <v>8.5990470000000006</v>
      </c>
      <c r="S120">
        <f t="shared" si="6"/>
        <v>8.5990470000000006</v>
      </c>
      <c r="T120">
        <f t="shared" si="7"/>
        <v>8.5990470000000006</v>
      </c>
    </row>
    <row r="121" spans="1:20" x14ac:dyDescent="0.25">
      <c r="A121">
        <v>120</v>
      </c>
      <c r="B121" t="str">
        <f>INDEX(Elemek!$B$2:$B$113, MATCH(D121, Elemek!$C$2:$C$113,0))</f>
        <v>Gd</v>
      </c>
      <c r="C121">
        <v>156</v>
      </c>
      <c r="D121">
        <v>64</v>
      </c>
      <c r="E121">
        <v>92</v>
      </c>
      <c r="F121">
        <v>8.5363419999999994</v>
      </c>
      <c r="H121" t="str">
        <f ca="1">IF(M121=Vas!$B$4, IF(H120="I", 1, MAX(H$2:H120) + 1), "")</f>
        <v/>
      </c>
      <c r="L121">
        <v>120</v>
      </c>
      <c r="M121" t="str">
        <f>INDEX(Elemek!$B$2:$B$113, MATCH(O121, Elemek!$C$2:$C$113,0))</f>
        <v>Gd</v>
      </c>
      <c r="N121">
        <f t="shared" si="4"/>
        <v>156</v>
      </c>
      <c r="O121">
        <v>64</v>
      </c>
      <c r="P121">
        <v>92</v>
      </c>
      <c r="Q121">
        <v>8.5363419999999994</v>
      </c>
      <c r="R121">
        <f t="shared" si="5"/>
        <v>8.5363419999999994</v>
      </c>
      <c r="S121">
        <f t="shared" si="6"/>
        <v>8.5363419999999994</v>
      </c>
      <c r="T121">
        <f t="shared" si="7"/>
        <v>8.5363419999999994</v>
      </c>
    </row>
    <row r="122" spans="1:20" x14ac:dyDescent="0.25">
      <c r="A122">
        <v>121</v>
      </c>
      <c r="B122" t="str">
        <f>INDEX(Elemek!$B$2:$B$113, MATCH(D122, Elemek!$C$2:$C$113,0))</f>
        <v>Gd</v>
      </c>
      <c r="C122">
        <v>157</v>
      </c>
      <c r="D122">
        <v>64</v>
      </c>
      <c r="E122">
        <v>93</v>
      </c>
      <c r="F122">
        <v>8.5224779999999996</v>
      </c>
      <c r="H122" t="str">
        <f ca="1">IF(M122=Vas!$B$4, IF(H121="I", 1, MAX(H$2:H121) + 1), "")</f>
        <v/>
      </c>
      <c r="L122">
        <v>121</v>
      </c>
      <c r="M122" t="str">
        <f>INDEX(Elemek!$B$2:$B$113, MATCH(O122, Elemek!$C$2:$C$113,0))</f>
        <v>Gd</v>
      </c>
      <c r="N122">
        <f t="shared" si="4"/>
        <v>157</v>
      </c>
      <c r="O122">
        <v>64</v>
      </c>
      <c r="P122">
        <v>93</v>
      </c>
      <c r="Q122">
        <v>8.5224779999999996</v>
      </c>
      <c r="R122">
        <f t="shared" si="5"/>
        <v>8.5224779999999996</v>
      </c>
      <c r="S122">
        <f t="shared" si="6"/>
        <v>8.5224779999999996</v>
      </c>
      <c r="T122">
        <f t="shared" si="7"/>
        <v>8.5224779999999996</v>
      </c>
    </row>
    <row r="123" spans="1:20" x14ac:dyDescent="0.25">
      <c r="A123">
        <v>122</v>
      </c>
      <c r="B123" t="str">
        <f>INDEX(Elemek!$B$2:$B$113, MATCH(D123, Elemek!$C$2:$C$113,0))</f>
        <v>Gd</v>
      </c>
      <c r="C123">
        <v>158</v>
      </c>
      <c r="D123">
        <v>64</v>
      </c>
      <c r="E123">
        <v>94</v>
      </c>
      <c r="F123">
        <v>8.5187749999999998</v>
      </c>
      <c r="H123" t="str">
        <f ca="1">IF(M123=Vas!$B$4, IF(H122="I", 1, MAX(H$2:H122) + 1), "")</f>
        <v/>
      </c>
      <c r="L123">
        <v>122</v>
      </c>
      <c r="M123" t="str">
        <f>INDEX(Elemek!$B$2:$B$113, MATCH(O123, Elemek!$C$2:$C$113,0))</f>
        <v>Gd</v>
      </c>
      <c r="N123">
        <f t="shared" si="4"/>
        <v>158</v>
      </c>
      <c r="O123">
        <v>64</v>
      </c>
      <c r="P123">
        <v>94</v>
      </c>
      <c r="Q123">
        <v>8.5187749999999998</v>
      </c>
      <c r="R123">
        <f t="shared" si="5"/>
        <v>8.5187749999999998</v>
      </c>
      <c r="S123">
        <f t="shared" si="6"/>
        <v>8.5187749999999998</v>
      </c>
      <c r="T123">
        <f t="shared" si="7"/>
        <v>8.5187749999999998</v>
      </c>
    </row>
    <row r="124" spans="1:20" x14ac:dyDescent="0.25">
      <c r="A124">
        <v>123</v>
      </c>
      <c r="B124" t="str">
        <f>INDEX(Elemek!$B$2:$B$113, MATCH(D124, Elemek!$C$2:$C$113,0))</f>
        <v>Tb</v>
      </c>
      <c r="C124">
        <v>159</v>
      </c>
      <c r="D124">
        <v>65</v>
      </c>
      <c r="E124">
        <v>94</v>
      </c>
      <c r="F124">
        <v>8.50868</v>
      </c>
      <c r="H124" t="str">
        <f ca="1">IF(M124=Vas!$B$4, IF(H123="I", 1, MAX(H$2:H123) + 1), "")</f>
        <v/>
      </c>
      <c r="L124">
        <v>123</v>
      </c>
      <c r="M124" t="str">
        <f>INDEX(Elemek!$B$2:$B$113, MATCH(O124, Elemek!$C$2:$C$113,0))</f>
        <v>Tb</v>
      </c>
      <c r="N124">
        <f t="shared" si="4"/>
        <v>159</v>
      </c>
      <c r="O124">
        <v>65</v>
      </c>
      <c r="P124">
        <v>94</v>
      </c>
      <c r="Q124">
        <v>8.50868</v>
      </c>
      <c r="R124">
        <f t="shared" si="5"/>
        <v>8.50868</v>
      </c>
      <c r="S124">
        <f t="shared" si="6"/>
        <v>8.50868</v>
      </c>
      <c r="T124">
        <f t="shared" si="7"/>
        <v>8.50868</v>
      </c>
    </row>
    <row r="125" spans="1:20" x14ac:dyDescent="0.25">
      <c r="A125">
        <v>124</v>
      </c>
      <c r="B125" t="str">
        <f>INDEX(Elemek!$B$2:$B$113, MATCH(D125, Elemek!$C$2:$C$113,0))</f>
        <v>Na</v>
      </c>
      <c r="C125">
        <v>23</v>
      </c>
      <c r="D125">
        <v>11</v>
      </c>
      <c r="E125">
        <v>12</v>
      </c>
      <c r="F125">
        <v>8.4856750000000005</v>
      </c>
      <c r="H125" t="str">
        <f ca="1">IF(M125=Vas!$B$4, IF(H124="I", 1, MAX(H$2:H124) + 1), "")</f>
        <v/>
      </c>
      <c r="L125">
        <v>124</v>
      </c>
      <c r="M125" t="str">
        <f>INDEX(Elemek!$B$2:$B$113, MATCH(O125, Elemek!$C$2:$C$113,0))</f>
        <v>Na</v>
      </c>
      <c r="N125">
        <f t="shared" si="4"/>
        <v>23</v>
      </c>
      <c r="O125">
        <v>11</v>
      </c>
      <c r="P125">
        <v>12</v>
      </c>
      <c r="Q125">
        <v>8.4856750000000005</v>
      </c>
      <c r="R125">
        <f t="shared" si="5"/>
        <v>8.4856750000000005</v>
      </c>
      <c r="S125">
        <f t="shared" si="6"/>
        <v>8.4856750000000005</v>
      </c>
      <c r="T125">
        <f t="shared" si="7"/>
        <v>8.4856750000000005</v>
      </c>
    </row>
    <row r="126" spans="1:20" x14ac:dyDescent="0.25">
      <c r="A126">
        <v>125</v>
      </c>
      <c r="B126" t="str">
        <f>INDEX(Elemek!$B$2:$B$113, MATCH(D126, Elemek!$C$2:$C$113,0))</f>
        <v>Dy</v>
      </c>
      <c r="C126">
        <v>163</v>
      </c>
      <c r="D126">
        <v>66</v>
      </c>
      <c r="E126">
        <v>97</v>
      </c>
      <c r="F126">
        <v>8.4786070000000002</v>
      </c>
      <c r="H126" t="str">
        <f ca="1">IF(M126=Vas!$B$4, IF(H125="I", 1, MAX(H$2:H125) + 1), "")</f>
        <v/>
      </c>
      <c r="L126">
        <v>125</v>
      </c>
      <c r="M126" t="str">
        <f>INDEX(Elemek!$B$2:$B$113, MATCH(O126, Elemek!$C$2:$C$113,0))</f>
        <v>Dy</v>
      </c>
      <c r="N126">
        <f t="shared" si="4"/>
        <v>163</v>
      </c>
      <c r="O126">
        <v>66</v>
      </c>
      <c r="P126">
        <v>97</v>
      </c>
      <c r="Q126">
        <v>8.4786070000000002</v>
      </c>
      <c r="R126">
        <f t="shared" si="5"/>
        <v>8.4786070000000002</v>
      </c>
      <c r="S126">
        <f t="shared" si="6"/>
        <v>8.4786070000000002</v>
      </c>
      <c r="T126">
        <f t="shared" si="7"/>
        <v>8.4786070000000002</v>
      </c>
    </row>
    <row r="127" spans="1:20" x14ac:dyDescent="0.25">
      <c r="A127">
        <v>126</v>
      </c>
      <c r="B127" t="str">
        <f>INDEX(Elemek!$B$2:$B$113, MATCH(D127, Elemek!$C$2:$C$113,0))</f>
        <v>Dy</v>
      </c>
      <c r="C127">
        <v>164</v>
      </c>
      <c r="D127">
        <v>66</v>
      </c>
      <c r="E127">
        <v>98</v>
      </c>
      <c r="F127">
        <v>8.4736039999999999</v>
      </c>
      <c r="H127" t="str">
        <f ca="1">IF(M127=Vas!$B$4, IF(H126="I", 1, MAX(H$2:H126) + 1), "")</f>
        <v/>
      </c>
      <c r="L127">
        <v>126</v>
      </c>
      <c r="M127" t="str">
        <f>INDEX(Elemek!$B$2:$B$113, MATCH(O127, Elemek!$C$2:$C$113,0))</f>
        <v>Dy</v>
      </c>
      <c r="N127">
        <f t="shared" si="4"/>
        <v>164</v>
      </c>
      <c r="O127">
        <v>66</v>
      </c>
      <c r="P127">
        <v>98</v>
      </c>
      <c r="Q127">
        <v>8.4736039999999999</v>
      </c>
      <c r="R127">
        <f t="shared" si="5"/>
        <v>8.4736039999999999</v>
      </c>
      <c r="S127">
        <f t="shared" si="6"/>
        <v>8.4736039999999999</v>
      </c>
      <c r="T127">
        <f t="shared" si="7"/>
        <v>8.4736039999999999</v>
      </c>
    </row>
    <row r="128" spans="1:20" x14ac:dyDescent="0.25">
      <c r="A128">
        <v>127</v>
      </c>
      <c r="B128" t="str">
        <f>INDEX(Elemek!$B$2:$B$113, MATCH(D128, Elemek!$C$2:$C$113,0))</f>
        <v>Ne</v>
      </c>
      <c r="C128">
        <v>22</v>
      </c>
      <c r="D128">
        <v>10</v>
      </c>
      <c r="E128">
        <v>12</v>
      </c>
      <c r="F128">
        <v>8.4360870000000006</v>
      </c>
      <c r="H128" t="str">
        <f ca="1">IF(M128=Vas!$B$4, IF(H127="I", 1, MAX(H$2:H127) + 1), "")</f>
        <v/>
      </c>
      <c r="L128">
        <v>127</v>
      </c>
      <c r="M128" t="str">
        <f>INDEX(Elemek!$B$2:$B$113, MATCH(O128, Elemek!$C$2:$C$113,0))</f>
        <v>Ne</v>
      </c>
      <c r="N128">
        <f t="shared" si="4"/>
        <v>22</v>
      </c>
      <c r="O128">
        <v>10</v>
      </c>
      <c r="P128">
        <v>12</v>
      </c>
      <c r="Q128">
        <v>8.4360870000000006</v>
      </c>
      <c r="R128">
        <f t="shared" si="5"/>
        <v>8.4360870000000006</v>
      </c>
      <c r="S128">
        <f t="shared" si="6"/>
        <v>8.4360870000000006</v>
      </c>
      <c r="T128">
        <f t="shared" si="7"/>
        <v>8.4360870000000006</v>
      </c>
    </row>
    <row r="129" spans="1:20" x14ac:dyDescent="0.25">
      <c r="A129">
        <v>128</v>
      </c>
      <c r="B129" t="str">
        <f>INDEX(Elemek!$B$2:$B$113, MATCH(D129, Elemek!$C$2:$C$113,0))</f>
        <v>Ne</v>
      </c>
      <c r="C129">
        <v>20</v>
      </c>
      <c r="D129">
        <v>10</v>
      </c>
      <c r="E129">
        <v>10</v>
      </c>
      <c r="F129">
        <v>8.4234220000000004</v>
      </c>
      <c r="H129" t="str">
        <f ca="1">IF(M129=Vas!$B$4, IF(H128="I", 1, MAX(H$2:H128) + 1), "")</f>
        <v/>
      </c>
      <c r="L129">
        <v>128</v>
      </c>
      <c r="M129" t="str">
        <f>INDEX(Elemek!$B$2:$B$113, MATCH(O129, Elemek!$C$2:$C$113,0))</f>
        <v>Ne</v>
      </c>
      <c r="N129">
        <f t="shared" si="4"/>
        <v>20</v>
      </c>
      <c r="O129">
        <v>10</v>
      </c>
      <c r="P129">
        <v>10</v>
      </c>
      <c r="Q129">
        <v>8.4234220000000004</v>
      </c>
      <c r="R129">
        <f t="shared" si="5"/>
        <v>8.4234220000000004</v>
      </c>
      <c r="S129">
        <f t="shared" si="6"/>
        <v>8.4234220000000004</v>
      </c>
      <c r="T129">
        <f t="shared" si="7"/>
        <v>8.4234220000000004</v>
      </c>
    </row>
    <row r="130" spans="1:20" x14ac:dyDescent="0.25">
      <c r="A130">
        <v>129</v>
      </c>
      <c r="B130" t="str">
        <f>INDEX(Elemek!$B$2:$B$113, MATCH(D130, Elemek!$C$2:$C$113,0))</f>
        <v>O</v>
      </c>
      <c r="C130">
        <v>16</v>
      </c>
      <c r="D130">
        <v>8</v>
      </c>
      <c r="E130">
        <v>8</v>
      </c>
      <c r="F130">
        <v>8.3673900000000003</v>
      </c>
      <c r="H130" t="str">
        <f ca="1">IF(M130=Vas!$B$4, IF(H129="I", 1, MAX(H$2:H129) + 1), "")</f>
        <v/>
      </c>
      <c r="L130">
        <v>129</v>
      </c>
      <c r="M130" t="str">
        <f>INDEX(Elemek!$B$2:$B$113, MATCH(O130, Elemek!$C$2:$C$113,0))</f>
        <v>O</v>
      </c>
      <c r="N130">
        <f t="shared" si="4"/>
        <v>16</v>
      </c>
      <c r="O130">
        <v>8</v>
      </c>
      <c r="P130">
        <v>8</v>
      </c>
      <c r="Q130">
        <v>8.3673900000000003</v>
      </c>
      <c r="R130">
        <f t="shared" si="5"/>
        <v>8.3673900000000003</v>
      </c>
      <c r="S130">
        <f t="shared" si="6"/>
        <v>8.3673900000000003</v>
      </c>
      <c r="T130">
        <f t="shared" si="7"/>
        <v>8.3673900000000003</v>
      </c>
    </row>
    <row r="131" spans="1:20" x14ac:dyDescent="0.25">
      <c r="A131">
        <v>130</v>
      </c>
      <c r="B131" t="str">
        <f>INDEX(Elemek!$B$2:$B$113, MATCH(D131, Elemek!$C$2:$C$113,0))</f>
        <v>Ne</v>
      </c>
      <c r="C131">
        <v>21</v>
      </c>
      <c r="D131">
        <v>10</v>
      </c>
      <c r="E131">
        <v>11</v>
      </c>
      <c r="F131">
        <v>8.3442799999999995</v>
      </c>
      <c r="H131" t="str">
        <f ca="1">IF(M131=Vas!$B$4, IF(H130="I", 1, MAX(H$2:H130) + 1), "")</f>
        <v/>
      </c>
      <c r="L131">
        <v>130</v>
      </c>
      <c r="M131" t="str">
        <f>INDEX(Elemek!$B$2:$B$113, MATCH(O131, Elemek!$C$2:$C$113,0))</f>
        <v>Ne</v>
      </c>
      <c r="N131">
        <f t="shared" ref="N131:N194" si="8">SUM(O131:P131)</f>
        <v>21</v>
      </c>
      <c r="O131">
        <v>10</v>
      </c>
      <c r="P131">
        <v>11</v>
      </c>
      <c r="Q131">
        <v>8.3442799999999995</v>
      </c>
      <c r="R131">
        <f t="shared" ref="R131:R194" si="9">IF(Q131="", ROUND(AVERAGE($Q$2:$Q$365), 2), Q131)</f>
        <v>8.3442799999999995</v>
      </c>
      <c r="S131">
        <f t="shared" ref="S131:S194" si="10">IF(Q131="",ROUND(AVERAGEIFS($Q$2:$Q$990,$Q$2:$Q$990,"&lt;&gt;""""",$M$2:$M$990,M131), 2),Q131)</f>
        <v>8.3442799999999995</v>
      </c>
      <c r="T131">
        <f t="shared" ref="T131:T194" si="11">IF(Q131="", ROUND(15.7-17.7*POWER(N131, -1/3)-0.687 *POWER(O131, 2)*POWER(N131, -4/3)-23.7 * POWER(O131- (N131 /2), 2) * POWER(N131, -2) + IF(AND(ISEVEN(N131), ISEVEN(O131)), -1, IF(AND(ISODD(N131), ISODD(O131)), 1, 0)) * 12 * POWER(N131, -5/4), 2), Q131)</f>
        <v>8.3442799999999995</v>
      </c>
    </row>
    <row r="132" spans="1:20" x14ac:dyDescent="0.25">
      <c r="A132">
        <v>131</v>
      </c>
      <c r="B132" t="str">
        <f>INDEX(Elemek!$B$2:$B$113, MATCH(D132, Elemek!$C$2:$C$113,0))</f>
        <v>F</v>
      </c>
      <c r="C132">
        <v>19</v>
      </c>
      <c r="D132">
        <v>9</v>
      </c>
      <c r="E132">
        <v>10</v>
      </c>
      <c r="F132">
        <v>8.1496119999999994</v>
      </c>
      <c r="H132" t="str">
        <f ca="1">IF(M132=Vas!$B$4, IF(H131="I", 1, MAX(H$2:H131) + 1), "")</f>
        <v/>
      </c>
      <c r="L132">
        <v>131</v>
      </c>
      <c r="M132" t="str">
        <f>INDEX(Elemek!$B$2:$B$113, MATCH(O132, Elemek!$C$2:$C$113,0))</f>
        <v>F</v>
      </c>
      <c r="N132">
        <f t="shared" si="8"/>
        <v>19</v>
      </c>
      <c r="O132">
        <v>9</v>
      </c>
      <c r="P132">
        <v>10</v>
      </c>
      <c r="Q132">
        <v>8.1496119999999994</v>
      </c>
      <c r="R132">
        <f t="shared" si="9"/>
        <v>8.1496119999999994</v>
      </c>
      <c r="S132">
        <f t="shared" si="10"/>
        <v>8.1496119999999994</v>
      </c>
      <c r="T132">
        <f t="shared" si="11"/>
        <v>8.1496119999999994</v>
      </c>
    </row>
    <row r="133" spans="1:20" x14ac:dyDescent="0.25">
      <c r="A133">
        <v>132</v>
      </c>
      <c r="B133" t="str">
        <f>INDEX(Elemek!$B$2:$B$113, MATCH(D133, Elemek!$C$2:$C$113,0))</f>
        <v>O</v>
      </c>
      <c r="C133">
        <v>17</v>
      </c>
      <c r="D133">
        <v>8</v>
      </c>
      <c r="E133">
        <v>9</v>
      </c>
      <c r="F133">
        <v>8.1189040000000006</v>
      </c>
      <c r="H133" t="str">
        <f ca="1">IF(M133=Vas!$B$4, IF(H132="I", 1, MAX(H$2:H132) + 1), "")</f>
        <v/>
      </c>
      <c r="L133">
        <v>132</v>
      </c>
      <c r="M133" t="str">
        <f>INDEX(Elemek!$B$2:$B$113, MATCH(O133, Elemek!$C$2:$C$113,0))</f>
        <v>O</v>
      </c>
      <c r="N133">
        <f t="shared" si="8"/>
        <v>17</v>
      </c>
      <c r="O133">
        <v>8</v>
      </c>
      <c r="P133">
        <v>9</v>
      </c>
      <c r="Q133">
        <v>8.1189040000000006</v>
      </c>
      <c r="R133">
        <f t="shared" si="9"/>
        <v>8.1189040000000006</v>
      </c>
      <c r="S133">
        <f t="shared" si="10"/>
        <v>8.1189040000000006</v>
      </c>
      <c r="T133">
        <f t="shared" si="11"/>
        <v>8.1189040000000006</v>
      </c>
    </row>
    <row r="134" spans="1:20" x14ac:dyDescent="0.25">
      <c r="A134">
        <v>133</v>
      </c>
      <c r="B134" t="str">
        <f>INDEX(Elemek!$B$2:$B$113, MATCH(D134, Elemek!$C$2:$C$113,0))</f>
        <v>O</v>
      </c>
      <c r="C134">
        <v>18</v>
      </c>
      <c r="D134">
        <v>8</v>
      </c>
      <c r="E134">
        <v>10</v>
      </c>
      <c r="F134">
        <v>8.114744</v>
      </c>
      <c r="H134" t="str">
        <f ca="1">IF(M134=Vas!$B$4, IF(H133="I", 1, MAX(H$2:H133) + 1), "")</f>
        <v/>
      </c>
      <c r="L134">
        <v>133</v>
      </c>
      <c r="M134" t="str">
        <f>INDEX(Elemek!$B$2:$B$113, MATCH(O134, Elemek!$C$2:$C$113,0))</f>
        <v>O</v>
      </c>
      <c r="N134">
        <f t="shared" si="8"/>
        <v>18</v>
      </c>
      <c r="O134">
        <v>8</v>
      </c>
      <c r="P134">
        <v>10</v>
      </c>
      <c r="Q134">
        <v>8.114744</v>
      </c>
      <c r="R134">
        <f t="shared" si="9"/>
        <v>8.114744</v>
      </c>
      <c r="S134">
        <f t="shared" si="10"/>
        <v>8.114744</v>
      </c>
      <c r="T134">
        <f t="shared" si="11"/>
        <v>8.114744</v>
      </c>
    </row>
    <row r="135" spans="1:20" x14ac:dyDescent="0.25">
      <c r="A135">
        <v>134</v>
      </c>
      <c r="B135" t="str">
        <f>INDEX(Elemek!$B$2:$B$113, MATCH(D135, Elemek!$C$2:$C$113,0))</f>
        <v>C</v>
      </c>
      <c r="C135">
        <v>12</v>
      </c>
      <c r="D135">
        <v>6</v>
      </c>
      <c r="E135">
        <v>6</v>
      </c>
      <c r="F135">
        <v>8.0713270000000001</v>
      </c>
      <c r="H135" t="str">
        <f ca="1">IF(M135=Vas!$B$4, IF(H134="I", 1, MAX(H$2:H134) + 1), "")</f>
        <v/>
      </c>
      <c r="L135">
        <v>134</v>
      </c>
      <c r="M135" t="str">
        <f>INDEX(Elemek!$B$2:$B$113, MATCH(O135, Elemek!$C$2:$C$113,0))</f>
        <v>C</v>
      </c>
      <c r="N135">
        <f t="shared" si="8"/>
        <v>12</v>
      </c>
      <c r="O135">
        <v>6</v>
      </c>
      <c r="P135">
        <v>6</v>
      </c>
      <c r="Q135">
        <v>8.0713270000000001</v>
      </c>
      <c r="R135">
        <f t="shared" si="9"/>
        <v>8.0713270000000001</v>
      </c>
      <c r="S135">
        <f t="shared" si="10"/>
        <v>8.0713270000000001</v>
      </c>
      <c r="T135">
        <f t="shared" si="11"/>
        <v>8.0713270000000001</v>
      </c>
    </row>
    <row r="136" spans="1:20" x14ac:dyDescent="0.25">
      <c r="A136">
        <v>135</v>
      </c>
      <c r="B136" t="str">
        <f>INDEX(Elemek!$B$2:$B$113, MATCH(D136, Elemek!$C$2:$C$113,0))</f>
        <v>N</v>
      </c>
      <c r="C136">
        <v>15</v>
      </c>
      <c r="D136">
        <v>7</v>
      </c>
      <c r="E136">
        <v>8</v>
      </c>
      <c r="F136">
        <v>8.0645939999999996</v>
      </c>
      <c r="H136" t="str">
        <f ca="1">IF(M136=Vas!$B$4, IF(H135="I", 1, MAX(H$2:H135) + 1), "")</f>
        <v/>
      </c>
      <c r="L136">
        <v>135</v>
      </c>
      <c r="M136" t="str">
        <f>INDEX(Elemek!$B$2:$B$113, MATCH(O136, Elemek!$C$2:$C$113,0))</f>
        <v>N</v>
      </c>
      <c r="N136">
        <f t="shared" si="8"/>
        <v>15</v>
      </c>
      <c r="O136">
        <v>7</v>
      </c>
      <c r="P136">
        <v>8</v>
      </c>
      <c r="Q136">
        <v>8.0645939999999996</v>
      </c>
      <c r="R136">
        <f t="shared" si="9"/>
        <v>8.0645939999999996</v>
      </c>
      <c r="S136">
        <f t="shared" si="10"/>
        <v>8.0645939999999996</v>
      </c>
      <c r="T136">
        <f t="shared" si="11"/>
        <v>8.0645939999999996</v>
      </c>
    </row>
    <row r="137" spans="1:20" x14ac:dyDescent="0.25">
      <c r="A137">
        <v>136</v>
      </c>
      <c r="B137" t="str">
        <f>INDEX(Elemek!$B$2:$B$113, MATCH(D137, Elemek!$C$2:$C$113,0))</f>
        <v>N</v>
      </c>
      <c r="C137">
        <v>14</v>
      </c>
      <c r="D137">
        <v>7</v>
      </c>
      <c r="E137">
        <v>7</v>
      </c>
      <c r="F137">
        <v>7.8668269999999998</v>
      </c>
      <c r="H137" t="str">
        <f ca="1">IF(M137=Vas!$B$4, IF(H136="I", 1, MAX(H$2:H136) + 1), "")</f>
        <v/>
      </c>
      <c r="L137">
        <v>136</v>
      </c>
      <c r="M137" t="str">
        <f>INDEX(Elemek!$B$2:$B$113, MATCH(O137, Elemek!$C$2:$C$113,0))</f>
        <v>N</v>
      </c>
      <c r="N137">
        <f t="shared" si="8"/>
        <v>14</v>
      </c>
      <c r="O137">
        <v>7</v>
      </c>
      <c r="P137">
        <v>7</v>
      </c>
      <c r="Q137">
        <v>7.8668269999999998</v>
      </c>
      <c r="R137">
        <f t="shared" si="9"/>
        <v>7.8668269999999998</v>
      </c>
      <c r="S137">
        <f t="shared" si="10"/>
        <v>7.8668269999999998</v>
      </c>
      <c r="T137">
        <f t="shared" si="11"/>
        <v>7.8668269999999998</v>
      </c>
    </row>
    <row r="138" spans="1:20" x14ac:dyDescent="0.25">
      <c r="A138">
        <v>137</v>
      </c>
      <c r="B138" t="str">
        <f>INDEX(Elemek!$B$2:$B$113, MATCH(D138, Elemek!$C$2:$C$113,0))</f>
        <v>C</v>
      </c>
      <c r="C138">
        <v>13</v>
      </c>
      <c r="D138">
        <v>6</v>
      </c>
      <c r="E138">
        <v>7</v>
      </c>
      <c r="F138">
        <v>7.8309430000000004</v>
      </c>
      <c r="H138" t="str">
        <f ca="1">IF(M138=Vas!$B$4, IF(H137="I", 1, MAX(H$2:H137) + 1), "")</f>
        <v/>
      </c>
      <c r="L138">
        <v>137</v>
      </c>
      <c r="M138" t="str">
        <f>INDEX(Elemek!$B$2:$B$113, MATCH(O138, Elemek!$C$2:$C$113,0))</f>
        <v>C</v>
      </c>
      <c r="N138">
        <f t="shared" si="8"/>
        <v>13</v>
      </c>
      <c r="O138">
        <v>6</v>
      </c>
      <c r="P138">
        <v>7</v>
      </c>
      <c r="Q138">
        <v>7.8309430000000004</v>
      </c>
      <c r="R138">
        <f t="shared" si="9"/>
        <v>7.8309430000000004</v>
      </c>
      <c r="S138">
        <f t="shared" si="10"/>
        <v>7.8309430000000004</v>
      </c>
      <c r="T138">
        <f t="shared" si="11"/>
        <v>7.8309430000000004</v>
      </c>
    </row>
    <row r="139" spans="1:20" x14ac:dyDescent="0.25">
      <c r="A139">
        <v>138</v>
      </c>
      <c r="B139" t="str">
        <f>INDEX(Elemek!$B$2:$B$113, MATCH(D139, Elemek!$C$2:$C$113,0))</f>
        <v>He</v>
      </c>
      <c r="C139">
        <v>4</v>
      </c>
      <c r="D139">
        <v>2</v>
      </c>
      <c r="E139">
        <v>2</v>
      </c>
      <c r="F139">
        <v>7.465077</v>
      </c>
      <c r="H139" t="str">
        <f ca="1">IF(M139=Vas!$B$4, IF(H138="I", 1, MAX(H$2:H138) + 1), "")</f>
        <v/>
      </c>
      <c r="L139">
        <v>138</v>
      </c>
      <c r="M139" t="str">
        <f>INDEX(Elemek!$B$2:$B$113, MATCH(O139, Elemek!$C$2:$C$113,0))</f>
        <v>He</v>
      </c>
      <c r="N139">
        <f t="shared" si="8"/>
        <v>4</v>
      </c>
      <c r="O139">
        <v>2</v>
      </c>
      <c r="P139">
        <v>2</v>
      </c>
      <c r="Q139">
        <v>7.465077</v>
      </c>
      <c r="R139">
        <f t="shared" si="9"/>
        <v>7.465077</v>
      </c>
      <c r="S139">
        <f t="shared" si="10"/>
        <v>7.465077</v>
      </c>
      <c r="T139">
        <f t="shared" si="11"/>
        <v>7.465077</v>
      </c>
    </row>
    <row r="140" spans="1:20" x14ac:dyDescent="0.25">
      <c r="A140">
        <v>139</v>
      </c>
      <c r="B140" t="str">
        <f>INDEX(Elemek!$B$2:$B$113, MATCH(D140, Elemek!$C$2:$C$113,0))</f>
        <v>B</v>
      </c>
      <c r="C140">
        <v>11</v>
      </c>
      <c r="D140">
        <v>5</v>
      </c>
      <c r="E140">
        <v>6</v>
      </c>
      <c r="F140">
        <v>7.2833370000000004</v>
      </c>
      <c r="H140" t="str">
        <f ca="1">IF(M140=Vas!$B$4, IF(H139="I", 1, MAX(H$2:H139) + 1), "")</f>
        <v/>
      </c>
      <c r="L140">
        <v>139</v>
      </c>
      <c r="M140" t="str">
        <f>INDEX(Elemek!$B$2:$B$113, MATCH(O140, Elemek!$C$2:$C$113,0))</f>
        <v>B</v>
      </c>
      <c r="N140">
        <f t="shared" si="8"/>
        <v>11</v>
      </c>
      <c r="O140">
        <v>5</v>
      </c>
      <c r="P140">
        <v>6</v>
      </c>
      <c r="Q140">
        <v>7.2833370000000004</v>
      </c>
      <c r="R140">
        <f t="shared" si="9"/>
        <v>7.2833370000000004</v>
      </c>
      <c r="S140">
        <f t="shared" si="10"/>
        <v>7.2833370000000004</v>
      </c>
      <c r="T140">
        <f t="shared" si="11"/>
        <v>7.2833370000000004</v>
      </c>
    </row>
    <row r="141" spans="1:20" x14ac:dyDescent="0.25">
      <c r="A141">
        <v>140</v>
      </c>
      <c r="B141" t="str">
        <f>INDEX(Elemek!$B$2:$B$113, MATCH(D141, Elemek!$C$2:$C$113,0))</f>
        <v>B</v>
      </c>
      <c r="C141">
        <v>10</v>
      </c>
      <c r="D141">
        <v>5</v>
      </c>
      <c r="E141">
        <v>5</v>
      </c>
      <c r="F141">
        <v>6.8662570000000001</v>
      </c>
      <c r="H141" t="str">
        <f ca="1">IF(M141=Vas!$B$4, IF(H140="I", 1, MAX(H$2:H140) + 1), "")</f>
        <v/>
      </c>
      <c r="L141">
        <v>140</v>
      </c>
      <c r="M141" t="str">
        <f>INDEX(Elemek!$B$2:$B$113, MATCH(O141, Elemek!$C$2:$C$113,0))</f>
        <v>B</v>
      </c>
      <c r="N141">
        <f t="shared" si="8"/>
        <v>10</v>
      </c>
      <c r="O141">
        <v>5</v>
      </c>
      <c r="P141">
        <v>5</v>
      </c>
      <c r="Q141">
        <v>6.8662570000000001</v>
      </c>
      <c r="R141">
        <f t="shared" si="9"/>
        <v>6.8662570000000001</v>
      </c>
      <c r="S141">
        <f t="shared" si="10"/>
        <v>6.8662570000000001</v>
      </c>
      <c r="T141">
        <f t="shared" si="11"/>
        <v>6.8662570000000001</v>
      </c>
    </row>
    <row r="142" spans="1:20" x14ac:dyDescent="0.25">
      <c r="A142">
        <v>141</v>
      </c>
      <c r="B142" t="str">
        <f>INDEX(Elemek!$B$2:$B$113, MATCH(D142, Elemek!$C$2:$C$113,0))</f>
        <v>Be</v>
      </c>
      <c r="C142">
        <v>9</v>
      </c>
      <c r="D142">
        <v>4</v>
      </c>
      <c r="E142">
        <v>5</v>
      </c>
      <c r="F142">
        <v>6.8104829999999996</v>
      </c>
      <c r="H142" t="str">
        <f ca="1">IF(M142=Vas!$B$4, IF(H141="I", 1, MAX(H$2:H141) + 1), "")</f>
        <v/>
      </c>
      <c r="L142">
        <v>141</v>
      </c>
      <c r="M142" t="str">
        <f>INDEX(Elemek!$B$2:$B$113, MATCH(O142, Elemek!$C$2:$C$113,0))</f>
        <v>Be</v>
      </c>
      <c r="N142">
        <f t="shared" si="8"/>
        <v>9</v>
      </c>
      <c r="O142">
        <v>4</v>
      </c>
      <c r="P142">
        <v>5</v>
      </c>
      <c r="Q142">
        <v>6.8104829999999996</v>
      </c>
      <c r="R142">
        <f t="shared" si="9"/>
        <v>6.8104829999999996</v>
      </c>
      <c r="S142">
        <f t="shared" si="10"/>
        <v>6.8104829999999996</v>
      </c>
      <c r="T142">
        <f t="shared" si="11"/>
        <v>6.8104829999999996</v>
      </c>
    </row>
    <row r="143" spans="1:20" x14ac:dyDescent="0.25">
      <c r="A143">
        <v>142</v>
      </c>
      <c r="B143" t="str">
        <f>INDEX(Elemek!$B$2:$B$113, MATCH(D143, Elemek!$C$2:$C$113,0))</f>
        <v>Li</v>
      </c>
      <c r="C143">
        <v>7</v>
      </c>
      <c r="D143">
        <v>3</v>
      </c>
      <c r="E143">
        <v>4</v>
      </c>
      <c r="F143">
        <v>5.9415990000000001</v>
      </c>
      <c r="H143" t="str">
        <f ca="1">IF(M143=Vas!$B$4, IF(H142="I", 1, MAX(H$2:H142) + 1), "")</f>
        <v/>
      </c>
      <c r="L143">
        <v>142</v>
      </c>
      <c r="M143" t="str">
        <f>INDEX(Elemek!$B$2:$B$113, MATCH(O143, Elemek!$C$2:$C$113,0))</f>
        <v>Li</v>
      </c>
      <c r="N143">
        <f t="shared" si="8"/>
        <v>7</v>
      </c>
      <c r="O143">
        <v>3</v>
      </c>
      <c r="P143">
        <v>4</v>
      </c>
      <c r="Q143">
        <v>5.9415990000000001</v>
      </c>
      <c r="R143">
        <f t="shared" si="9"/>
        <v>5.9415990000000001</v>
      </c>
      <c r="S143">
        <f t="shared" si="10"/>
        <v>5.9415990000000001</v>
      </c>
      <c r="T143">
        <f t="shared" si="11"/>
        <v>5.9415990000000001</v>
      </c>
    </row>
    <row r="144" spans="1:20" x14ac:dyDescent="0.25">
      <c r="A144">
        <v>143</v>
      </c>
      <c r="B144" t="str">
        <f>INDEX(Elemek!$B$2:$B$113, MATCH(D144, Elemek!$C$2:$C$113,0))</f>
        <v>Li</v>
      </c>
      <c r="C144">
        <v>6</v>
      </c>
      <c r="D144">
        <v>3</v>
      </c>
      <c r="E144">
        <v>3</v>
      </c>
      <c r="F144">
        <v>5.7235269999999998</v>
      </c>
      <c r="H144" t="str">
        <f ca="1">IF(M144=Vas!$B$4, IF(H143="I", 1, MAX(H$2:H143) + 1), "")</f>
        <v/>
      </c>
      <c r="L144">
        <v>143</v>
      </c>
      <c r="M144" t="str">
        <f>INDEX(Elemek!$B$2:$B$113, MATCH(O144, Elemek!$C$2:$C$113,0))</f>
        <v>Li</v>
      </c>
      <c r="N144">
        <f t="shared" si="8"/>
        <v>6</v>
      </c>
      <c r="O144">
        <v>3</v>
      </c>
      <c r="P144">
        <v>3</v>
      </c>
      <c r="Q144">
        <v>5.7235269999999998</v>
      </c>
      <c r="R144">
        <f t="shared" si="9"/>
        <v>5.7235269999999998</v>
      </c>
      <c r="S144">
        <f t="shared" si="10"/>
        <v>5.7235269999999998</v>
      </c>
      <c r="T144">
        <f t="shared" si="11"/>
        <v>5.7235269999999998</v>
      </c>
    </row>
    <row r="145" spans="1:20" x14ac:dyDescent="0.25">
      <c r="A145">
        <v>144</v>
      </c>
      <c r="B145" t="str">
        <f>INDEX(Elemek!$B$2:$B$113, MATCH(D145, Elemek!$C$2:$C$113,0))</f>
        <v>He</v>
      </c>
      <c r="C145">
        <v>3</v>
      </c>
      <c r="D145">
        <v>2</v>
      </c>
      <c r="E145">
        <v>1</v>
      </c>
      <c r="F145">
        <v>3.0943269999999998</v>
      </c>
      <c r="H145" t="str">
        <f ca="1">IF(M145=Vas!$B$4, IF(H144="I", 1, MAX(H$2:H144) + 1), "")</f>
        <v/>
      </c>
      <c r="L145">
        <v>144</v>
      </c>
      <c r="M145" t="str">
        <f>INDEX(Elemek!$B$2:$B$113, MATCH(O145, Elemek!$C$2:$C$113,0))</f>
        <v>He</v>
      </c>
      <c r="N145">
        <f t="shared" si="8"/>
        <v>3</v>
      </c>
      <c r="O145">
        <v>2</v>
      </c>
      <c r="P145">
        <v>1</v>
      </c>
      <c r="Q145">
        <v>3.0943269999999998</v>
      </c>
      <c r="R145">
        <f t="shared" si="9"/>
        <v>3.0943269999999998</v>
      </c>
      <c r="S145">
        <f t="shared" si="10"/>
        <v>3.0943269999999998</v>
      </c>
      <c r="T145">
        <f t="shared" si="11"/>
        <v>3.0943269999999998</v>
      </c>
    </row>
    <row r="146" spans="1:20" x14ac:dyDescent="0.25">
      <c r="A146">
        <v>145</v>
      </c>
      <c r="B146" t="str">
        <f>INDEX(Elemek!$B$2:$B$113, MATCH(D146, Elemek!$C$2:$C$113,0))</f>
        <v>H</v>
      </c>
      <c r="C146">
        <v>2</v>
      </c>
      <c r="D146">
        <v>1</v>
      </c>
      <c r="E146">
        <v>1</v>
      </c>
      <c r="F146">
        <v>1.5033270000000001</v>
      </c>
      <c r="H146" t="str">
        <f ca="1">IF(M146=Vas!$B$4, IF(H145="I", 1, MAX(H$2:H145) + 1), "")</f>
        <v/>
      </c>
      <c r="L146">
        <v>145</v>
      </c>
      <c r="M146" t="str">
        <f>INDEX(Elemek!$B$2:$B$113, MATCH(O146, Elemek!$C$2:$C$113,0))</f>
        <v>H</v>
      </c>
      <c r="N146">
        <f t="shared" si="8"/>
        <v>2</v>
      </c>
      <c r="O146">
        <v>1</v>
      </c>
      <c r="P146">
        <v>1</v>
      </c>
      <c r="Q146">
        <v>1.5033270000000001</v>
      </c>
      <c r="R146">
        <f t="shared" si="9"/>
        <v>1.5033270000000001</v>
      </c>
      <c r="S146">
        <f t="shared" si="10"/>
        <v>1.5033270000000001</v>
      </c>
      <c r="T146">
        <f t="shared" si="11"/>
        <v>1.5033270000000001</v>
      </c>
    </row>
    <row r="147" spans="1:20" x14ac:dyDescent="0.25">
      <c r="A147">
        <v>146</v>
      </c>
      <c r="B147" t="str">
        <f>INDEX(Elemek!$B$2:$B$113, MATCH(D147, Elemek!$C$2:$C$113,0))</f>
        <v>H</v>
      </c>
      <c r="C147">
        <v>1</v>
      </c>
      <c r="D147">
        <v>1</v>
      </c>
      <c r="E147">
        <v>0</v>
      </c>
      <c r="F147">
        <v>0.78232699999999999</v>
      </c>
      <c r="H147" t="str">
        <f ca="1">IF(M147=Vas!$B$4, IF(H146="I", 1, MAX(H$2:H146) + 1), "")</f>
        <v/>
      </c>
      <c r="L147">
        <v>146</v>
      </c>
      <c r="M147" t="str">
        <f>INDEX(Elemek!$B$2:$B$113, MATCH(O147, Elemek!$C$2:$C$113,0))</f>
        <v>H</v>
      </c>
      <c r="N147">
        <f t="shared" si="8"/>
        <v>1</v>
      </c>
      <c r="O147">
        <v>1</v>
      </c>
      <c r="P147">
        <v>0</v>
      </c>
      <c r="Q147">
        <v>0.78232699999999999</v>
      </c>
      <c r="R147">
        <f t="shared" si="9"/>
        <v>0.78232699999999999</v>
      </c>
      <c r="S147">
        <f t="shared" si="10"/>
        <v>0.78232699999999999</v>
      </c>
      <c r="T147">
        <f t="shared" si="11"/>
        <v>0.78232699999999999</v>
      </c>
    </row>
    <row r="148" spans="1:20" x14ac:dyDescent="0.25">
      <c r="A148">
        <v>147</v>
      </c>
      <c r="B148" t="str">
        <f>INDEX(Elemek!$B$2:$B$113, MATCH(D148, Elemek!$C$2:$C$113,0))</f>
        <v>Se</v>
      </c>
      <c r="C148">
        <v>80</v>
      </c>
      <c r="D148">
        <v>34</v>
      </c>
      <c r="E148">
        <v>46</v>
      </c>
      <c r="F148">
        <v>9.0433260000000004</v>
      </c>
      <c r="H148" t="str">
        <f ca="1">IF(M148=Vas!$B$4, IF(H147="I", 1, MAX(H$2:H147) + 1), "")</f>
        <v/>
      </c>
      <c r="L148">
        <v>147</v>
      </c>
      <c r="M148" t="str">
        <f>INDEX(Elemek!$B$2:$B$113, MATCH(O148, Elemek!$C$2:$C$113,0))</f>
        <v>Se</v>
      </c>
      <c r="N148">
        <f t="shared" si="8"/>
        <v>80</v>
      </c>
      <c r="O148">
        <v>34</v>
      </c>
      <c r="P148">
        <v>46</v>
      </c>
      <c r="Q148">
        <v>9.0433260000000004</v>
      </c>
      <c r="R148">
        <f t="shared" si="9"/>
        <v>9.0433260000000004</v>
      </c>
      <c r="S148">
        <f t="shared" si="10"/>
        <v>9.0433260000000004</v>
      </c>
      <c r="T148">
        <f t="shared" si="11"/>
        <v>9.0433260000000004</v>
      </c>
    </row>
    <row r="149" spans="1:20" x14ac:dyDescent="0.25">
      <c r="A149">
        <v>148</v>
      </c>
      <c r="B149" t="str">
        <f>INDEX(Elemek!$B$2:$B$113, MATCH(D149, Elemek!$C$2:$C$113,0))</f>
        <v>Kr</v>
      </c>
      <c r="C149">
        <v>86</v>
      </c>
      <c r="D149">
        <v>36</v>
      </c>
      <c r="E149">
        <v>50</v>
      </c>
      <c r="F149">
        <v>9.0395319999999995</v>
      </c>
      <c r="H149" t="str">
        <f ca="1">IF(M149=Vas!$B$4, IF(H148="I", 1, MAX(H$2:H148) + 1), "")</f>
        <v/>
      </c>
      <c r="L149">
        <v>148</v>
      </c>
      <c r="M149" t="str">
        <f>INDEX(Elemek!$B$2:$B$113, MATCH(O149, Elemek!$C$2:$C$113,0))</f>
        <v>Kr</v>
      </c>
      <c r="N149">
        <f t="shared" si="8"/>
        <v>86</v>
      </c>
      <c r="O149">
        <v>36</v>
      </c>
      <c r="P149">
        <v>50</v>
      </c>
      <c r="Q149">
        <v>9.0395319999999995</v>
      </c>
      <c r="R149">
        <f t="shared" si="9"/>
        <v>9.0395319999999995</v>
      </c>
      <c r="S149">
        <f t="shared" si="10"/>
        <v>9.0395319999999995</v>
      </c>
      <c r="T149">
        <f t="shared" si="11"/>
        <v>9.0395319999999995</v>
      </c>
    </row>
    <row r="150" spans="1:20" x14ac:dyDescent="0.25">
      <c r="A150">
        <v>149</v>
      </c>
      <c r="B150" t="str">
        <f>INDEX(Elemek!$B$2:$B$113, MATCH(D150, Elemek!$C$2:$C$113,0))</f>
        <v>Sr</v>
      </c>
      <c r="C150">
        <v>84</v>
      </c>
      <c r="D150">
        <v>38</v>
      </c>
      <c r="E150">
        <v>46</v>
      </c>
      <c r="F150">
        <v>9.0313750000000006</v>
      </c>
      <c r="H150" t="str">
        <f ca="1">IF(M150=Vas!$B$4, IF(H149="I", 1, MAX(H$2:H149) + 1), "")</f>
        <v/>
      </c>
      <c r="L150">
        <v>149</v>
      </c>
      <c r="M150" t="str">
        <f>INDEX(Elemek!$B$2:$B$113, MATCH(O150, Elemek!$C$2:$C$113,0))</f>
        <v>Sr</v>
      </c>
      <c r="N150">
        <f t="shared" si="8"/>
        <v>84</v>
      </c>
      <c r="O150">
        <v>38</v>
      </c>
      <c r="P150">
        <v>46</v>
      </c>
      <c r="Q150">
        <v>9.0313750000000006</v>
      </c>
      <c r="R150">
        <f t="shared" si="9"/>
        <v>9.0313750000000006</v>
      </c>
      <c r="S150">
        <f t="shared" si="10"/>
        <v>9.0313750000000006</v>
      </c>
      <c r="T150">
        <f t="shared" si="11"/>
        <v>9.0313750000000006</v>
      </c>
    </row>
    <row r="151" spans="1:20" x14ac:dyDescent="0.25">
      <c r="A151">
        <v>150</v>
      </c>
      <c r="B151" t="str">
        <f>INDEX(Elemek!$B$2:$B$113, MATCH(D151, Elemek!$C$2:$C$113,0))</f>
        <v>Pd</v>
      </c>
      <c r="C151">
        <v>102</v>
      </c>
      <c r="D151">
        <v>46</v>
      </c>
      <c r="E151">
        <v>56</v>
      </c>
      <c r="F151">
        <v>8.9333369999999999</v>
      </c>
      <c r="H151" t="str">
        <f ca="1">IF(M151=Vas!$B$4, IF(H150="I", 1, MAX(H$2:H150) + 1), "")</f>
        <v/>
      </c>
      <c r="L151">
        <v>150</v>
      </c>
      <c r="M151" t="str">
        <f>INDEX(Elemek!$B$2:$B$113, MATCH(O151, Elemek!$C$2:$C$113,0))</f>
        <v>Pd</v>
      </c>
      <c r="N151">
        <f t="shared" si="8"/>
        <v>102</v>
      </c>
      <c r="O151">
        <v>46</v>
      </c>
      <c r="P151">
        <v>56</v>
      </c>
      <c r="Q151">
        <v>8.9333369999999999</v>
      </c>
      <c r="R151">
        <f t="shared" si="9"/>
        <v>8.9333369999999999</v>
      </c>
      <c r="S151">
        <f t="shared" si="10"/>
        <v>8.9333369999999999</v>
      </c>
      <c r="T151">
        <f t="shared" si="11"/>
        <v>8.9333369999999999</v>
      </c>
    </row>
    <row r="152" spans="1:20" x14ac:dyDescent="0.25">
      <c r="A152">
        <v>151</v>
      </c>
      <c r="B152" t="str">
        <f>INDEX(Elemek!$B$2:$B$113, MATCH(D152, Elemek!$C$2:$C$113,0))</f>
        <v>Ru</v>
      </c>
      <c r="C152">
        <v>104</v>
      </c>
      <c r="D152">
        <v>44</v>
      </c>
      <c r="E152">
        <v>60</v>
      </c>
      <c r="F152">
        <v>8.9183369999999993</v>
      </c>
      <c r="H152" t="str">
        <f ca="1">IF(M152=Vas!$B$4, IF(H151="I", 1, MAX(H$2:H151) + 1), "")</f>
        <v/>
      </c>
      <c r="L152">
        <v>151</v>
      </c>
      <c r="M152" t="str">
        <f>INDEX(Elemek!$B$2:$B$113, MATCH(O152, Elemek!$C$2:$C$113,0))</f>
        <v>Ru</v>
      </c>
      <c r="N152">
        <f t="shared" si="8"/>
        <v>104</v>
      </c>
      <c r="O152">
        <v>44</v>
      </c>
      <c r="P152">
        <v>60</v>
      </c>
      <c r="Q152">
        <v>8.9183369999999993</v>
      </c>
      <c r="R152">
        <f t="shared" si="9"/>
        <v>8.9183369999999993</v>
      </c>
      <c r="S152">
        <f t="shared" si="10"/>
        <v>8.9183369999999993</v>
      </c>
      <c r="T152">
        <f t="shared" si="11"/>
        <v>8.9183369999999993</v>
      </c>
    </row>
    <row r="153" spans="1:20" x14ac:dyDescent="0.25">
      <c r="A153">
        <v>152</v>
      </c>
      <c r="B153" t="str">
        <f>INDEX(Elemek!$B$2:$B$113, MATCH(D153, Elemek!$C$2:$C$113,0))</f>
        <v>Ar</v>
      </c>
      <c r="C153">
        <v>36</v>
      </c>
      <c r="D153">
        <v>18</v>
      </c>
      <c r="E153">
        <v>18</v>
      </c>
      <c r="F153">
        <v>8.9111049999999992</v>
      </c>
      <c r="H153" t="str">
        <f ca="1">IF(M153=Vas!$B$4, IF(H152="I", 1, MAX(H$2:H152) + 1), "")</f>
        <v/>
      </c>
      <c r="L153">
        <v>152</v>
      </c>
      <c r="M153" t="str">
        <f>INDEX(Elemek!$B$2:$B$113, MATCH(O153, Elemek!$C$2:$C$113,0))</f>
        <v>Ar</v>
      </c>
      <c r="N153">
        <f t="shared" si="8"/>
        <v>36</v>
      </c>
      <c r="O153">
        <v>18</v>
      </c>
      <c r="P153">
        <v>18</v>
      </c>
      <c r="Q153">
        <v>8.9111049999999992</v>
      </c>
      <c r="R153">
        <f t="shared" si="9"/>
        <v>8.9111049999999992</v>
      </c>
      <c r="S153">
        <f t="shared" si="10"/>
        <v>8.9111049999999992</v>
      </c>
      <c r="T153">
        <f t="shared" si="11"/>
        <v>8.9111049999999992</v>
      </c>
    </row>
    <row r="154" spans="1:20" x14ac:dyDescent="0.25">
      <c r="A154">
        <v>153</v>
      </c>
      <c r="B154" t="str">
        <f>INDEX(Elemek!$B$2:$B$113, MATCH(D154, Elemek!$C$2:$C$113,0))</f>
        <v>Sn</v>
      </c>
      <c r="C154">
        <v>122</v>
      </c>
      <c r="D154">
        <v>50</v>
      </c>
      <c r="E154">
        <v>72</v>
      </c>
      <c r="F154">
        <v>8.8085900000000006</v>
      </c>
      <c r="H154" t="str">
        <f ca="1">IF(M154=Vas!$B$4, IF(H153="I", 1, MAX(H$2:H153) + 1), "")</f>
        <v/>
      </c>
      <c r="L154">
        <v>153</v>
      </c>
      <c r="M154" t="str">
        <f>INDEX(Elemek!$B$2:$B$113, MATCH(O154, Elemek!$C$2:$C$113,0))</f>
        <v>Sn</v>
      </c>
      <c r="N154">
        <f t="shared" si="8"/>
        <v>122</v>
      </c>
      <c r="O154">
        <v>50</v>
      </c>
      <c r="P154">
        <v>72</v>
      </c>
      <c r="Q154">
        <v>8.8085900000000006</v>
      </c>
      <c r="R154">
        <f t="shared" si="9"/>
        <v>8.8085900000000006</v>
      </c>
      <c r="S154">
        <f t="shared" si="10"/>
        <v>8.8085900000000006</v>
      </c>
      <c r="T154">
        <f t="shared" si="11"/>
        <v>8.8085900000000006</v>
      </c>
    </row>
    <row r="155" spans="1:20" x14ac:dyDescent="0.25">
      <c r="A155">
        <v>154</v>
      </c>
      <c r="B155" t="str">
        <f>INDEX(Elemek!$B$2:$B$113, MATCH(D155, Elemek!$C$2:$C$113,0))</f>
        <v>Nd</v>
      </c>
      <c r="C155">
        <v>143</v>
      </c>
      <c r="D155">
        <v>60</v>
      </c>
      <c r="E155">
        <v>83</v>
      </c>
      <c r="F155">
        <v>8.658792</v>
      </c>
      <c r="H155" t="str">
        <f ca="1">IF(M155=Vas!$B$4, IF(H154="I", 1, MAX(H$2:H154) + 1), "")</f>
        <v/>
      </c>
      <c r="L155">
        <v>154</v>
      </c>
      <c r="M155" t="str">
        <f>INDEX(Elemek!$B$2:$B$113, MATCH(O155, Elemek!$C$2:$C$113,0))</f>
        <v>Nd</v>
      </c>
      <c r="N155">
        <f t="shared" si="8"/>
        <v>143</v>
      </c>
      <c r="O155">
        <v>60</v>
      </c>
      <c r="P155">
        <v>83</v>
      </c>
      <c r="Q155">
        <v>8.658792</v>
      </c>
      <c r="R155">
        <f t="shared" si="9"/>
        <v>8.658792</v>
      </c>
      <c r="S155">
        <f t="shared" si="10"/>
        <v>8.658792</v>
      </c>
      <c r="T155">
        <f t="shared" si="11"/>
        <v>8.658792</v>
      </c>
    </row>
    <row r="156" spans="1:20" x14ac:dyDescent="0.25">
      <c r="A156">
        <v>155</v>
      </c>
      <c r="B156" t="str">
        <f>INDEX(Elemek!$B$2:$B$113, MATCH(D156, Elemek!$C$2:$C$113,0))</f>
        <v>Sm</v>
      </c>
      <c r="C156">
        <v>150</v>
      </c>
      <c r="D156">
        <v>62</v>
      </c>
      <c r="E156">
        <v>88</v>
      </c>
      <c r="F156">
        <v>8.5850430000000006</v>
      </c>
      <c r="H156" t="str">
        <f ca="1">IF(M156=Vas!$B$4, IF(H155="I", 1, MAX(H$2:H155) + 1), "")</f>
        <v/>
      </c>
      <c r="L156">
        <v>155</v>
      </c>
      <c r="M156" t="str">
        <f>INDEX(Elemek!$B$2:$B$113, MATCH(O156, Elemek!$C$2:$C$113,0))</f>
        <v>Sm</v>
      </c>
      <c r="N156">
        <f t="shared" si="8"/>
        <v>150</v>
      </c>
      <c r="O156">
        <v>62</v>
      </c>
      <c r="P156">
        <v>88</v>
      </c>
      <c r="Q156">
        <v>8.5850430000000006</v>
      </c>
      <c r="R156">
        <f t="shared" si="9"/>
        <v>8.5850430000000006</v>
      </c>
      <c r="S156">
        <f t="shared" si="10"/>
        <v>8.5850430000000006</v>
      </c>
      <c r="T156">
        <f t="shared" si="11"/>
        <v>8.5850430000000006</v>
      </c>
    </row>
    <row r="157" spans="1:20" x14ac:dyDescent="0.25">
      <c r="A157">
        <v>156</v>
      </c>
      <c r="B157" t="str">
        <f>INDEX(Elemek!$B$2:$B$113, MATCH(D157, Elemek!$C$2:$C$113,0))</f>
        <v>Sm</v>
      </c>
      <c r="C157">
        <v>152</v>
      </c>
      <c r="D157">
        <v>62</v>
      </c>
      <c r="E157">
        <v>90</v>
      </c>
      <c r="F157">
        <v>8.5632269999999995</v>
      </c>
      <c r="H157" t="str">
        <f ca="1">IF(M157=Vas!$B$4, IF(H156="I", 1, MAX(H$2:H156) + 1), "")</f>
        <v/>
      </c>
      <c r="L157">
        <v>156</v>
      </c>
      <c r="M157" t="str">
        <f>INDEX(Elemek!$B$2:$B$113, MATCH(O157, Elemek!$C$2:$C$113,0))</f>
        <v>Sm</v>
      </c>
      <c r="N157">
        <f t="shared" si="8"/>
        <v>152</v>
      </c>
      <c r="O157">
        <v>62</v>
      </c>
      <c r="P157">
        <v>90</v>
      </c>
      <c r="Q157">
        <v>8.5632269999999995</v>
      </c>
      <c r="R157">
        <f t="shared" si="9"/>
        <v>8.5632269999999995</v>
      </c>
      <c r="S157">
        <f t="shared" si="10"/>
        <v>8.5632269999999995</v>
      </c>
      <c r="T157">
        <f t="shared" si="11"/>
        <v>8.5632269999999995</v>
      </c>
    </row>
    <row r="158" spans="1:20" x14ac:dyDescent="0.25">
      <c r="A158">
        <v>157</v>
      </c>
      <c r="B158" t="str">
        <f>INDEX(Elemek!$B$2:$B$113, MATCH(D158, Elemek!$C$2:$C$113,0))</f>
        <v>Gd</v>
      </c>
      <c r="C158">
        <v>154</v>
      </c>
      <c r="D158">
        <v>64</v>
      </c>
      <c r="E158">
        <v>90</v>
      </c>
      <c r="F158">
        <v>8.5499849999999995</v>
      </c>
      <c r="H158" t="str">
        <f ca="1">IF(M158=Vas!$B$4, IF(H157="I", 1, MAX(H$2:H157) + 1), "")</f>
        <v/>
      </c>
      <c r="L158">
        <v>157</v>
      </c>
      <c r="M158" t="str">
        <f>INDEX(Elemek!$B$2:$B$113, MATCH(O158, Elemek!$C$2:$C$113,0))</f>
        <v>Gd</v>
      </c>
      <c r="N158">
        <f t="shared" si="8"/>
        <v>154</v>
      </c>
      <c r="O158">
        <v>64</v>
      </c>
      <c r="P158">
        <v>90</v>
      </c>
      <c r="Q158">
        <v>8.5499849999999995</v>
      </c>
      <c r="R158">
        <f t="shared" si="9"/>
        <v>8.5499849999999995</v>
      </c>
      <c r="S158">
        <f t="shared" si="10"/>
        <v>8.5499849999999995</v>
      </c>
      <c r="T158">
        <f t="shared" si="11"/>
        <v>8.5499849999999995</v>
      </c>
    </row>
    <row r="159" spans="1:20" x14ac:dyDescent="0.25">
      <c r="A159">
        <v>158</v>
      </c>
      <c r="B159" t="str">
        <f>INDEX(Elemek!$B$2:$B$113, MATCH(D159, Elemek!$C$2:$C$113,0))</f>
        <v>Gd</v>
      </c>
      <c r="C159">
        <v>155</v>
      </c>
      <c r="D159">
        <v>64</v>
      </c>
      <c r="E159">
        <v>91</v>
      </c>
      <c r="F159">
        <v>8.5363410000000002</v>
      </c>
      <c r="H159" t="str">
        <f ca="1">IF(M159=Vas!$B$4, IF(H158="I", 1, MAX(H$2:H158) + 1), "")</f>
        <v/>
      </c>
      <c r="L159">
        <v>158</v>
      </c>
      <c r="M159" t="str">
        <f>INDEX(Elemek!$B$2:$B$113, MATCH(O159, Elemek!$C$2:$C$113,0))</f>
        <v>Gd</v>
      </c>
      <c r="N159">
        <f t="shared" si="8"/>
        <v>155</v>
      </c>
      <c r="O159">
        <v>64</v>
      </c>
      <c r="P159">
        <v>91</v>
      </c>
      <c r="Q159">
        <v>8.5363410000000002</v>
      </c>
      <c r="R159">
        <f t="shared" si="9"/>
        <v>8.5363410000000002</v>
      </c>
      <c r="S159">
        <f t="shared" si="10"/>
        <v>8.5363410000000002</v>
      </c>
      <c r="T159">
        <f t="shared" si="11"/>
        <v>8.5363410000000002</v>
      </c>
    </row>
    <row r="160" spans="1:20" x14ac:dyDescent="0.25">
      <c r="A160">
        <v>159</v>
      </c>
      <c r="B160" t="str">
        <f>INDEX(Elemek!$B$2:$B$113, MATCH(D160, Elemek!$C$2:$C$113,0))</f>
        <v>Er</v>
      </c>
      <c r="C160">
        <v>164</v>
      </c>
      <c r="D160">
        <v>68</v>
      </c>
      <c r="E160">
        <v>96</v>
      </c>
      <c r="F160">
        <v>8.4734619999999996</v>
      </c>
      <c r="H160" t="str">
        <f ca="1">IF(M160=Vas!$B$4, IF(H159="I", 1, MAX(H$2:H159) + 1), "")</f>
        <v/>
      </c>
      <c r="L160">
        <v>159</v>
      </c>
      <c r="M160" t="str">
        <f>INDEX(Elemek!$B$2:$B$113, MATCH(O160, Elemek!$C$2:$C$113,0))</f>
        <v>Er</v>
      </c>
      <c r="N160">
        <f t="shared" si="8"/>
        <v>164</v>
      </c>
      <c r="O160">
        <v>68</v>
      </c>
      <c r="P160">
        <v>96</v>
      </c>
      <c r="Q160">
        <v>8.4734619999999996</v>
      </c>
      <c r="R160">
        <f t="shared" si="9"/>
        <v>8.4734619999999996</v>
      </c>
      <c r="S160">
        <f t="shared" si="10"/>
        <v>8.4734619999999996</v>
      </c>
      <c r="T160">
        <f t="shared" si="11"/>
        <v>8.4734619999999996</v>
      </c>
    </row>
    <row r="161" spans="1:20" x14ac:dyDescent="0.25">
      <c r="A161">
        <v>160</v>
      </c>
      <c r="B161" t="str">
        <f>INDEX(Elemek!$B$2:$B$113, MATCH(D161, Elemek!$C$2:$C$113,0))</f>
        <v>Ho</v>
      </c>
      <c r="C161">
        <v>165</v>
      </c>
      <c r="D161">
        <v>67</v>
      </c>
      <c r="E161">
        <v>98</v>
      </c>
      <c r="F161">
        <v>8.4646889999999999</v>
      </c>
      <c r="H161" t="str">
        <f ca="1">IF(M161=Vas!$B$4, IF(H160="I", 1, MAX(H$2:H160) + 1), "")</f>
        <v/>
      </c>
      <c r="L161">
        <v>160</v>
      </c>
      <c r="M161" t="str">
        <f>INDEX(Elemek!$B$2:$B$113, MATCH(O161, Elemek!$C$2:$C$113,0))</f>
        <v>Ho</v>
      </c>
      <c r="N161">
        <f t="shared" si="8"/>
        <v>165</v>
      </c>
      <c r="O161">
        <v>67</v>
      </c>
      <c r="P161">
        <v>98</v>
      </c>
      <c r="Q161">
        <v>8.4646889999999999</v>
      </c>
      <c r="R161">
        <f t="shared" si="9"/>
        <v>8.4646889999999999</v>
      </c>
      <c r="S161">
        <f t="shared" si="10"/>
        <v>8.4646889999999999</v>
      </c>
      <c r="T161">
        <f t="shared" si="11"/>
        <v>8.4646889999999999</v>
      </c>
    </row>
    <row r="162" spans="1:20" x14ac:dyDescent="0.25">
      <c r="A162">
        <v>161</v>
      </c>
      <c r="B162" t="str">
        <f>INDEX(Elemek!$B$2:$B$113, MATCH(D162, Elemek!$C$2:$C$113,0))</f>
        <v>Er</v>
      </c>
      <c r="C162">
        <v>166</v>
      </c>
      <c r="D162">
        <v>68</v>
      </c>
      <c r="E162">
        <v>98</v>
      </c>
      <c r="F162">
        <v>8.4624819999999996</v>
      </c>
      <c r="H162" t="str">
        <f ca="1">IF(M162=Vas!$B$4, IF(H161="I", 1, MAX(H$2:H161) + 1), "")</f>
        <v/>
      </c>
      <c r="L162">
        <v>161</v>
      </c>
      <c r="M162" t="str">
        <f>INDEX(Elemek!$B$2:$B$113, MATCH(O162, Elemek!$C$2:$C$113,0))</f>
        <v>Er</v>
      </c>
      <c r="N162">
        <f t="shared" si="8"/>
        <v>166</v>
      </c>
      <c r="O162">
        <v>68</v>
      </c>
      <c r="P162">
        <v>98</v>
      </c>
      <c r="Q162">
        <v>8.4624819999999996</v>
      </c>
      <c r="R162">
        <f t="shared" si="9"/>
        <v>8.4624819999999996</v>
      </c>
      <c r="S162">
        <f t="shared" si="10"/>
        <v>8.4624819999999996</v>
      </c>
      <c r="T162">
        <f t="shared" si="11"/>
        <v>8.4624819999999996</v>
      </c>
    </row>
    <row r="163" spans="1:20" x14ac:dyDescent="0.25">
      <c r="A163">
        <v>162</v>
      </c>
      <c r="B163" t="str">
        <f>INDEX(Elemek!$B$2:$B$113, MATCH(D163, Elemek!$C$2:$C$113,0))</f>
        <v>Er</v>
      </c>
      <c r="C163">
        <v>167</v>
      </c>
      <c r="D163">
        <v>68</v>
      </c>
      <c r="E163">
        <v>99</v>
      </c>
      <c r="F163">
        <v>8.4503500000000003</v>
      </c>
      <c r="H163" t="str">
        <f ca="1">IF(M163=Vas!$B$4, IF(H162="I", 1, MAX(H$2:H162) + 1), "")</f>
        <v/>
      </c>
      <c r="L163">
        <v>162</v>
      </c>
      <c r="M163" t="str">
        <f>INDEX(Elemek!$B$2:$B$113, MATCH(O163, Elemek!$C$2:$C$113,0))</f>
        <v>Er</v>
      </c>
      <c r="N163">
        <f t="shared" si="8"/>
        <v>167</v>
      </c>
      <c r="O163">
        <v>68</v>
      </c>
      <c r="P163">
        <v>99</v>
      </c>
      <c r="Q163">
        <v>8.4503500000000003</v>
      </c>
      <c r="R163">
        <f t="shared" si="9"/>
        <v>8.4503500000000003</v>
      </c>
      <c r="S163">
        <f t="shared" si="10"/>
        <v>8.4503500000000003</v>
      </c>
      <c r="T163">
        <f t="shared" si="11"/>
        <v>8.4503500000000003</v>
      </c>
    </row>
    <row r="164" spans="1:20" x14ac:dyDescent="0.25">
      <c r="A164">
        <v>163</v>
      </c>
      <c r="B164" t="str">
        <f>INDEX(Elemek!$B$2:$B$113, MATCH(D164, Elemek!$C$2:$C$113,0))</f>
        <v>Er</v>
      </c>
      <c r="C164">
        <v>168</v>
      </c>
      <c r="D164">
        <v>68</v>
      </c>
      <c r="E164">
        <v>100</v>
      </c>
      <c r="F164">
        <v>8.4463080000000001</v>
      </c>
      <c r="H164" t="str">
        <f ca="1">IF(M164=Vas!$B$4, IF(H163="I", 1, MAX(H$2:H163) + 1), "")</f>
        <v/>
      </c>
      <c r="L164">
        <v>163</v>
      </c>
      <c r="M164" t="str">
        <f>INDEX(Elemek!$B$2:$B$113, MATCH(O164, Elemek!$C$2:$C$113,0))</f>
        <v>Er</v>
      </c>
      <c r="N164">
        <f t="shared" si="8"/>
        <v>168</v>
      </c>
      <c r="O164">
        <v>68</v>
      </c>
      <c r="P164">
        <v>100</v>
      </c>
      <c r="Q164">
        <v>8.4463080000000001</v>
      </c>
      <c r="R164">
        <f t="shared" si="9"/>
        <v>8.4463080000000001</v>
      </c>
      <c r="S164">
        <f t="shared" si="10"/>
        <v>8.4463080000000001</v>
      </c>
      <c r="T164">
        <f t="shared" si="11"/>
        <v>8.4463080000000001</v>
      </c>
    </row>
    <row r="165" spans="1:20" x14ac:dyDescent="0.25">
      <c r="A165">
        <v>164</v>
      </c>
      <c r="B165" t="str">
        <f>INDEX(Elemek!$B$2:$B$113, MATCH(D165, Elemek!$C$2:$C$113,0))</f>
        <v>Tm</v>
      </c>
      <c r="C165">
        <v>169</v>
      </c>
      <c r="D165">
        <v>69</v>
      </c>
      <c r="E165">
        <v>100</v>
      </c>
      <c r="F165">
        <v>8.4339309999999994</v>
      </c>
      <c r="H165" t="str">
        <f ca="1">IF(M165=Vas!$B$4, IF(H164="I", 1, MAX(H$2:H164) + 1), "")</f>
        <v/>
      </c>
      <c r="L165">
        <v>164</v>
      </c>
      <c r="M165" t="str">
        <f>INDEX(Elemek!$B$2:$B$113, MATCH(O165, Elemek!$C$2:$C$113,0))</f>
        <v>Tm</v>
      </c>
      <c r="N165">
        <f t="shared" si="8"/>
        <v>169</v>
      </c>
      <c r="O165">
        <v>69</v>
      </c>
      <c r="P165">
        <v>100</v>
      </c>
      <c r="Q165">
        <v>8.4339309999999994</v>
      </c>
      <c r="R165">
        <f t="shared" si="9"/>
        <v>8.4339309999999994</v>
      </c>
      <c r="S165">
        <f t="shared" si="10"/>
        <v>8.4339309999999994</v>
      </c>
      <c r="T165">
        <f t="shared" si="11"/>
        <v>8.4339309999999994</v>
      </c>
    </row>
    <row r="166" spans="1:20" x14ac:dyDescent="0.25">
      <c r="A166">
        <v>165</v>
      </c>
      <c r="B166" t="str">
        <f>INDEX(Elemek!$B$2:$B$113, MATCH(D166, Elemek!$C$2:$C$113,0))</f>
        <v>Yb</v>
      </c>
      <c r="C166">
        <v>170</v>
      </c>
      <c r="D166">
        <v>70</v>
      </c>
      <c r="E166">
        <v>100</v>
      </c>
      <c r="F166">
        <v>8.4287919999999996</v>
      </c>
      <c r="H166" t="str">
        <f ca="1">IF(M166=Vas!$B$4, IF(H165="I", 1, MAX(H$2:H165) + 1), "")</f>
        <v/>
      </c>
      <c r="L166">
        <v>165</v>
      </c>
      <c r="M166" t="str">
        <f>INDEX(Elemek!$B$2:$B$113, MATCH(O166, Elemek!$C$2:$C$113,0))</f>
        <v>Yb</v>
      </c>
      <c r="N166">
        <f t="shared" si="8"/>
        <v>170</v>
      </c>
      <c r="O166">
        <v>70</v>
      </c>
      <c r="P166">
        <v>100</v>
      </c>
      <c r="Q166">
        <v>8.4287919999999996</v>
      </c>
      <c r="R166">
        <f t="shared" si="9"/>
        <v>8.4287919999999996</v>
      </c>
      <c r="S166">
        <f t="shared" si="10"/>
        <v>8.4287919999999996</v>
      </c>
      <c r="T166">
        <f t="shared" si="11"/>
        <v>8.4287919999999996</v>
      </c>
    </row>
    <row r="167" spans="1:20" x14ac:dyDescent="0.25">
      <c r="A167">
        <v>166</v>
      </c>
      <c r="B167" t="str">
        <f>INDEX(Elemek!$B$2:$B$113, MATCH(D167, Elemek!$C$2:$C$113,0))</f>
        <v>Yb</v>
      </c>
      <c r="C167">
        <v>171</v>
      </c>
      <c r="D167">
        <v>70</v>
      </c>
      <c r="E167">
        <v>101</v>
      </c>
      <c r="F167">
        <v>8.4181819999999998</v>
      </c>
      <c r="H167" t="str">
        <f ca="1">IF(M167=Vas!$B$4, IF(H166="I", 1, MAX(H$2:H166) + 1), "")</f>
        <v/>
      </c>
      <c r="L167">
        <v>166</v>
      </c>
      <c r="M167" t="str">
        <f>INDEX(Elemek!$B$2:$B$113, MATCH(O167, Elemek!$C$2:$C$113,0))</f>
        <v>Yb</v>
      </c>
      <c r="N167">
        <f t="shared" si="8"/>
        <v>171</v>
      </c>
      <c r="O167">
        <v>70</v>
      </c>
      <c r="P167">
        <v>101</v>
      </c>
      <c r="Q167">
        <v>8.4181819999999998</v>
      </c>
      <c r="R167">
        <f t="shared" si="9"/>
        <v>8.4181819999999998</v>
      </c>
      <c r="S167">
        <f t="shared" si="10"/>
        <v>8.4181819999999998</v>
      </c>
      <c r="T167">
        <f t="shared" si="11"/>
        <v>8.4181819999999998</v>
      </c>
    </row>
    <row r="168" spans="1:20" x14ac:dyDescent="0.25">
      <c r="A168">
        <v>167</v>
      </c>
      <c r="B168" t="str">
        <f>INDEX(Elemek!$B$2:$B$113, MATCH(D168, Elemek!$C$2:$C$113,0))</f>
        <v>Yb</v>
      </c>
      <c r="C168">
        <v>172</v>
      </c>
      <c r="D168">
        <v>70</v>
      </c>
      <c r="E168">
        <v>102</v>
      </c>
      <c r="F168">
        <v>8.4158639999999991</v>
      </c>
      <c r="H168" t="str">
        <f ca="1">IF(M168=Vas!$B$4, IF(H167="I", 1, MAX(H$2:H167) + 1), "")</f>
        <v/>
      </c>
      <c r="L168">
        <v>167</v>
      </c>
      <c r="M168" t="str">
        <f>INDEX(Elemek!$B$2:$B$113, MATCH(O168, Elemek!$C$2:$C$113,0))</f>
        <v>Yb</v>
      </c>
      <c r="N168">
        <f t="shared" si="8"/>
        <v>172</v>
      </c>
      <c r="O168">
        <v>70</v>
      </c>
      <c r="P168">
        <v>102</v>
      </c>
      <c r="Q168">
        <v>8.4158639999999991</v>
      </c>
      <c r="R168">
        <f t="shared" si="9"/>
        <v>8.4158639999999991</v>
      </c>
      <c r="S168">
        <f t="shared" si="10"/>
        <v>8.4158639999999991</v>
      </c>
      <c r="T168">
        <f t="shared" si="11"/>
        <v>8.4158639999999991</v>
      </c>
    </row>
    <row r="169" spans="1:20" x14ac:dyDescent="0.25">
      <c r="A169">
        <v>168</v>
      </c>
      <c r="B169" t="str">
        <f>INDEX(Elemek!$B$2:$B$113, MATCH(D169, Elemek!$C$2:$C$113,0))</f>
        <v>Yb</v>
      </c>
      <c r="C169">
        <v>173</v>
      </c>
      <c r="D169">
        <v>70</v>
      </c>
      <c r="E169">
        <v>103</v>
      </c>
      <c r="F169">
        <v>8.4040230000000005</v>
      </c>
      <c r="H169" t="str">
        <f ca="1">IF(M169=Vas!$B$4, IF(H168="I", 1, MAX(H$2:H168) + 1), "")</f>
        <v/>
      </c>
      <c r="L169">
        <v>168</v>
      </c>
      <c r="M169" t="str">
        <f>INDEX(Elemek!$B$2:$B$113, MATCH(O169, Elemek!$C$2:$C$113,0))</f>
        <v>Yb</v>
      </c>
      <c r="N169">
        <f t="shared" si="8"/>
        <v>173</v>
      </c>
      <c r="O169">
        <v>70</v>
      </c>
      <c r="P169">
        <v>103</v>
      </c>
      <c r="Q169">
        <v>8.4040230000000005</v>
      </c>
      <c r="R169">
        <f t="shared" si="9"/>
        <v>8.4040230000000005</v>
      </c>
      <c r="S169">
        <f t="shared" si="10"/>
        <v>8.4040230000000005</v>
      </c>
      <c r="T169">
        <f t="shared" si="11"/>
        <v>8.4040230000000005</v>
      </c>
    </row>
    <row r="170" spans="1:20" x14ac:dyDescent="0.25">
      <c r="A170">
        <v>169</v>
      </c>
      <c r="B170" t="str">
        <f>INDEX(Elemek!$B$2:$B$113, MATCH(D170, Elemek!$C$2:$C$113,0))</f>
        <v>Yb</v>
      </c>
      <c r="C170">
        <v>174</v>
      </c>
      <c r="D170">
        <v>70</v>
      </c>
      <c r="E170">
        <v>104</v>
      </c>
      <c r="F170">
        <v>8.3986239999999999</v>
      </c>
      <c r="H170" t="str">
        <f ca="1">IF(M170=Vas!$B$4, IF(H169="I", 1, MAX(H$2:H169) + 1), "")</f>
        <v/>
      </c>
      <c r="L170">
        <v>169</v>
      </c>
      <c r="M170" t="str">
        <f>INDEX(Elemek!$B$2:$B$113, MATCH(O170, Elemek!$C$2:$C$113,0))</f>
        <v>Yb</v>
      </c>
      <c r="N170">
        <f t="shared" si="8"/>
        <v>174</v>
      </c>
      <c r="O170">
        <v>70</v>
      </c>
      <c r="P170">
        <v>104</v>
      </c>
      <c r="Q170">
        <v>8.3986239999999999</v>
      </c>
      <c r="R170">
        <f t="shared" si="9"/>
        <v>8.3986239999999999</v>
      </c>
      <c r="S170">
        <f t="shared" si="10"/>
        <v>8.3986239999999999</v>
      </c>
      <c r="T170">
        <f t="shared" si="11"/>
        <v>8.3986239999999999</v>
      </c>
    </row>
    <row r="171" spans="1:20" x14ac:dyDescent="0.25">
      <c r="A171">
        <v>170</v>
      </c>
      <c r="B171" t="str">
        <f>INDEX(Elemek!$B$2:$B$113, MATCH(D171, Elemek!$C$2:$C$113,0))</f>
        <v>Lu</v>
      </c>
      <c r="C171">
        <v>175</v>
      </c>
      <c r="D171">
        <v>71</v>
      </c>
      <c r="E171">
        <v>104</v>
      </c>
      <c r="F171">
        <v>8.3865890000000007</v>
      </c>
      <c r="H171" t="str">
        <f ca="1">IF(M171=Vas!$B$4, IF(H170="I", 1, MAX(H$2:H170) + 1), "")</f>
        <v/>
      </c>
      <c r="L171">
        <v>170</v>
      </c>
      <c r="M171" t="str">
        <f>INDEX(Elemek!$B$2:$B$113, MATCH(O171, Elemek!$C$2:$C$113,0))</f>
        <v>Lu</v>
      </c>
      <c r="N171">
        <f t="shared" si="8"/>
        <v>175</v>
      </c>
      <c r="O171">
        <v>71</v>
      </c>
      <c r="P171">
        <v>104</v>
      </c>
      <c r="Q171">
        <v>8.3865890000000007</v>
      </c>
      <c r="R171">
        <f t="shared" si="9"/>
        <v>8.3865890000000007</v>
      </c>
      <c r="S171">
        <f t="shared" si="10"/>
        <v>8.3865890000000007</v>
      </c>
      <c r="T171">
        <f t="shared" si="11"/>
        <v>8.3865890000000007</v>
      </c>
    </row>
    <row r="172" spans="1:20" x14ac:dyDescent="0.25">
      <c r="A172">
        <v>171</v>
      </c>
      <c r="B172" t="str">
        <f>INDEX(Elemek!$B$2:$B$113, MATCH(D172, Elemek!$C$2:$C$113,0))</f>
        <v>Ta</v>
      </c>
      <c r="C172">
        <v>181</v>
      </c>
      <c r="D172">
        <v>73</v>
      </c>
      <c r="E172">
        <v>108</v>
      </c>
      <c r="F172">
        <v>8.3389609999999994</v>
      </c>
      <c r="H172" t="str">
        <f ca="1">IF(M172=Vas!$B$4, IF(H171="I", 1, MAX(H$2:H171) + 1), "")</f>
        <v/>
      </c>
      <c r="L172">
        <v>171</v>
      </c>
      <c r="M172" t="str">
        <f>INDEX(Elemek!$B$2:$B$113, MATCH(O172, Elemek!$C$2:$C$113,0))</f>
        <v>Ta</v>
      </c>
      <c r="N172">
        <f t="shared" si="8"/>
        <v>181</v>
      </c>
      <c r="O172">
        <v>73</v>
      </c>
      <c r="P172">
        <v>108</v>
      </c>
      <c r="Q172">
        <v>8.3389609999999994</v>
      </c>
      <c r="R172">
        <f t="shared" si="9"/>
        <v>8.3389609999999994</v>
      </c>
      <c r="S172">
        <f t="shared" si="10"/>
        <v>8.3389609999999994</v>
      </c>
      <c r="T172">
        <f t="shared" si="11"/>
        <v>8.3389609999999994</v>
      </c>
    </row>
    <row r="173" spans="1:20" x14ac:dyDescent="0.25">
      <c r="A173">
        <v>172</v>
      </c>
      <c r="B173" t="str">
        <f>INDEX(Elemek!$B$2:$B$113, MATCH(D173, Elemek!$C$2:$C$113,0))</f>
        <v>Re</v>
      </c>
      <c r="C173">
        <v>185</v>
      </c>
      <c r="D173">
        <v>75</v>
      </c>
      <c r="E173">
        <v>110</v>
      </c>
      <c r="F173">
        <v>8.3082039999999999</v>
      </c>
      <c r="H173" t="str">
        <f ca="1">IF(M173=Vas!$B$4, IF(H172="I", 1, MAX(H$2:H172) + 1), "")</f>
        <v/>
      </c>
      <c r="L173">
        <v>172</v>
      </c>
      <c r="M173" t="str">
        <f>INDEX(Elemek!$B$2:$B$113, MATCH(O173, Elemek!$C$2:$C$113,0))</f>
        <v>Re</v>
      </c>
      <c r="N173">
        <f t="shared" si="8"/>
        <v>185</v>
      </c>
      <c r="O173">
        <v>75</v>
      </c>
      <c r="P173">
        <v>110</v>
      </c>
      <c r="Q173">
        <v>8.3082039999999999</v>
      </c>
      <c r="R173">
        <f t="shared" si="9"/>
        <v>8.3082039999999999</v>
      </c>
      <c r="S173">
        <f t="shared" si="10"/>
        <v>8.3082039999999999</v>
      </c>
      <c r="T173">
        <f t="shared" si="11"/>
        <v>8.3082039999999999</v>
      </c>
    </row>
    <row r="174" spans="1:20" x14ac:dyDescent="0.25">
      <c r="A174">
        <v>173</v>
      </c>
      <c r="B174" t="str">
        <f>INDEX(Elemek!$B$2:$B$113, MATCH(D174, Elemek!$C$2:$C$113,0))</f>
        <v>Ir</v>
      </c>
      <c r="C174">
        <v>191</v>
      </c>
      <c r="D174">
        <v>77</v>
      </c>
      <c r="E174">
        <v>114</v>
      </c>
      <c r="F174">
        <v>8.2635079999999999</v>
      </c>
      <c r="H174" t="str">
        <f ca="1">IF(M174=Vas!$B$4, IF(H173="I", 1, MAX(H$2:H173) + 1), "")</f>
        <v/>
      </c>
      <c r="L174">
        <v>173</v>
      </c>
      <c r="M174" t="str">
        <f>INDEX(Elemek!$B$2:$B$113, MATCH(O174, Elemek!$C$2:$C$113,0))</f>
        <v>Ir</v>
      </c>
      <c r="N174">
        <f t="shared" si="8"/>
        <v>191</v>
      </c>
      <c r="O174">
        <v>77</v>
      </c>
      <c r="P174">
        <v>114</v>
      </c>
      <c r="Q174">
        <v>8.2635079999999999</v>
      </c>
      <c r="R174">
        <f t="shared" si="9"/>
        <v>8.2635079999999999</v>
      </c>
      <c r="S174">
        <f t="shared" si="10"/>
        <v>8.2635079999999999</v>
      </c>
      <c r="T174">
        <f t="shared" si="11"/>
        <v>8.2635079999999999</v>
      </c>
    </row>
    <row r="175" spans="1:20" x14ac:dyDescent="0.25">
      <c r="A175">
        <v>174</v>
      </c>
      <c r="B175" t="str">
        <f>INDEX(Elemek!$B$2:$B$113, MATCH(D175, Elemek!$C$2:$C$113,0))</f>
        <v>Pt</v>
      </c>
      <c r="C175">
        <v>194</v>
      </c>
      <c r="D175">
        <v>78</v>
      </c>
      <c r="E175">
        <v>116</v>
      </c>
      <c r="F175">
        <v>8.2505190000000006</v>
      </c>
      <c r="H175" t="str">
        <f ca="1">IF(M175=Vas!$B$4, IF(H174="I", 1, MAX(H$2:H174) + 1), "")</f>
        <v/>
      </c>
      <c r="L175">
        <v>174</v>
      </c>
      <c r="M175" t="str">
        <f>INDEX(Elemek!$B$2:$B$113, MATCH(O175, Elemek!$C$2:$C$113,0))</f>
        <v>Pt</v>
      </c>
      <c r="N175">
        <f t="shared" si="8"/>
        <v>194</v>
      </c>
      <c r="O175">
        <v>78</v>
      </c>
      <c r="P175">
        <v>116</v>
      </c>
      <c r="Q175">
        <v>8.2505190000000006</v>
      </c>
      <c r="R175">
        <f t="shared" si="9"/>
        <v>8.2505190000000006</v>
      </c>
      <c r="S175">
        <f t="shared" si="10"/>
        <v>8.2505190000000006</v>
      </c>
      <c r="T175">
        <f t="shared" si="11"/>
        <v>8.2505190000000006</v>
      </c>
    </row>
    <row r="176" spans="1:20" x14ac:dyDescent="0.25">
      <c r="A176">
        <v>175</v>
      </c>
      <c r="B176" t="str">
        <f>INDEX(Elemek!$B$2:$B$113, MATCH(D176, Elemek!$C$2:$C$113,0))</f>
        <v>Ir</v>
      </c>
      <c r="C176">
        <v>193</v>
      </c>
      <c r="D176">
        <v>77</v>
      </c>
      <c r="E176">
        <v>116</v>
      </c>
      <c r="F176">
        <v>8.2502589999999998</v>
      </c>
      <c r="H176" t="str">
        <f ca="1">IF(M176=Vas!$B$4, IF(H175="I", 1, MAX(H$2:H175) + 1), "")</f>
        <v/>
      </c>
      <c r="L176">
        <v>175</v>
      </c>
      <c r="M176" t="str">
        <f>INDEX(Elemek!$B$2:$B$113, MATCH(O176, Elemek!$C$2:$C$113,0))</f>
        <v>Ir</v>
      </c>
      <c r="N176">
        <f t="shared" si="8"/>
        <v>193</v>
      </c>
      <c r="O176">
        <v>77</v>
      </c>
      <c r="P176">
        <v>116</v>
      </c>
      <c r="Q176">
        <v>8.2502589999999998</v>
      </c>
      <c r="R176">
        <f t="shared" si="9"/>
        <v>8.2502589999999998</v>
      </c>
      <c r="S176">
        <f t="shared" si="10"/>
        <v>8.2502589999999998</v>
      </c>
      <c r="T176">
        <f t="shared" si="11"/>
        <v>8.2502589999999998</v>
      </c>
    </row>
    <row r="177" spans="1:20" x14ac:dyDescent="0.25">
      <c r="A177">
        <v>176</v>
      </c>
      <c r="B177" t="str">
        <f>INDEX(Elemek!$B$2:$B$113, MATCH(D177, Elemek!$C$2:$C$113,0))</f>
        <v>Pt</v>
      </c>
      <c r="C177">
        <v>195</v>
      </c>
      <c r="D177">
        <v>78</v>
      </c>
      <c r="E177">
        <v>117</v>
      </c>
      <c r="F177">
        <v>8.2395160000000001</v>
      </c>
      <c r="H177" t="str">
        <f ca="1">IF(M177=Vas!$B$4, IF(H176="I", 1, MAX(H$2:H176) + 1), "")</f>
        <v/>
      </c>
      <c r="L177">
        <v>176</v>
      </c>
      <c r="M177" t="str">
        <f>INDEX(Elemek!$B$2:$B$113, MATCH(O177, Elemek!$C$2:$C$113,0))</f>
        <v>Pt</v>
      </c>
      <c r="N177">
        <f t="shared" si="8"/>
        <v>195</v>
      </c>
      <c r="O177">
        <v>78</v>
      </c>
      <c r="P177">
        <v>117</v>
      </c>
      <c r="Q177">
        <v>8.2395160000000001</v>
      </c>
      <c r="R177">
        <f t="shared" si="9"/>
        <v>8.2395160000000001</v>
      </c>
      <c r="S177">
        <f t="shared" si="10"/>
        <v>8.2395160000000001</v>
      </c>
      <c r="T177">
        <f t="shared" si="11"/>
        <v>8.2395160000000001</v>
      </c>
    </row>
    <row r="178" spans="1:20" x14ac:dyDescent="0.25">
      <c r="A178">
        <v>177</v>
      </c>
      <c r="B178" t="str">
        <f>INDEX(Elemek!$B$2:$B$113, MATCH(D178, Elemek!$C$2:$C$113,0))</f>
        <v>Pt</v>
      </c>
      <c r="C178">
        <v>196</v>
      </c>
      <c r="D178">
        <v>78</v>
      </c>
      <c r="E178">
        <v>118</v>
      </c>
      <c r="F178">
        <v>8.2378959999999992</v>
      </c>
      <c r="H178" t="str">
        <f ca="1">IF(M178=Vas!$B$4, IF(H177="I", 1, MAX(H$2:H177) + 1), "")</f>
        <v/>
      </c>
      <c r="L178">
        <v>177</v>
      </c>
      <c r="M178" t="str">
        <f>INDEX(Elemek!$B$2:$B$113, MATCH(O178, Elemek!$C$2:$C$113,0))</f>
        <v>Pt</v>
      </c>
      <c r="N178">
        <f t="shared" si="8"/>
        <v>196</v>
      </c>
      <c r="O178">
        <v>78</v>
      </c>
      <c r="P178">
        <v>118</v>
      </c>
      <c r="Q178">
        <v>8.2378959999999992</v>
      </c>
      <c r="R178">
        <f t="shared" si="9"/>
        <v>8.2378959999999992</v>
      </c>
      <c r="S178">
        <f t="shared" si="10"/>
        <v>8.2378959999999992</v>
      </c>
      <c r="T178">
        <f t="shared" si="11"/>
        <v>8.2378959999999992</v>
      </c>
    </row>
    <row r="179" spans="1:20" x14ac:dyDescent="0.25">
      <c r="A179">
        <v>178</v>
      </c>
      <c r="B179" t="str">
        <f>INDEX(Elemek!$B$2:$B$113, MATCH(D179, Elemek!$C$2:$C$113,0))</f>
        <v>Au</v>
      </c>
      <c r="C179">
        <v>197</v>
      </c>
      <c r="D179">
        <v>79</v>
      </c>
      <c r="E179">
        <v>118</v>
      </c>
      <c r="F179">
        <v>8.2294040000000006</v>
      </c>
      <c r="H179" t="str">
        <f ca="1">IF(M179=Vas!$B$4, IF(H178="I", 1, MAX(H$2:H178) + 1), "")</f>
        <v/>
      </c>
      <c r="L179">
        <v>178</v>
      </c>
      <c r="M179" t="str">
        <f>INDEX(Elemek!$B$2:$B$113, MATCH(O179, Elemek!$C$2:$C$113,0))</f>
        <v>Au</v>
      </c>
      <c r="N179">
        <f t="shared" si="8"/>
        <v>197</v>
      </c>
      <c r="O179">
        <v>79</v>
      </c>
      <c r="P179">
        <v>118</v>
      </c>
      <c r="Q179">
        <v>8.2294040000000006</v>
      </c>
      <c r="R179">
        <f t="shared" si="9"/>
        <v>8.2294040000000006</v>
      </c>
      <c r="S179">
        <f t="shared" si="10"/>
        <v>8.2294040000000006</v>
      </c>
      <c r="T179">
        <f t="shared" si="11"/>
        <v>8.2294040000000006</v>
      </c>
    </row>
    <row r="180" spans="1:20" x14ac:dyDescent="0.25">
      <c r="A180">
        <v>179</v>
      </c>
      <c r="B180" t="str">
        <f>INDEX(Elemek!$B$2:$B$113, MATCH(D180, Elemek!$C$2:$C$113,0))</f>
        <v>Hg</v>
      </c>
      <c r="C180">
        <v>198</v>
      </c>
      <c r="D180">
        <v>80</v>
      </c>
      <c r="E180">
        <v>118</v>
      </c>
      <c r="F180">
        <v>8.2276629999999997</v>
      </c>
      <c r="H180" t="str">
        <f ca="1">IF(M180=Vas!$B$4, IF(H179="I", 1, MAX(H$2:H179) + 1), "")</f>
        <v/>
      </c>
      <c r="L180">
        <v>179</v>
      </c>
      <c r="M180" t="str">
        <f>INDEX(Elemek!$B$2:$B$113, MATCH(O180, Elemek!$C$2:$C$113,0))</f>
        <v>Hg</v>
      </c>
      <c r="N180">
        <f t="shared" si="8"/>
        <v>198</v>
      </c>
      <c r="O180">
        <v>80</v>
      </c>
      <c r="P180">
        <v>118</v>
      </c>
      <c r="Q180">
        <v>8.2276629999999997</v>
      </c>
      <c r="R180">
        <f t="shared" si="9"/>
        <v>8.2276629999999997</v>
      </c>
      <c r="S180">
        <f t="shared" si="10"/>
        <v>8.2276629999999997</v>
      </c>
      <c r="T180">
        <f t="shared" si="11"/>
        <v>8.2276629999999997</v>
      </c>
    </row>
    <row r="181" spans="1:20" x14ac:dyDescent="0.25">
      <c r="A181">
        <v>180</v>
      </c>
      <c r="B181" t="str">
        <f>INDEX(Elemek!$B$2:$B$113, MATCH(D181, Elemek!$C$2:$C$113,0))</f>
        <v>Hg</v>
      </c>
      <c r="C181">
        <v>199</v>
      </c>
      <c r="D181">
        <v>80</v>
      </c>
      <c r="E181">
        <v>119</v>
      </c>
      <c r="F181">
        <v>8.2198049999999991</v>
      </c>
      <c r="H181" t="str">
        <f ca="1">IF(M181=Vas!$B$4, IF(H180="I", 1, MAX(H$2:H180) + 1), "")</f>
        <v/>
      </c>
      <c r="L181">
        <v>180</v>
      </c>
      <c r="M181" t="str">
        <f>INDEX(Elemek!$B$2:$B$113, MATCH(O181, Elemek!$C$2:$C$113,0))</f>
        <v>Hg</v>
      </c>
      <c r="N181">
        <f t="shared" si="8"/>
        <v>199</v>
      </c>
      <c r="O181">
        <v>80</v>
      </c>
      <c r="P181">
        <v>119</v>
      </c>
      <c r="Q181">
        <v>8.2198049999999991</v>
      </c>
      <c r="R181">
        <f t="shared" si="9"/>
        <v>8.2198049999999991</v>
      </c>
      <c r="S181">
        <f t="shared" si="10"/>
        <v>8.2198049999999991</v>
      </c>
      <c r="T181">
        <f t="shared" si="11"/>
        <v>8.2198049999999991</v>
      </c>
    </row>
    <row r="182" spans="1:20" x14ac:dyDescent="0.25">
      <c r="A182">
        <v>181</v>
      </c>
      <c r="B182" t="str">
        <f>INDEX(Elemek!$B$2:$B$113, MATCH(D182, Elemek!$C$2:$C$113,0))</f>
        <v>Hg</v>
      </c>
      <c r="C182">
        <v>200</v>
      </c>
      <c r="D182">
        <v>80</v>
      </c>
      <c r="E182">
        <v>120</v>
      </c>
      <c r="F182">
        <v>8.2188479999999995</v>
      </c>
      <c r="H182" t="str">
        <f ca="1">IF(M182=Vas!$B$4, IF(H181="I", 1, MAX(H$2:H181) + 1), "")</f>
        <v/>
      </c>
      <c r="L182">
        <v>181</v>
      </c>
      <c r="M182" t="str">
        <f>INDEX(Elemek!$B$2:$B$113, MATCH(O182, Elemek!$C$2:$C$113,0))</f>
        <v>Hg</v>
      </c>
      <c r="N182">
        <f t="shared" si="8"/>
        <v>200</v>
      </c>
      <c r="O182">
        <v>80</v>
      </c>
      <c r="P182">
        <v>120</v>
      </c>
      <c r="Q182">
        <v>8.2188479999999995</v>
      </c>
      <c r="R182">
        <f t="shared" si="9"/>
        <v>8.2188479999999995</v>
      </c>
      <c r="S182">
        <f t="shared" si="10"/>
        <v>8.2188479999999995</v>
      </c>
      <c r="T182">
        <f t="shared" si="11"/>
        <v>8.2188479999999995</v>
      </c>
    </row>
    <row r="183" spans="1:20" x14ac:dyDescent="0.25">
      <c r="A183">
        <v>182</v>
      </c>
      <c r="B183" t="str">
        <f>INDEX(Elemek!$B$2:$B$113, MATCH(D183, Elemek!$C$2:$C$113,0))</f>
        <v>Hg</v>
      </c>
      <c r="C183">
        <v>201</v>
      </c>
      <c r="D183">
        <v>80</v>
      </c>
      <c r="E183">
        <v>121</v>
      </c>
      <c r="F183">
        <v>8.2089560000000006</v>
      </c>
      <c r="H183" t="str">
        <f ca="1">IF(M183=Vas!$B$4, IF(H182="I", 1, MAX(H$2:H182) + 1), "")</f>
        <v/>
      </c>
      <c r="L183">
        <v>182</v>
      </c>
      <c r="M183" t="str">
        <f>INDEX(Elemek!$B$2:$B$113, MATCH(O183, Elemek!$C$2:$C$113,0))</f>
        <v>Hg</v>
      </c>
      <c r="N183">
        <f t="shared" si="8"/>
        <v>201</v>
      </c>
      <c r="O183">
        <v>80</v>
      </c>
      <c r="P183">
        <v>121</v>
      </c>
      <c r="Q183">
        <v>8.2089560000000006</v>
      </c>
      <c r="R183">
        <f t="shared" si="9"/>
        <v>8.2089560000000006</v>
      </c>
      <c r="S183">
        <f t="shared" si="10"/>
        <v>8.2089560000000006</v>
      </c>
      <c r="T183">
        <f t="shared" si="11"/>
        <v>8.2089560000000006</v>
      </c>
    </row>
    <row r="184" spans="1:20" x14ac:dyDescent="0.25">
      <c r="A184">
        <v>183</v>
      </c>
      <c r="B184" t="str">
        <f>INDEX(Elemek!$B$2:$B$113, MATCH(D184, Elemek!$C$2:$C$113,0))</f>
        <v>Hg</v>
      </c>
      <c r="C184">
        <v>202</v>
      </c>
      <c r="D184">
        <v>80</v>
      </c>
      <c r="E184">
        <v>122</v>
      </c>
      <c r="F184">
        <v>8.2067029999999992</v>
      </c>
      <c r="H184" t="str">
        <f ca="1">IF(M184=Vas!$B$4, IF(H183="I", 1, MAX(H$2:H183) + 1), "")</f>
        <v/>
      </c>
      <c r="L184">
        <v>183</v>
      </c>
      <c r="M184" t="str">
        <f>INDEX(Elemek!$B$2:$B$113, MATCH(O184, Elemek!$C$2:$C$113,0))</f>
        <v>Hg</v>
      </c>
      <c r="N184">
        <f t="shared" si="8"/>
        <v>202</v>
      </c>
      <c r="O184">
        <v>80</v>
      </c>
      <c r="P184">
        <v>122</v>
      </c>
      <c r="Q184">
        <v>8.2067029999999992</v>
      </c>
      <c r="R184">
        <f t="shared" si="9"/>
        <v>8.2067029999999992</v>
      </c>
      <c r="S184">
        <f t="shared" si="10"/>
        <v>8.2067029999999992</v>
      </c>
      <c r="T184">
        <f t="shared" si="11"/>
        <v>8.2067029999999992</v>
      </c>
    </row>
    <row r="185" spans="1:20" x14ac:dyDescent="0.25">
      <c r="A185">
        <v>184</v>
      </c>
      <c r="B185" t="str">
        <f>INDEX(Elemek!$B$2:$B$113, MATCH(D185, Elemek!$C$2:$C$113,0))</f>
        <v>Tl</v>
      </c>
      <c r="C185">
        <v>203</v>
      </c>
      <c r="D185">
        <v>81</v>
      </c>
      <c r="E185">
        <v>122</v>
      </c>
      <c r="F185">
        <v>8.1982300000000006</v>
      </c>
      <c r="H185" t="str">
        <f ca="1">IF(M185=Vas!$B$4, IF(H184="I", 1, MAX(H$2:H184) + 1), "")</f>
        <v/>
      </c>
      <c r="L185">
        <v>184</v>
      </c>
      <c r="M185" t="str">
        <f>INDEX(Elemek!$B$2:$B$113, MATCH(O185, Elemek!$C$2:$C$113,0))</f>
        <v>Tl</v>
      </c>
      <c r="N185">
        <f t="shared" si="8"/>
        <v>203</v>
      </c>
      <c r="O185">
        <v>81</v>
      </c>
      <c r="P185">
        <v>122</v>
      </c>
      <c r="Q185">
        <v>8.1982300000000006</v>
      </c>
      <c r="R185">
        <f t="shared" si="9"/>
        <v>8.1982300000000006</v>
      </c>
      <c r="S185">
        <f t="shared" si="10"/>
        <v>8.1982300000000006</v>
      </c>
      <c r="T185">
        <f t="shared" si="11"/>
        <v>8.1982300000000006</v>
      </c>
    </row>
    <row r="186" spans="1:20" x14ac:dyDescent="0.25">
      <c r="A186">
        <v>185</v>
      </c>
      <c r="B186" t="str">
        <f>INDEX(Elemek!$B$2:$B$113, MATCH(D186, Elemek!$C$2:$C$113,0))</f>
        <v>Hg</v>
      </c>
      <c r="C186">
        <v>204</v>
      </c>
      <c r="D186">
        <v>80</v>
      </c>
      <c r="E186">
        <v>124</v>
      </c>
      <c r="F186">
        <v>8.1923580000000005</v>
      </c>
      <c r="H186" t="str">
        <f ca="1">IF(M186=Vas!$B$4, IF(H185="I", 1, MAX(H$2:H185) + 1), "")</f>
        <v/>
      </c>
      <c r="L186">
        <v>185</v>
      </c>
      <c r="M186" t="str">
        <f>INDEX(Elemek!$B$2:$B$113, MATCH(O186, Elemek!$C$2:$C$113,0))</f>
        <v>Hg</v>
      </c>
      <c r="N186">
        <f t="shared" si="8"/>
        <v>204</v>
      </c>
      <c r="O186">
        <v>80</v>
      </c>
      <c r="P186">
        <v>124</v>
      </c>
      <c r="Q186">
        <v>8.1923580000000005</v>
      </c>
      <c r="R186">
        <f t="shared" si="9"/>
        <v>8.1923580000000005</v>
      </c>
      <c r="S186">
        <f t="shared" si="10"/>
        <v>8.1923580000000005</v>
      </c>
      <c r="T186">
        <f t="shared" si="11"/>
        <v>8.1923580000000005</v>
      </c>
    </row>
    <row r="187" spans="1:20" x14ac:dyDescent="0.25">
      <c r="A187">
        <v>186</v>
      </c>
      <c r="B187" t="str">
        <f>INDEX(Elemek!$B$2:$B$113, MATCH(D187, Elemek!$C$2:$C$113,0))</f>
        <v>Tl</v>
      </c>
      <c r="C187">
        <v>205</v>
      </c>
      <c r="D187">
        <v>81</v>
      </c>
      <c r="E187">
        <v>124</v>
      </c>
      <c r="F187">
        <v>8.1875260000000001</v>
      </c>
      <c r="H187" t="str">
        <f ca="1">IF(M187=Vas!$B$4, IF(H186="I", 1, MAX(H$2:H186) + 1), "")</f>
        <v/>
      </c>
      <c r="L187">
        <v>186</v>
      </c>
      <c r="M187" t="str">
        <f>INDEX(Elemek!$B$2:$B$113, MATCH(O187, Elemek!$C$2:$C$113,0))</f>
        <v>Tl</v>
      </c>
      <c r="N187">
        <f t="shared" si="8"/>
        <v>205</v>
      </c>
      <c r="O187">
        <v>81</v>
      </c>
      <c r="P187">
        <v>124</v>
      </c>
      <c r="Q187">
        <v>8.1875260000000001</v>
      </c>
      <c r="R187">
        <f t="shared" si="9"/>
        <v>8.1875260000000001</v>
      </c>
      <c r="S187">
        <f t="shared" si="10"/>
        <v>8.1875260000000001</v>
      </c>
      <c r="T187">
        <f t="shared" si="11"/>
        <v>8.1875260000000001</v>
      </c>
    </row>
    <row r="188" spans="1:20" x14ac:dyDescent="0.25">
      <c r="A188">
        <v>187</v>
      </c>
      <c r="B188" t="str">
        <f>INDEX(Elemek!$B$2:$B$113, MATCH(D188, Elemek!$C$2:$C$113,0))</f>
        <v>Ca</v>
      </c>
      <c r="C188">
        <v>40</v>
      </c>
      <c r="D188">
        <v>20</v>
      </c>
      <c r="E188">
        <v>20</v>
      </c>
      <c r="F188">
        <v>8.9424849999999996</v>
      </c>
      <c r="H188" t="str">
        <f ca="1">IF(M188=Vas!$B$4, IF(H187="I", 1, MAX(H$2:H187) + 1), "")</f>
        <v/>
      </c>
      <c r="L188">
        <v>187</v>
      </c>
      <c r="M188" t="str">
        <f>INDEX(Elemek!$B$2:$B$113, MATCH(O188, Elemek!$C$2:$C$113,0))</f>
        <v>Ca</v>
      </c>
      <c r="N188">
        <f t="shared" si="8"/>
        <v>40</v>
      </c>
      <c r="O188">
        <v>20</v>
      </c>
      <c r="P188">
        <v>20</v>
      </c>
      <c r="Q188">
        <v>8.9424849999999996</v>
      </c>
      <c r="R188">
        <f t="shared" si="9"/>
        <v>8.9424849999999996</v>
      </c>
      <c r="S188">
        <f t="shared" si="10"/>
        <v>8.9424849999999996</v>
      </c>
      <c r="T188">
        <f t="shared" si="11"/>
        <v>8.9424849999999996</v>
      </c>
    </row>
    <row r="189" spans="1:20" x14ac:dyDescent="0.25">
      <c r="A189">
        <v>188</v>
      </c>
      <c r="B189" t="str">
        <f>INDEX(Elemek!$B$2:$B$113, MATCH(D189, Elemek!$C$2:$C$113,0))</f>
        <v>W</v>
      </c>
      <c r="C189">
        <v>184</v>
      </c>
      <c r="D189">
        <v>74</v>
      </c>
      <c r="E189">
        <v>110</v>
      </c>
      <c r="F189">
        <v>8.3197369999999999</v>
      </c>
      <c r="H189" t="str">
        <f ca="1">IF(M189=Vas!$B$4, IF(H188="I", 1, MAX(H$2:H188) + 1), "")</f>
        <v/>
      </c>
      <c r="L189">
        <v>188</v>
      </c>
      <c r="M189" t="str">
        <f>INDEX(Elemek!$B$2:$B$113, MATCH(O189, Elemek!$C$2:$C$113,0))</f>
        <v>W</v>
      </c>
      <c r="N189">
        <f t="shared" si="8"/>
        <v>184</v>
      </c>
      <c r="O189">
        <v>74</v>
      </c>
      <c r="P189">
        <v>110</v>
      </c>
      <c r="Q189">
        <v>8.3197369999999999</v>
      </c>
      <c r="R189">
        <f t="shared" si="9"/>
        <v>8.3197369999999999</v>
      </c>
      <c r="S189">
        <f t="shared" si="10"/>
        <v>8.3197369999999999</v>
      </c>
      <c r="T189">
        <f t="shared" si="11"/>
        <v>8.3197369999999999</v>
      </c>
    </row>
    <row r="190" spans="1:20" x14ac:dyDescent="0.25">
      <c r="A190">
        <v>189</v>
      </c>
      <c r="B190" t="str">
        <f>INDEX(Elemek!$B$2:$B$113, MATCH(D190, Elemek!$C$2:$C$113,0))</f>
        <v>W</v>
      </c>
      <c r="C190">
        <v>182</v>
      </c>
      <c r="D190">
        <v>74</v>
      </c>
      <c r="E190">
        <v>108</v>
      </c>
      <c r="F190">
        <v>8.3364239999999992</v>
      </c>
      <c r="H190" t="str">
        <f ca="1">IF(M190=Vas!$B$4, IF(H189="I", 1, MAX(H$2:H189) + 1), "")</f>
        <v/>
      </c>
      <c r="L190">
        <v>189</v>
      </c>
      <c r="M190" t="str">
        <f>INDEX(Elemek!$B$2:$B$113, MATCH(O190, Elemek!$C$2:$C$113,0))</f>
        <v>W</v>
      </c>
      <c r="N190">
        <f t="shared" si="8"/>
        <v>182</v>
      </c>
      <c r="O190">
        <v>74</v>
      </c>
      <c r="P190">
        <v>108</v>
      </c>
      <c r="Q190">
        <v>8.3364239999999992</v>
      </c>
      <c r="R190">
        <f t="shared" si="9"/>
        <v>8.3364239999999992</v>
      </c>
      <c r="S190">
        <f t="shared" si="10"/>
        <v>8.3364239999999992</v>
      </c>
      <c r="T190">
        <f t="shared" si="11"/>
        <v>8.3364239999999992</v>
      </c>
    </row>
    <row r="191" spans="1:20" x14ac:dyDescent="0.25">
      <c r="A191">
        <v>190</v>
      </c>
      <c r="B191" t="str">
        <f>INDEX(Elemek!$B$2:$B$113, MATCH(D191, Elemek!$C$2:$C$113,0))</f>
        <v>Pb</v>
      </c>
      <c r="C191">
        <v>208</v>
      </c>
      <c r="D191">
        <v>82</v>
      </c>
      <c r="E191">
        <v>126</v>
      </c>
      <c r="F191">
        <v>8.1758880000000005</v>
      </c>
      <c r="H191" t="str">
        <f ca="1">IF(M191=Vas!$B$4, IF(H190="I", 1, MAX(H$2:H190) + 1), "")</f>
        <v/>
      </c>
      <c r="L191">
        <v>190</v>
      </c>
      <c r="M191" t="str">
        <f>INDEX(Elemek!$B$2:$B$113, MATCH(O191, Elemek!$C$2:$C$113,0))</f>
        <v>Pb</v>
      </c>
      <c r="N191">
        <f t="shared" si="8"/>
        <v>208</v>
      </c>
      <c r="O191">
        <v>82</v>
      </c>
      <c r="P191">
        <v>126</v>
      </c>
      <c r="Q191">
        <v>8.1758880000000005</v>
      </c>
      <c r="R191">
        <f t="shared" si="9"/>
        <v>8.1758880000000005</v>
      </c>
      <c r="S191">
        <f t="shared" si="10"/>
        <v>8.1758880000000005</v>
      </c>
      <c r="T191">
        <f t="shared" si="11"/>
        <v>8.1758880000000005</v>
      </c>
    </row>
    <row r="192" spans="1:20" x14ac:dyDescent="0.25">
      <c r="A192">
        <v>191</v>
      </c>
      <c r="B192" t="str">
        <f>INDEX(Elemek!$B$2:$B$113, MATCH(D192, Elemek!$C$2:$C$113,0))</f>
        <v>Pb</v>
      </c>
      <c r="C192">
        <v>206</v>
      </c>
      <c r="D192">
        <v>82</v>
      </c>
      <c r="E192">
        <v>124</v>
      </c>
      <c r="F192">
        <v>8.1867909999999995</v>
      </c>
      <c r="H192" t="str">
        <f ca="1">IF(M192=Vas!$B$4, IF(H191="I", 1, MAX(H$2:H191) + 1), "")</f>
        <v/>
      </c>
      <c r="L192">
        <v>191</v>
      </c>
      <c r="M192" t="str">
        <f>INDEX(Elemek!$B$2:$B$113, MATCH(O192, Elemek!$C$2:$C$113,0))</f>
        <v>Pb</v>
      </c>
      <c r="N192">
        <f t="shared" si="8"/>
        <v>206</v>
      </c>
      <c r="O192">
        <v>82</v>
      </c>
      <c r="P192">
        <v>124</v>
      </c>
      <c r="Q192">
        <v>8.1867909999999995</v>
      </c>
      <c r="R192">
        <f t="shared" si="9"/>
        <v>8.1867909999999995</v>
      </c>
      <c r="S192">
        <f t="shared" si="10"/>
        <v>8.1867909999999995</v>
      </c>
      <c r="T192">
        <f t="shared" si="11"/>
        <v>8.1867909999999995</v>
      </c>
    </row>
    <row r="193" spans="1:20" x14ac:dyDescent="0.25">
      <c r="A193">
        <v>192</v>
      </c>
      <c r="B193" t="str">
        <f>INDEX(Elemek!$B$2:$B$113, MATCH(D193, Elemek!$C$2:$C$113,0))</f>
        <v>Xe</v>
      </c>
      <c r="C193">
        <v>126</v>
      </c>
      <c r="D193">
        <v>54</v>
      </c>
      <c r="E193">
        <v>72</v>
      </c>
      <c r="F193">
        <v>8.7790099999999995</v>
      </c>
      <c r="H193" t="str">
        <f ca="1">IF(M193=Vas!$B$4, IF(H192="I", 1, MAX(H$2:H192) + 1), "")</f>
        <v/>
      </c>
      <c r="L193">
        <v>192</v>
      </c>
      <c r="M193" t="str">
        <f>INDEX(Elemek!$B$2:$B$113, MATCH(O193, Elemek!$C$2:$C$113,0))</f>
        <v>Xe</v>
      </c>
      <c r="N193">
        <f t="shared" si="8"/>
        <v>126</v>
      </c>
      <c r="O193">
        <v>54</v>
      </c>
      <c r="P193">
        <v>72</v>
      </c>
      <c r="Q193">
        <v>8.7790099999999995</v>
      </c>
      <c r="R193">
        <f t="shared" si="9"/>
        <v>8.7790099999999995</v>
      </c>
      <c r="S193">
        <f t="shared" si="10"/>
        <v>8.7790099999999995</v>
      </c>
      <c r="T193">
        <f t="shared" si="11"/>
        <v>8.7790099999999995</v>
      </c>
    </row>
    <row r="194" spans="1:20" x14ac:dyDescent="0.25">
      <c r="A194">
        <v>193</v>
      </c>
      <c r="B194" t="str">
        <f>INDEX(Elemek!$B$2:$B$113, MATCH(D194, Elemek!$C$2:$C$113,0))</f>
        <v>Pb</v>
      </c>
      <c r="C194">
        <v>207</v>
      </c>
      <c r="D194">
        <v>82</v>
      </c>
      <c r="E194">
        <v>125</v>
      </c>
      <c r="F194">
        <v>8.1797909999999998</v>
      </c>
      <c r="H194" t="str">
        <f ca="1">IF(M194=Vas!$B$4, IF(H193="I", 1, MAX(H$2:H193) + 1), "")</f>
        <v/>
      </c>
      <c r="L194">
        <v>193</v>
      </c>
      <c r="M194" t="str">
        <f>INDEX(Elemek!$B$2:$B$113, MATCH(O194, Elemek!$C$2:$C$113,0))</f>
        <v>Pb</v>
      </c>
      <c r="N194">
        <f t="shared" si="8"/>
        <v>207</v>
      </c>
      <c r="O194">
        <v>82</v>
      </c>
      <c r="P194">
        <v>125</v>
      </c>
      <c r="Q194">
        <v>8.1797909999999998</v>
      </c>
      <c r="R194">
        <f t="shared" si="9"/>
        <v>8.1797909999999998</v>
      </c>
      <c r="S194">
        <f t="shared" si="10"/>
        <v>8.1797909999999998</v>
      </c>
      <c r="T194">
        <f t="shared" si="11"/>
        <v>8.1797909999999998</v>
      </c>
    </row>
    <row r="195" spans="1:20" x14ac:dyDescent="0.25">
      <c r="A195">
        <v>194</v>
      </c>
      <c r="B195" t="str">
        <f>INDEX(Elemek!$B$2:$B$113, MATCH(D195, Elemek!$C$2:$C$113,0))</f>
        <v>Te</v>
      </c>
      <c r="C195">
        <v>120</v>
      </c>
      <c r="D195">
        <v>52</v>
      </c>
      <c r="E195">
        <v>68</v>
      </c>
      <c r="F195">
        <v>8.8163689999999999</v>
      </c>
      <c r="H195" t="str">
        <f ca="1">IF(M195=Vas!$B$4, IF(H194="I", 1, MAX(H$2:H194) + 1), "")</f>
        <v/>
      </c>
      <c r="L195">
        <v>194</v>
      </c>
      <c r="M195" t="str">
        <f>INDEX(Elemek!$B$2:$B$113, MATCH(O195, Elemek!$C$2:$C$113,0))</f>
        <v>Te</v>
      </c>
      <c r="N195">
        <f t="shared" ref="N195:N258" si="12">SUM(O195:P195)</f>
        <v>120</v>
      </c>
      <c r="O195">
        <v>52</v>
      </c>
      <c r="P195">
        <v>68</v>
      </c>
      <c r="Q195">
        <v>8.8163689999999999</v>
      </c>
      <c r="R195">
        <f t="shared" ref="R195:R258" si="13">IF(Q195="", ROUND(AVERAGE($Q$2:$Q$365), 2), Q195)</f>
        <v>8.8163689999999999</v>
      </c>
      <c r="S195">
        <f t="shared" ref="S195:S258" si="14">IF(Q195="",ROUND(AVERAGEIFS($Q$2:$Q$990,$Q$2:$Q$990,"&lt;&gt;""""",$M$2:$M$990,M195), 2),Q195)</f>
        <v>8.8163689999999999</v>
      </c>
      <c r="T195">
        <f t="shared" ref="T195:T258" si="15">IF(Q195="", ROUND(15.7-17.7*POWER(N195, -1/3)-0.687 *POWER(O195, 2)*POWER(N195, -4/3)-23.7 * POWER(O195- (N195 /2), 2) * POWER(N195, -2) + IF(AND(ISEVEN(N195), ISEVEN(O195)), -1, IF(AND(ISODD(N195), ISODD(O195)), 1, 0)) * 12 * POWER(N195, -5/4), 2), Q195)</f>
        <v>8.8163689999999999</v>
      </c>
    </row>
    <row r="196" spans="1:20" x14ac:dyDescent="0.25">
      <c r="A196">
        <v>195</v>
      </c>
      <c r="B196" t="str">
        <f>INDEX(Elemek!$B$2:$B$113, MATCH(D196, Elemek!$C$2:$C$113,0))</f>
        <v>Cd</v>
      </c>
      <c r="C196">
        <v>106</v>
      </c>
      <c r="D196">
        <v>48</v>
      </c>
      <c r="E196">
        <v>58</v>
      </c>
      <c r="F196">
        <v>8.8933269999999993</v>
      </c>
      <c r="H196" t="str">
        <f ca="1">IF(M196=Vas!$B$4, IF(H195="I", 1, MAX(H$2:H195) + 1), "")</f>
        <v/>
      </c>
      <c r="L196">
        <v>195</v>
      </c>
      <c r="M196" t="str">
        <f>INDEX(Elemek!$B$2:$B$113, MATCH(O196, Elemek!$C$2:$C$113,0))</f>
        <v>Cd</v>
      </c>
      <c r="N196">
        <f t="shared" si="12"/>
        <v>106</v>
      </c>
      <c r="O196">
        <v>48</v>
      </c>
      <c r="P196">
        <v>58</v>
      </c>
      <c r="Q196">
        <v>8.8933269999999993</v>
      </c>
      <c r="R196">
        <f t="shared" si="13"/>
        <v>8.8933269999999993</v>
      </c>
      <c r="S196">
        <f t="shared" si="14"/>
        <v>8.8933269999999993</v>
      </c>
      <c r="T196">
        <f t="shared" si="15"/>
        <v>8.8933269999999993</v>
      </c>
    </row>
    <row r="197" spans="1:20" x14ac:dyDescent="0.25">
      <c r="A197">
        <v>196</v>
      </c>
      <c r="B197" t="str">
        <f>INDEX(Elemek!$B$2:$B$113, MATCH(D197, Elemek!$C$2:$C$113,0))</f>
        <v>Xe</v>
      </c>
      <c r="C197">
        <v>134</v>
      </c>
      <c r="D197">
        <v>54</v>
      </c>
      <c r="E197">
        <v>80</v>
      </c>
      <c r="F197">
        <v>8.7289729999999999</v>
      </c>
      <c r="H197" t="str">
        <f ca="1">IF(M197=Vas!$B$4, IF(H196="I", 1, MAX(H$2:H196) + 1), "")</f>
        <v/>
      </c>
      <c r="L197">
        <v>196</v>
      </c>
      <c r="M197" t="str">
        <f>INDEX(Elemek!$B$2:$B$113, MATCH(O197, Elemek!$C$2:$C$113,0))</f>
        <v>Xe</v>
      </c>
      <c r="N197">
        <f t="shared" si="12"/>
        <v>134</v>
      </c>
      <c r="O197">
        <v>54</v>
      </c>
      <c r="P197">
        <v>80</v>
      </c>
      <c r="Q197">
        <v>8.7289729999999999</v>
      </c>
      <c r="R197">
        <f t="shared" si="13"/>
        <v>8.7289729999999999</v>
      </c>
      <c r="S197">
        <f t="shared" si="14"/>
        <v>8.7289729999999999</v>
      </c>
      <c r="T197">
        <f t="shared" si="15"/>
        <v>8.7289729999999999</v>
      </c>
    </row>
    <row r="198" spans="1:20" x14ac:dyDescent="0.25">
      <c r="A198">
        <v>197</v>
      </c>
      <c r="B198" t="str">
        <f>INDEX(Elemek!$B$2:$B$113, MATCH(D198, Elemek!$C$2:$C$113,0))</f>
        <v>Ni</v>
      </c>
      <c r="C198">
        <v>58</v>
      </c>
      <c r="D198">
        <v>28</v>
      </c>
      <c r="E198">
        <v>30</v>
      </c>
      <c r="F198">
        <v>9.1097359999999998</v>
      </c>
      <c r="H198" t="str">
        <f ca="1">IF(M198=Vas!$B$4, IF(H197="I", 1, MAX(H$2:H197) + 1), "")</f>
        <v/>
      </c>
      <c r="L198">
        <v>197</v>
      </c>
      <c r="M198" t="str">
        <f>INDEX(Elemek!$B$2:$B$113, MATCH(O198, Elemek!$C$2:$C$113,0))</f>
        <v>Ni</v>
      </c>
      <c r="N198">
        <f t="shared" si="12"/>
        <v>58</v>
      </c>
      <c r="O198">
        <v>28</v>
      </c>
      <c r="P198">
        <v>30</v>
      </c>
      <c r="Q198">
        <v>9.1097359999999998</v>
      </c>
      <c r="R198">
        <f t="shared" si="13"/>
        <v>9.1097359999999998</v>
      </c>
      <c r="S198">
        <f t="shared" si="14"/>
        <v>9.1097359999999998</v>
      </c>
      <c r="T198">
        <f t="shared" si="15"/>
        <v>9.1097359999999998</v>
      </c>
    </row>
    <row r="199" spans="1:20" x14ac:dyDescent="0.25">
      <c r="A199">
        <v>198</v>
      </c>
      <c r="B199" t="str">
        <f>INDEX(Elemek!$B$2:$B$113, MATCH(D199, Elemek!$C$2:$C$113,0))</f>
        <v>W</v>
      </c>
      <c r="C199">
        <v>183</v>
      </c>
      <c r="D199">
        <v>74</v>
      </c>
      <c r="E199">
        <v>109</v>
      </c>
      <c r="F199">
        <v>8.3246990000000007</v>
      </c>
      <c r="H199" t="str">
        <f ca="1">IF(M199=Vas!$B$4, IF(H198="I", 1, MAX(H$2:H198) + 1), "")</f>
        <v/>
      </c>
      <c r="L199">
        <v>198</v>
      </c>
      <c r="M199" t="str">
        <f>INDEX(Elemek!$B$2:$B$113, MATCH(O199, Elemek!$C$2:$C$113,0))</f>
        <v>W</v>
      </c>
      <c r="N199">
        <f t="shared" si="12"/>
        <v>183</v>
      </c>
      <c r="O199">
        <v>74</v>
      </c>
      <c r="P199">
        <v>109</v>
      </c>
      <c r="Q199">
        <v>8.3246990000000007</v>
      </c>
      <c r="R199">
        <f t="shared" si="13"/>
        <v>8.3246990000000007</v>
      </c>
      <c r="S199">
        <f t="shared" si="14"/>
        <v>8.3246990000000007</v>
      </c>
      <c r="T199">
        <f t="shared" si="15"/>
        <v>8.3246990000000007</v>
      </c>
    </row>
    <row r="200" spans="1:20" x14ac:dyDescent="0.25">
      <c r="A200">
        <v>199</v>
      </c>
      <c r="B200" t="str">
        <f>INDEX(Elemek!$B$2:$B$113, MATCH(D200, Elemek!$C$2:$C$113,0))</f>
        <v>Fe</v>
      </c>
      <c r="C200">
        <v>54</v>
      </c>
      <c r="D200">
        <v>26</v>
      </c>
      <c r="E200">
        <v>28</v>
      </c>
      <c r="F200">
        <v>9.1130399999999998</v>
      </c>
      <c r="H200">
        <f ca="1">IF(M200=Vas!$B$4, IF(H199="I", 1, MAX(H$2:H199) + 1), "")</f>
        <v>4</v>
      </c>
      <c r="L200">
        <v>199</v>
      </c>
      <c r="M200" t="str">
        <f>INDEX(Elemek!$B$2:$B$113, MATCH(O200, Elemek!$C$2:$C$113,0))</f>
        <v>Fe</v>
      </c>
      <c r="N200">
        <f t="shared" si="12"/>
        <v>54</v>
      </c>
      <c r="O200">
        <v>26</v>
      </c>
      <c r="P200">
        <v>28</v>
      </c>
      <c r="Q200">
        <v>9.1130399999999998</v>
      </c>
      <c r="R200">
        <f t="shared" si="13"/>
        <v>9.1130399999999998</v>
      </c>
      <c r="S200">
        <f t="shared" si="14"/>
        <v>9.1130399999999998</v>
      </c>
      <c r="T200">
        <f t="shared" si="15"/>
        <v>9.1130399999999998</v>
      </c>
    </row>
    <row r="201" spans="1:20" x14ac:dyDescent="0.25">
      <c r="A201">
        <v>200</v>
      </c>
      <c r="B201" t="str">
        <f>INDEX(Elemek!$B$2:$B$113, MATCH(D201, Elemek!$C$2:$C$113,0))</f>
        <v>Ba</v>
      </c>
      <c r="C201">
        <v>132</v>
      </c>
      <c r="D201">
        <v>56</v>
      </c>
      <c r="E201">
        <v>76</v>
      </c>
      <c r="F201">
        <v>8.7412880000000008</v>
      </c>
      <c r="H201" t="str">
        <f ca="1">IF(M201=Vas!$B$4, IF(H200="I", 1, MAX(H$2:H200) + 1), "")</f>
        <v/>
      </c>
      <c r="L201">
        <v>200</v>
      </c>
      <c r="M201" t="str">
        <f>INDEX(Elemek!$B$2:$B$113, MATCH(O201, Elemek!$C$2:$C$113,0))</f>
        <v>Ba</v>
      </c>
      <c r="N201">
        <f t="shared" si="12"/>
        <v>132</v>
      </c>
      <c r="O201">
        <v>56</v>
      </c>
      <c r="P201">
        <v>76</v>
      </c>
      <c r="Q201">
        <v>8.7412880000000008</v>
      </c>
      <c r="R201">
        <f t="shared" si="13"/>
        <v>8.7412880000000008</v>
      </c>
      <c r="S201">
        <f t="shared" si="14"/>
        <v>8.7412880000000008</v>
      </c>
      <c r="T201">
        <f t="shared" si="15"/>
        <v>8.7412880000000008</v>
      </c>
    </row>
    <row r="202" spans="1:20" x14ac:dyDescent="0.25">
      <c r="A202">
        <v>201</v>
      </c>
      <c r="B202" t="str">
        <f>INDEX(Elemek!$B$2:$B$113, MATCH(D202, Elemek!$C$2:$C$113,0))</f>
        <v>Pd</v>
      </c>
      <c r="C202">
        <v>110</v>
      </c>
      <c r="D202">
        <v>46</v>
      </c>
      <c r="E202">
        <v>64</v>
      </c>
      <c r="F202">
        <v>8.8744999999999994</v>
      </c>
      <c r="H202" t="str">
        <f ca="1">IF(M202=Vas!$B$4, IF(H201="I", 1, MAX(H$2:H201) + 1), "")</f>
        <v/>
      </c>
      <c r="L202">
        <v>201</v>
      </c>
      <c r="M202" t="str">
        <f>INDEX(Elemek!$B$2:$B$113, MATCH(O202, Elemek!$C$2:$C$113,0))</f>
        <v>Pd</v>
      </c>
      <c r="N202">
        <f t="shared" si="12"/>
        <v>110</v>
      </c>
      <c r="O202">
        <v>46</v>
      </c>
      <c r="P202">
        <v>64</v>
      </c>
      <c r="Q202">
        <v>8.8744999999999994</v>
      </c>
      <c r="R202">
        <f t="shared" si="13"/>
        <v>8.8744999999999994</v>
      </c>
      <c r="S202">
        <f t="shared" si="14"/>
        <v>8.8744999999999994</v>
      </c>
      <c r="T202">
        <f t="shared" si="15"/>
        <v>8.8744999999999994</v>
      </c>
    </row>
    <row r="203" spans="1:20" x14ac:dyDescent="0.25">
      <c r="A203">
        <v>202</v>
      </c>
      <c r="B203" t="str">
        <f>INDEX(Elemek!$B$2:$B$113, MATCH(D203, Elemek!$C$2:$C$113,0))</f>
        <v>Mo</v>
      </c>
      <c r="C203">
        <v>92</v>
      </c>
      <c r="D203">
        <v>42</v>
      </c>
      <c r="E203">
        <v>50</v>
      </c>
      <c r="F203">
        <v>9.0148600000000005</v>
      </c>
      <c r="H203" t="str">
        <f ca="1">IF(M203=Vas!$B$4, IF(H202="I", 1, MAX(H$2:H202) + 1), "")</f>
        <v/>
      </c>
      <c r="L203">
        <v>202</v>
      </c>
      <c r="M203" t="str">
        <f>INDEX(Elemek!$B$2:$B$113, MATCH(O203, Elemek!$C$2:$C$113,0))</f>
        <v>Mo</v>
      </c>
      <c r="N203">
        <f t="shared" si="12"/>
        <v>92</v>
      </c>
      <c r="O203">
        <v>42</v>
      </c>
      <c r="P203">
        <v>50</v>
      </c>
      <c r="Q203">
        <v>9.0148600000000005</v>
      </c>
      <c r="R203">
        <f t="shared" si="13"/>
        <v>9.0148600000000005</v>
      </c>
      <c r="S203">
        <f t="shared" si="14"/>
        <v>9.0148600000000005</v>
      </c>
      <c r="T203">
        <f t="shared" si="15"/>
        <v>9.0148600000000005</v>
      </c>
    </row>
    <row r="204" spans="1:20" x14ac:dyDescent="0.25">
      <c r="A204">
        <v>203</v>
      </c>
      <c r="B204" t="str">
        <f>INDEX(Elemek!$B$2:$B$113, MATCH(D204, Elemek!$C$2:$C$113,0))</f>
        <v>Pb</v>
      </c>
      <c r="C204">
        <v>204</v>
      </c>
      <c r="D204">
        <v>82</v>
      </c>
      <c r="E204">
        <v>122</v>
      </c>
      <c r="F204">
        <v>8.1944140000000001</v>
      </c>
      <c r="H204" t="str">
        <f ca="1">IF(M204=Vas!$B$4, IF(H203="I", 1, MAX(H$2:H203) + 1), "")</f>
        <v/>
      </c>
      <c r="L204">
        <v>203</v>
      </c>
      <c r="M204" t="str">
        <f>INDEX(Elemek!$B$2:$B$113, MATCH(O204, Elemek!$C$2:$C$113,0))</f>
        <v>Pb</v>
      </c>
      <c r="N204">
        <f t="shared" si="12"/>
        <v>204</v>
      </c>
      <c r="O204">
        <v>82</v>
      </c>
      <c r="P204">
        <v>122</v>
      </c>
      <c r="Q204">
        <v>8.1944140000000001</v>
      </c>
      <c r="R204">
        <f t="shared" si="13"/>
        <v>8.1944140000000001</v>
      </c>
      <c r="S204">
        <f t="shared" si="14"/>
        <v>8.1944140000000001</v>
      </c>
      <c r="T204">
        <f t="shared" si="15"/>
        <v>8.1944140000000001</v>
      </c>
    </row>
    <row r="205" spans="1:20" x14ac:dyDescent="0.25">
      <c r="A205">
        <v>204</v>
      </c>
      <c r="B205" t="str">
        <f>INDEX(Elemek!$B$2:$B$113, MATCH(D205, Elemek!$C$2:$C$113,0))</f>
        <v>Sn</v>
      </c>
      <c r="C205">
        <v>112</v>
      </c>
      <c r="D205">
        <v>50</v>
      </c>
      <c r="E205">
        <v>62</v>
      </c>
      <c r="F205">
        <v>8.8629440000000006</v>
      </c>
      <c r="H205" t="str">
        <f ca="1">IF(M205=Vas!$B$4, IF(H204="I", 1, MAX(H$2:H204) + 1), "")</f>
        <v/>
      </c>
      <c r="L205">
        <v>204</v>
      </c>
      <c r="M205" t="str">
        <f>INDEX(Elemek!$B$2:$B$113, MATCH(O205, Elemek!$C$2:$C$113,0))</f>
        <v>Sn</v>
      </c>
      <c r="N205">
        <f t="shared" si="12"/>
        <v>112</v>
      </c>
      <c r="O205">
        <v>50</v>
      </c>
      <c r="P205">
        <v>62</v>
      </c>
      <c r="Q205">
        <v>8.8629440000000006</v>
      </c>
      <c r="R205">
        <f t="shared" si="13"/>
        <v>8.8629440000000006</v>
      </c>
      <c r="S205">
        <f t="shared" si="14"/>
        <v>8.8629440000000006</v>
      </c>
      <c r="T205">
        <f t="shared" si="15"/>
        <v>8.8629440000000006</v>
      </c>
    </row>
    <row r="206" spans="1:20" x14ac:dyDescent="0.25">
      <c r="A206">
        <v>205</v>
      </c>
      <c r="B206" t="str">
        <f>INDEX(Elemek!$B$2:$B$113, MATCH(D206, Elemek!$C$2:$C$113,0))</f>
        <v>Ru</v>
      </c>
      <c r="C206">
        <v>96</v>
      </c>
      <c r="D206">
        <v>44</v>
      </c>
      <c r="E206">
        <v>52</v>
      </c>
      <c r="F206">
        <v>8.9679110000000009</v>
      </c>
      <c r="H206" t="str">
        <f ca="1">IF(M206=Vas!$B$4, IF(H205="I", 1, MAX(H$2:H205) + 1), "")</f>
        <v/>
      </c>
      <c r="L206">
        <v>205</v>
      </c>
      <c r="M206" t="str">
        <f>INDEX(Elemek!$B$2:$B$113, MATCH(O206, Elemek!$C$2:$C$113,0))</f>
        <v>Ru</v>
      </c>
      <c r="N206">
        <f t="shared" si="12"/>
        <v>96</v>
      </c>
      <c r="O206">
        <v>44</v>
      </c>
      <c r="P206">
        <v>52</v>
      </c>
      <c r="Q206">
        <v>8.9679110000000009</v>
      </c>
      <c r="R206">
        <f t="shared" si="13"/>
        <v>8.9679110000000009</v>
      </c>
      <c r="S206">
        <f t="shared" si="14"/>
        <v>8.9679110000000009</v>
      </c>
      <c r="T206">
        <f t="shared" si="15"/>
        <v>8.9679110000000009</v>
      </c>
    </row>
    <row r="207" spans="1:20" x14ac:dyDescent="0.25">
      <c r="A207">
        <v>206</v>
      </c>
      <c r="B207" t="str">
        <f>INDEX(Elemek!$B$2:$B$113, MATCH(D207, Elemek!$C$2:$C$113,0))</f>
        <v>Os</v>
      </c>
      <c r="C207">
        <v>192</v>
      </c>
      <c r="D207">
        <v>76</v>
      </c>
      <c r="E207">
        <v>116</v>
      </c>
      <c r="F207">
        <v>8.2582020000000007</v>
      </c>
      <c r="H207" t="str">
        <f ca="1">IF(M207=Vas!$B$4, IF(H206="I", 1, MAX(H$2:H206) + 1), "")</f>
        <v/>
      </c>
      <c r="L207">
        <v>206</v>
      </c>
      <c r="M207" t="str">
        <f>INDEX(Elemek!$B$2:$B$113, MATCH(O207, Elemek!$C$2:$C$113,0))</f>
        <v>Os</v>
      </c>
      <c r="N207">
        <f t="shared" si="12"/>
        <v>192</v>
      </c>
      <c r="O207">
        <v>76</v>
      </c>
      <c r="P207">
        <v>116</v>
      </c>
      <c r="Q207">
        <v>8.2582020000000007</v>
      </c>
      <c r="R207">
        <f t="shared" si="13"/>
        <v>8.2582020000000007</v>
      </c>
      <c r="S207">
        <f t="shared" si="14"/>
        <v>8.2582020000000007</v>
      </c>
      <c r="T207">
        <f t="shared" si="15"/>
        <v>8.2582020000000007</v>
      </c>
    </row>
    <row r="208" spans="1:20" x14ac:dyDescent="0.25">
      <c r="A208">
        <v>207</v>
      </c>
      <c r="B208" t="str">
        <f>INDEX(Elemek!$B$2:$B$113, MATCH(D208, Elemek!$C$2:$C$113,0))</f>
        <v>Pt</v>
      </c>
      <c r="C208">
        <v>198</v>
      </c>
      <c r="D208">
        <v>78</v>
      </c>
      <c r="E208">
        <v>120</v>
      </c>
      <c r="F208">
        <v>8.2223780000000009</v>
      </c>
      <c r="H208" t="str">
        <f ca="1">IF(M208=Vas!$B$4, IF(H207="I", 1, MAX(H$2:H207) + 1), "")</f>
        <v/>
      </c>
      <c r="L208">
        <v>207</v>
      </c>
      <c r="M208" t="str">
        <f>INDEX(Elemek!$B$2:$B$113, MATCH(O208, Elemek!$C$2:$C$113,0))</f>
        <v>Pt</v>
      </c>
      <c r="N208">
        <f t="shared" si="12"/>
        <v>198</v>
      </c>
      <c r="O208">
        <v>78</v>
      </c>
      <c r="P208">
        <v>120</v>
      </c>
      <c r="Q208">
        <v>8.2223780000000009</v>
      </c>
      <c r="R208">
        <f t="shared" si="13"/>
        <v>8.2223780000000009</v>
      </c>
      <c r="S208">
        <f t="shared" si="14"/>
        <v>8.2223780000000009</v>
      </c>
      <c r="T208">
        <f t="shared" si="15"/>
        <v>8.2223780000000009</v>
      </c>
    </row>
    <row r="209" spans="1:20" x14ac:dyDescent="0.25">
      <c r="A209">
        <v>208</v>
      </c>
      <c r="B209" t="str">
        <f>INDEX(Elemek!$B$2:$B$113, MATCH(D209, Elemek!$C$2:$C$113,0))</f>
        <v>Gd</v>
      </c>
      <c r="C209">
        <v>160</v>
      </c>
      <c r="D209">
        <v>64</v>
      </c>
      <c r="E209">
        <v>96</v>
      </c>
      <c r="F209">
        <v>8.4960090000000008</v>
      </c>
      <c r="H209" t="str">
        <f ca="1">IF(M209=Vas!$B$4, IF(H208="I", 1, MAX(H$2:H208) + 1), "")</f>
        <v/>
      </c>
      <c r="L209">
        <v>208</v>
      </c>
      <c r="M209" t="str">
        <f>INDEX(Elemek!$B$2:$B$113, MATCH(O209, Elemek!$C$2:$C$113,0))</f>
        <v>Gd</v>
      </c>
      <c r="N209">
        <f t="shared" si="12"/>
        <v>160</v>
      </c>
      <c r="O209">
        <v>64</v>
      </c>
      <c r="P209">
        <v>96</v>
      </c>
      <c r="Q209">
        <v>8.4960090000000008</v>
      </c>
      <c r="R209">
        <f t="shared" si="13"/>
        <v>8.4960090000000008</v>
      </c>
      <c r="S209">
        <f t="shared" si="14"/>
        <v>8.4960090000000008</v>
      </c>
      <c r="T209">
        <f t="shared" si="15"/>
        <v>8.4960090000000008</v>
      </c>
    </row>
    <row r="210" spans="1:20" x14ac:dyDescent="0.25">
      <c r="A210">
        <v>209</v>
      </c>
      <c r="B210" t="str">
        <f>INDEX(Elemek!$B$2:$B$113, MATCH(D210, Elemek!$C$2:$C$113,0))</f>
        <v>Sm</v>
      </c>
      <c r="C210">
        <v>144</v>
      </c>
      <c r="D210">
        <v>62</v>
      </c>
      <c r="E210">
        <v>82</v>
      </c>
      <c r="F210">
        <v>8.6405770000000004</v>
      </c>
      <c r="H210" t="str">
        <f ca="1">IF(M210=Vas!$B$4, IF(H209="I", 1, MAX(H$2:H209) + 1), "")</f>
        <v/>
      </c>
      <c r="L210">
        <v>209</v>
      </c>
      <c r="M210" t="str">
        <f>INDEX(Elemek!$B$2:$B$113, MATCH(O210, Elemek!$C$2:$C$113,0))</f>
        <v>Sm</v>
      </c>
      <c r="N210">
        <f t="shared" si="12"/>
        <v>144</v>
      </c>
      <c r="O210">
        <v>62</v>
      </c>
      <c r="P210">
        <v>82</v>
      </c>
      <c r="Q210">
        <v>8.6405770000000004</v>
      </c>
      <c r="R210">
        <f t="shared" si="13"/>
        <v>8.6405770000000004</v>
      </c>
      <c r="S210">
        <f t="shared" si="14"/>
        <v>8.6405770000000004</v>
      </c>
      <c r="T210">
        <f t="shared" si="15"/>
        <v>8.6405770000000004</v>
      </c>
    </row>
    <row r="211" spans="1:20" x14ac:dyDescent="0.25">
      <c r="A211">
        <v>210</v>
      </c>
      <c r="B211" t="str">
        <f>INDEX(Elemek!$B$2:$B$113, MATCH(D211, Elemek!$C$2:$C$113,0))</f>
        <v>Os</v>
      </c>
      <c r="C211">
        <v>190</v>
      </c>
      <c r="D211">
        <v>76</v>
      </c>
      <c r="E211">
        <v>114</v>
      </c>
      <c r="F211">
        <v>8.2750450000000004</v>
      </c>
      <c r="H211" t="str">
        <f ca="1">IF(M211=Vas!$B$4, IF(H210="I", 1, MAX(H$2:H210) + 1), "")</f>
        <v/>
      </c>
      <c r="L211">
        <v>210</v>
      </c>
      <c r="M211" t="str">
        <f>INDEX(Elemek!$B$2:$B$113, MATCH(O211, Elemek!$C$2:$C$113,0))</f>
        <v>Os</v>
      </c>
      <c r="N211">
        <f t="shared" si="12"/>
        <v>190</v>
      </c>
      <c r="O211">
        <v>76</v>
      </c>
      <c r="P211">
        <v>114</v>
      </c>
      <c r="Q211">
        <v>8.2750450000000004</v>
      </c>
      <c r="R211">
        <f t="shared" si="13"/>
        <v>8.2750450000000004</v>
      </c>
      <c r="S211">
        <f t="shared" si="14"/>
        <v>8.2750450000000004</v>
      </c>
      <c r="T211">
        <f t="shared" si="15"/>
        <v>8.2750450000000004</v>
      </c>
    </row>
    <row r="212" spans="1:20" x14ac:dyDescent="0.25">
      <c r="A212">
        <v>211</v>
      </c>
      <c r="B212" t="str">
        <f>INDEX(Elemek!$B$2:$B$113, MATCH(D212, Elemek!$C$2:$C$113,0))</f>
        <v>Zn</v>
      </c>
      <c r="C212">
        <v>64</v>
      </c>
      <c r="D212">
        <v>30</v>
      </c>
      <c r="E212">
        <v>34</v>
      </c>
      <c r="F212">
        <v>9.1026340000000001</v>
      </c>
      <c r="H212" t="str">
        <f ca="1">IF(M212=Vas!$B$4, IF(H211="I", 1, MAX(H$2:H211) + 1), "")</f>
        <v/>
      </c>
      <c r="L212">
        <v>211</v>
      </c>
      <c r="M212" t="str">
        <f>INDEX(Elemek!$B$2:$B$113, MATCH(O212, Elemek!$C$2:$C$113,0))</f>
        <v>Zn</v>
      </c>
      <c r="N212">
        <f t="shared" si="12"/>
        <v>64</v>
      </c>
      <c r="O212">
        <v>30</v>
      </c>
      <c r="P212">
        <v>34</v>
      </c>
      <c r="Q212">
        <v>9.1026340000000001</v>
      </c>
      <c r="R212">
        <f t="shared" si="13"/>
        <v>9.1026340000000001</v>
      </c>
      <c r="S212">
        <f t="shared" si="14"/>
        <v>9.1026340000000001</v>
      </c>
      <c r="T212">
        <f t="shared" si="15"/>
        <v>9.1026340000000001</v>
      </c>
    </row>
    <row r="213" spans="1:20" x14ac:dyDescent="0.25">
      <c r="A213">
        <v>212</v>
      </c>
      <c r="B213" t="str">
        <f>INDEX(Elemek!$B$2:$B$113, MATCH(D213, Elemek!$C$2:$C$113,0))</f>
        <v>Se</v>
      </c>
      <c r="C213">
        <v>74</v>
      </c>
      <c r="D213">
        <v>34</v>
      </c>
      <c r="E213">
        <v>40</v>
      </c>
      <c r="F213">
        <v>9.0471749999999993</v>
      </c>
      <c r="H213" t="str">
        <f ca="1">IF(M213=Vas!$B$4, IF(H212="I", 1, MAX(H$2:H212) + 1), "")</f>
        <v/>
      </c>
      <c r="L213">
        <v>212</v>
      </c>
      <c r="M213" t="str">
        <f>INDEX(Elemek!$B$2:$B$113, MATCH(O213, Elemek!$C$2:$C$113,0))</f>
        <v>Se</v>
      </c>
      <c r="N213">
        <f t="shared" si="12"/>
        <v>74</v>
      </c>
      <c r="O213">
        <v>34</v>
      </c>
      <c r="P213">
        <v>40</v>
      </c>
      <c r="Q213">
        <v>9.0471749999999993</v>
      </c>
      <c r="R213">
        <f t="shared" si="13"/>
        <v>9.0471749999999993</v>
      </c>
      <c r="S213">
        <f t="shared" si="14"/>
        <v>9.0471749999999993</v>
      </c>
      <c r="T213">
        <f t="shared" si="15"/>
        <v>9.0471749999999993</v>
      </c>
    </row>
    <row r="214" spans="1:20" x14ac:dyDescent="0.25">
      <c r="A214">
        <v>213</v>
      </c>
      <c r="B214" t="str">
        <f>INDEX(Elemek!$B$2:$B$113, MATCH(D214, Elemek!$C$2:$C$113,0))</f>
        <v>W</v>
      </c>
      <c r="C214">
        <v>186</v>
      </c>
      <c r="D214">
        <v>74</v>
      </c>
      <c r="E214">
        <v>112</v>
      </c>
      <c r="F214">
        <v>8.2998729999999998</v>
      </c>
      <c r="H214" t="str">
        <f ca="1">IF(M214=Vas!$B$4, IF(H213="I", 1, MAX(H$2:H213) + 1), "")</f>
        <v/>
      </c>
      <c r="L214">
        <v>213</v>
      </c>
      <c r="M214" t="str">
        <f>INDEX(Elemek!$B$2:$B$113, MATCH(O214, Elemek!$C$2:$C$113,0))</f>
        <v>W</v>
      </c>
      <c r="N214">
        <f t="shared" si="12"/>
        <v>186</v>
      </c>
      <c r="O214">
        <v>74</v>
      </c>
      <c r="P214">
        <v>112</v>
      </c>
      <c r="Q214">
        <v>8.2998729999999998</v>
      </c>
      <c r="R214">
        <f t="shared" si="13"/>
        <v>8.2998729999999998</v>
      </c>
      <c r="S214">
        <f t="shared" si="14"/>
        <v>8.2998729999999998</v>
      </c>
      <c r="T214">
        <f t="shared" si="15"/>
        <v>8.2998729999999998</v>
      </c>
    </row>
    <row r="215" spans="1:20" x14ac:dyDescent="0.25">
      <c r="A215">
        <v>214</v>
      </c>
      <c r="B215" t="str">
        <f>INDEX(Elemek!$B$2:$B$113, MATCH(D215, Elemek!$C$2:$C$113,0))</f>
        <v>Zn</v>
      </c>
      <c r="C215">
        <v>70</v>
      </c>
      <c r="D215">
        <v>30</v>
      </c>
      <c r="E215">
        <v>40</v>
      </c>
      <c r="F215">
        <v>9.0651089999999996</v>
      </c>
      <c r="H215" t="str">
        <f ca="1">IF(M215=Vas!$B$4, IF(H214="I", 1, MAX(H$2:H214) + 1), "")</f>
        <v/>
      </c>
      <c r="L215">
        <v>214</v>
      </c>
      <c r="M215" t="str">
        <f>INDEX(Elemek!$B$2:$B$113, MATCH(O215, Elemek!$C$2:$C$113,0))</f>
        <v>Zn</v>
      </c>
      <c r="N215">
        <f t="shared" si="12"/>
        <v>70</v>
      </c>
      <c r="O215">
        <v>30</v>
      </c>
      <c r="P215">
        <v>40</v>
      </c>
      <c r="Q215">
        <v>9.0651089999999996</v>
      </c>
      <c r="R215">
        <f t="shared" si="13"/>
        <v>9.0651089999999996</v>
      </c>
      <c r="S215">
        <f t="shared" si="14"/>
        <v>9.0651089999999996</v>
      </c>
      <c r="T215">
        <f t="shared" si="15"/>
        <v>9.0651089999999996</v>
      </c>
    </row>
    <row r="216" spans="1:20" x14ac:dyDescent="0.25">
      <c r="A216">
        <v>215</v>
      </c>
      <c r="B216" t="str">
        <f>INDEX(Elemek!$B$2:$B$113, MATCH(D216, Elemek!$C$2:$C$113,0))</f>
        <v>Os</v>
      </c>
      <c r="C216">
        <v>188</v>
      </c>
      <c r="D216">
        <v>76</v>
      </c>
      <c r="E216">
        <v>112</v>
      </c>
      <c r="F216">
        <v>8.2901380000000007</v>
      </c>
      <c r="H216" t="str">
        <f ca="1">IF(M216=Vas!$B$4, IF(H215="I", 1, MAX(H$2:H215) + 1), "")</f>
        <v/>
      </c>
      <c r="L216">
        <v>215</v>
      </c>
      <c r="M216" t="str">
        <f>INDEX(Elemek!$B$2:$B$113, MATCH(O216, Elemek!$C$2:$C$113,0))</f>
        <v>Os</v>
      </c>
      <c r="N216">
        <f t="shared" si="12"/>
        <v>188</v>
      </c>
      <c r="O216">
        <v>76</v>
      </c>
      <c r="P216">
        <v>112</v>
      </c>
      <c r="Q216">
        <v>8.2901380000000007</v>
      </c>
      <c r="R216">
        <f t="shared" si="13"/>
        <v>8.2901380000000007</v>
      </c>
      <c r="S216">
        <f t="shared" si="14"/>
        <v>8.2901380000000007</v>
      </c>
      <c r="T216">
        <f t="shared" si="15"/>
        <v>8.2901380000000007</v>
      </c>
    </row>
    <row r="217" spans="1:20" x14ac:dyDescent="0.25">
      <c r="A217">
        <v>216</v>
      </c>
      <c r="B217" t="str">
        <f>INDEX(Elemek!$B$2:$B$113, MATCH(D217, Elemek!$C$2:$C$113,0))</f>
        <v>Nd</v>
      </c>
      <c r="C217">
        <v>148</v>
      </c>
      <c r="D217">
        <v>60</v>
      </c>
      <c r="E217">
        <v>88</v>
      </c>
      <c r="F217">
        <v>8.5943880000000004</v>
      </c>
      <c r="H217" t="str">
        <f ca="1">IF(M217=Vas!$B$4, IF(H216="I", 1, MAX(H$2:H216) + 1), "")</f>
        <v/>
      </c>
      <c r="L217">
        <v>216</v>
      </c>
      <c r="M217" t="str">
        <f>INDEX(Elemek!$B$2:$B$113, MATCH(O217, Elemek!$C$2:$C$113,0))</f>
        <v>Nd</v>
      </c>
      <c r="N217">
        <f t="shared" si="12"/>
        <v>148</v>
      </c>
      <c r="O217">
        <v>60</v>
      </c>
      <c r="P217">
        <v>88</v>
      </c>
      <c r="Q217">
        <v>8.5943880000000004</v>
      </c>
      <c r="R217">
        <f t="shared" si="13"/>
        <v>8.5943880000000004</v>
      </c>
      <c r="S217">
        <f t="shared" si="14"/>
        <v>8.5943880000000004</v>
      </c>
      <c r="T217">
        <f t="shared" si="15"/>
        <v>8.5943880000000004</v>
      </c>
    </row>
    <row r="218" spans="1:20" x14ac:dyDescent="0.25">
      <c r="A218">
        <v>217</v>
      </c>
      <c r="B218" t="str">
        <f>INDEX(Elemek!$B$2:$B$113, MATCH(D218, Elemek!$C$2:$C$113,0))</f>
        <v>Ce</v>
      </c>
      <c r="C218">
        <v>142</v>
      </c>
      <c r="D218">
        <v>58</v>
      </c>
      <c r="E218">
        <v>84</v>
      </c>
      <c r="F218">
        <v>8.6666659999999993</v>
      </c>
      <c r="H218" t="str">
        <f ca="1">IF(M218=Vas!$B$4, IF(H217="I", 1, MAX(H$2:H217) + 1), "")</f>
        <v/>
      </c>
      <c r="L218">
        <v>217</v>
      </c>
      <c r="M218" t="str">
        <f>INDEX(Elemek!$B$2:$B$113, MATCH(O218, Elemek!$C$2:$C$113,0))</f>
        <v>Ce</v>
      </c>
      <c r="N218">
        <f t="shared" si="12"/>
        <v>142</v>
      </c>
      <c r="O218">
        <v>58</v>
      </c>
      <c r="P218">
        <v>84</v>
      </c>
      <c r="Q218">
        <v>8.6666659999999993</v>
      </c>
      <c r="R218">
        <f t="shared" si="13"/>
        <v>8.6666659999999993</v>
      </c>
      <c r="S218">
        <f t="shared" si="14"/>
        <v>8.6666659999999993</v>
      </c>
      <c r="T218">
        <f t="shared" si="15"/>
        <v>8.6666659999999993</v>
      </c>
    </row>
    <row r="219" spans="1:20" x14ac:dyDescent="0.25">
      <c r="A219">
        <v>218</v>
      </c>
      <c r="B219" t="str">
        <f>INDEX(Elemek!$B$2:$B$113, MATCH(D219, Elemek!$C$2:$C$113,0))</f>
        <v>Hf</v>
      </c>
      <c r="C219">
        <v>179</v>
      </c>
      <c r="D219">
        <v>72</v>
      </c>
      <c r="E219">
        <v>107</v>
      </c>
      <c r="F219">
        <v>8.3532930000000007</v>
      </c>
      <c r="H219" t="str">
        <f ca="1">IF(M219=Vas!$B$4, IF(H218="I", 1, MAX(H$2:H218) + 1), "")</f>
        <v/>
      </c>
      <c r="L219">
        <v>218</v>
      </c>
      <c r="M219" t="str">
        <f>INDEX(Elemek!$B$2:$B$113, MATCH(O219, Elemek!$C$2:$C$113,0))</f>
        <v>Hf</v>
      </c>
      <c r="N219">
        <f t="shared" si="12"/>
        <v>179</v>
      </c>
      <c r="O219">
        <v>72</v>
      </c>
      <c r="P219">
        <v>107</v>
      </c>
      <c r="Q219">
        <v>8.3532930000000007</v>
      </c>
      <c r="R219">
        <f t="shared" si="13"/>
        <v>8.3532930000000007</v>
      </c>
      <c r="S219">
        <f t="shared" si="14"/>
        <v>8.3532930000000007</v>
      </c>
      <c r="T219">
        <f t="shared" si="15"/>
        <v>8.3532930000000007</v>
      </c>
    </row>
    <row r="220" spans="1:20" x14ac:dyDescent="0.25">
      <c r="A220">
        <v>219</v>
      </c>
      <c r="B220" t="str">
        <f>INDEX(Elemek!$B$2:$B$113, MATCH(D220, Elemek!$C$2:$C$113,0))</f>
        <v>Hg</v>
      </c>
      <c r="C220">
        <v>196</v>
      </c>
      <c r="D220">
        <v>80</v>
      </c>
      <c r="E220">
        <v>116</v>
      </c>
      <c r="F220">
        <v>8.2337100000000003</v>
      </c>
      <c r="H220" t="str">
        <f ca="1">IF(M220=Vas!$B$4, IF(H219="I", 1, MAX(H$2:H219) + 1), "")</f>
        <v/>
      </c>
      <c r="L220">
        <v>219</v>
      </c>
      <c r="M220" t="str">
        <f>INDEX(Elemek!$B$2:$B$113, MATCH(O220, Elemek!$C$2:$C$113,0))</f>
        <v>Hg</v>
      </c>
      <c r="N220">
        <f t="shared" si="12"/>
        <v>196</v>
      </c>
      <c r="O220">
        <v>80</v>
      </c>
      <c r="P220">
        <v>116</v>
      </c>
      <c r="Q220">
        <v>8.2337100000000003</v>
      </c>
      <c r="R220">
        <f t="shared" si="13"/>
        <v>8.2337100000000003</v>
      </c>
      <c r="S220">
        <f t="shared" si="14"/>
        <v>8.2337100000000003</v>
      </c>
      <c r="T220">
        <f t="shared" si="15"/>
        <v>8.2337100000000003</v>
      </c>
    </row>
    <row r="221" spans="1:20" x14ac:dyDescent="0.25">
      <c r="A221">
        <v>220</v>
      </c>
      <c r="B221" t="str">
        <f>INDEX(Elemek!$B$2:$B$113, MATCH(D221, Elemek!$C$2:$C$113,0))</f>
        <v>Sm</v>
      </c>
      <c r="C221">
        <v>154</v>
      </c>
      <c r="D221">
        <v>62</v>
      </c>
      <c r="E221">
        <v>92</v>
      </c>
      <c r="F221">
        <v>8.5418570000000003</v>
      </c>
      <c r="H221" t="str">
        <f ca="1">IF(M221=Vas!$B$4, IF(H220="I", 1, MAX(H$2:H220) + 1), "")</f>
        <v/>
      </c>
      <c r="L221">
        <v>220</v>
      </c>
      <c r="M221" t="str">
        <f>INDEX(Elemek!$B$2:$B$113, MATCH(O221, Elemek!$C$2:$C$113,0))</f>
        <v>Sm</v>
      </c>
      <c r="N221">
        <f t="shared" si="12"/>
        <v>154</v>
      </c>
      <c r="O221">
        <v>62</v>
      </c>
      <c r="P221">
        <v>92</v>
      </c>
      <c r="Q221">
        <v>8.5418570000000003</v>
      </c>
      <c r="R221">
        <f t="shared" si="13"/>
        <v>8.5418570000000003</v>
      </c>
      <c r="S221">
        <f t="shared" si="14"/>
        <v>8.5418570000000003</v>
      </c>
      <c r="T221">
        <f t="shared" si="15"/>
        <v>8.5418570000000003</v>
      </c>
    </row>
    <row r="222" spans="1:20" x14ac:dyDescent="0.25">
      <c r="A222">
        <v>221</v>
      </c>
      <c r="B222" t="str">
        <f>INDEX(Elemek!$B$2:$B$113, MATCH(D222, Elemek!$C$2:$C$113,0))</f>
        <v>Nd</v>
      </c>
      <c r="C222">
        <v>146</v>
      </c>
      <c r="D222">
        <v>60</v>
      </c>
      <c r="E222">
        <v>86</v>
      </c>
      <c r="F222">
        <v>8.6256489999999992</v>
      </c>
      <c r="H222" t="str">
        <f ca="1">IF(M222=Vas!$B$4, IF(H221="I", 1, MAX(H$2:H221) + 1), "")</f>
        <v/>
      </c>
      <c r="L222">
        <v>221</v>
      </c>
      <c r="M222" t="str">
        <f>INDEX(Elemek!$B$2:$B$113, MATCH(O222, Elemek!$C$2:$C$113,0))</f>
        <v>Nd</v>
      </c>
      <c r="N222">
        <f t="shared" si="12"/>
        <v>146</v>
      </c>
      <c r="O222">
        <v>60</v>
      </c>
      <c r="P222">
        <v>86</v>
      </c>
      <c r="Q222">
        <v>8.6256489999999992</v>
      </c>
      <c r="R222">
        <f t="shared" si="13"/>
        <v>8.6256489999999992</v>
      </c>
      <c r="S222">
        <f t="shared" si="14"/>
        <v>8.6256489999999992</v>
      </c>
      <c r="T222">
        <f t="shared" si="15"/>
        <v>8.6256489999999992</v>
      </c>
    </row>
    <row r="223" spans="1:20" x14ac:dyDescent="0.25">
      <c r="A223">
        <v>222</v>
      </c>
      <c r="B223" t="str">
        <f>INDEX(Elemek!$B$2:$B$113, MATCH(D223, Elemek!$C$2:$C$113,0))</f>
        <v>Cr</v>
      </c>
      <c r="C223">
        <v>50</v>
      </c>
      <c r="D223">
        <v>24</v>
      </c>
      <c r="E223">
        <v>26</v>
      </c>
      <c r="F223">
        <v>9.0765170000000008</v>
      </c>
      <c r="H223" t="str">
        <f ca="1">IF(M223=Vas!$B$4, IF(H222="I", 1, MAX(H$2:H222) + 1), "")</f>
        <v/>
      </c>
      <c r="L223">
        <v>222</v>
      </c>
      <c r="M223" t="str">
        <f>INDEX(Elemek!$B$2:$B$113, MATCH(O223, Elemek!$C$2:$C$113,0))</f>
        <v>Cr</v>
      </c>
      <c r="N223">
        <f t="shared" si="12"/>
        <v>50</v>
      </c>
      <c r="O223">
        <v>24</v>
      </c>
      <c r="P223">
        <v>26</v>
      </c>
      <c r="Q223">
        <v>9.0765170000000008</v>
      </c>
      <c r="R223">
        <f t="shared" si="13"/>
        <v>9.0765170000000008</v>
      </c>
      <c r="S223">
        <f t="shared" si="14"/>
        <v>9.0765170000000008</v>
      </c>
      <c r="T223">
        <f t="shared" si="15"/>
        <v>9.0765170000000008</v>
      </c>
    </row>
    <row r="224" spans="1:20" x14ac:dyDescent="0.25">
      <c r="A224">
        <v>223</v>
      </c>
      <c r="B224" t="str">
        <f>INDEX(Elemek!$B$2:$B$113, MATCH(D224, Elemek!$C$2:$C$113,0))</f>
        <v>Hf</v>
      </c>
      <c r="C224">
        <v>178</v>
      </c>
      <c r="D224">
        <v>72</v>
      </c>
      <c r="E224">
        <v>106</v>
      </c>
      <c r="F224">
        <v>8.3659579999999991</v>
      </c>
      <c r="H224" t="str">
        <f ca="1">IF(M224=Vas!$B$4, IF(H223="I", 1, MAX(H$2:H223) + 1), "")</f>
        <v/>
      </c>
      <c r="L224">
        <v>223</v>
      </c>
      <c r="M224" t="str">
        <f>INDEX(Elemek!$B$2:$B$113, MATCH(O224, Elemek!$C$2:$C$113,0))</f>
        <v>Hf</v>
      </c>
      <c r="N224">
        <f t="shared" si="12"/>
        <v>178</v>
      </c>
      <c r="O224">
        <v>72</v>
      </c>
      <c r="P224">
        <v>106</v>
      </c>
      <c r="Q224">
        <v>8.3659579999999991</v>
      </c>
      <c r="R224">
        <f t="shared" si="13"/>
        <v>8.3659579999999991</v>
      </c>
      <c r="S224">
        <f t="shared" si="14"/>
        <v>8.3659579999999991</v>
      </c>
      <c r="T224">
        <f t="shared" si="15"/>
        <v>8.3659579999999991</v>
      </c>
    </row>
    <row r="225" spans="1:20" x14ac:dyDescent="0.25">
      <c r="A225">
        <v>224</v>
      </c>
      <c r="B225" t="str">
        <f>INDEX(Elemek!$B$2:$B$113, MATCH(D225, Elemek!$C$2:$C$113,0))</f>
        <v>Hf</v>
      </c>
      <c r="C225">
        <v>177</v>
      </c>
      <c r="D225">
        <v>72</v>
      </c>
      <c r="E225">
        <v>105</v>
      </c>
      <c r="F225">
        <v>8.370139</v>
      </c>
      <c r="H225" t="str">
        <f ca="1">IF(M225=Vas!$B$4, IF(H224="I", 1, MAX(H$2:H224) + 1), "")</f>
        <v/>
      </c>
      <c r="L225">
        <v>224</v>
      </c>
      <c r="M225" t="str">
        <f>INDEX(Elemek!$B$2:$B$113, MATCH(O225, Elemek!$C$2:$C$113,0))</f>
        <v>Hf</v>
      </c>
      <c r="N225">
        <f t="shared" si="12"/>
        <v>177</v>
      </c>
      <c r="O225">
        <v>72</v>
      </c>
      <c r="P225">
        <v>105</v>
      </c>
      <c r="Q225">
        <v>8.370139</v>
      </c>
      <c r="R225">
        <f t="shared" si="13"/>
        <v>8.370139</v>
      </c>
      <c r="S225">
        <f t="shared" si="14"/>
        <v>8.370139</v>
      </c>
      <c r="T225">
        <f t="shared" si="15"/>
        <v>8.370139</v>
      </c>
    </row>
    <row r="226" spans="1:20" x14ac:dyDescent="0.25">
      <c r="A226">
        <v>225</v>
      </c>
      <c r="B226" t="str">
        <f>INDEX(Elemek!$B$2:$B$113, MATCH(D226, Elemek!$C$2:$C$113,0))</f>
        <v>Dy</v>
      </c>
      <c r="C226">
        <v>156</v>
      </c>
      <c r="D226">
        <v>66</v>
      </c>
      <c r="E226">
        <v>90</v>
      </c>
      <c r="F226">
        <v>8.5234430000000003</v>
      </c>
      <c r="H226" t="str">
        <f ca="1">IF(M226=Vas!$B$4, IF(H225="I", 1, MAX(H$2:H225) + 1), "")</f>
        <v/>
      </c>
      <c r="L226">
        <v>225</v>
      </c>
      <c r="M226" t="str">
        <f>INDEX(Elemek!$B$2:$B$113, MATCH(O226, Elemek!$C$2:$C$113,0))</f>
        <v>Dy</v>
      </c>
      <c r="N226">
        <f t="shared" si="12"/>
        <v>156</v>
      </c>
      <c r="O226">
        <v>66</v>
      </c>
      <c r="P226">
        <v>90</v>
      </c>
      <c r="Q226">
        <v>8.5234430000000003</v>
      </c>
      <c r="R226">
        <f t="shared" si="13"/>
        <v>8.5234430000000003</v>
      </c>
      <c r="S226">
        <f t="shared" si="14"/>
        <v>8.5234430000000003</v>
      </c>
      <c r="T226">
        <f t="shared" si="15"/>
        <v>8.5234430000000003</v>
      </c>
    </row>
    <row r="227" spans="1:20" x14ac:dyDescent="0.25">
      <c r="A227">
        <v>226</v>
      </c>
      <c r="B227" t="str">
        <f>INDEX(Elemek!$B$2:$B$113, MATCH(D227, Elemek!$C$2:$C$113,0))</f>
        <v>Eu</v>
      </c>
      <c r="C227">
        <v>153</v>
      </c>
      <c r="D227">
        <v>63</v>
      </c>
      <c r="E227">
        <v>90</v>
      </c>
      <c r="F227">
        <v>8.5508930000000003</v>
      </c>
      <c r="H227" t="str">
        <f ca="1">IF(M227=Vas!$B$4, IF(H226="I", 1, MAX(H$2:H226) + 1), "")</f>
        <v/>
      </c>
      <c r="L227">
        <v>226</v>
      </c>
      <c r="M227" t="str">
        <f>INDEX(Elemek!$B$2:$B$113, MATCH(O227, Elemek!$C$2:$C$113,0))</f>
        <v>Eu</v>
      </c>
      <c r="N227">
        <f t="shared" si="12"/>
        <v>153</v>
      </c>
      <c r="O227">
        <v>63</v>
      </c>
      <c r="P227">
        <v>90</v>
      </c>
      <c r="Q227">
        <v>8.5508930000000003</v>
      </c>
      <c r="R227">
        <f t="shared" si="13"/>
        <v>8.5508930000000003</v>
      </c>
      <c r="S227">
        <f t="shared" si="14"/>
        <v>8.5508930000000003</v>
      </c>
      <c r="T227">
        <f t="shared" si="15"/>
        <v>8.5508930000000003</v>
      </c>
    </row>
    <row r="228" spans="1:20" x14ac:dyDescent="0.25">
      <c r="A228">
        <v>227</v>
      </c>
      <c r="B228" t="str">
        <f>INDEX(Elemek!$B$2:$B$113, MATCH(D228, Elemek!$C$2:$C$113,0))</f>
        <v>Hf</v>
      </c>
      <c r="C228">
        <v>180</v>
      </c>
      <c r="D228">
        <v>72</v>
      </c>
      <c r="E228">
        <v>108</v>
      </c>
      <c r="F228">
        <v>8.3479299999999999</v>
      </c>
      <c r="H228" t="str">
        <f ca="1">IF(M228=Vas!$B$4, IF(H227="I", 1, MAX(H$2:H227) + 1), "")</f>
        <v/>
      </c>
      <c r="L228">
        <v>227</v>
      </c>
      <c r="M228" t="str">
        <f>INDEX(Elemek!$B$2:$B$113, MATCH(O228, Elemek!$C$2:$C$113,0))</f>
        <v>Hf</v>
      </c>
      <c r="N228">
        <f t="shared" si="12"/>
        <v>180</v>
      </c>
      <c r="O228">
        <v>72</v>
      </c>
      <c r="P228">
        <v>108</v>
      </c>
      <c r="Q228">
        <v>8.3479299999999999</v>
      </c>
      <c r="R228">
        <f t="shared" si="13"/>
        <v>8.3479299999999999</v>
      </c>
      <c r="S228">
        <f t="shared" si="14"/>
        <v>8.3479299999999999</v>
      </c>
      <c r="T228">
        <f t="shared" si="15"/>
        <v>8.3479299999999999</v>
      </c>
    </row>
    <row r="229" spans="1:20" x14ac:dyDescent="0.25">
      <c r="A229">
        <v>228</v>
      </c>
      <c r="B229" t="str">
        <f>INDEX(Elemek!$B$2:$B$113, MATCH(D229, Elemek!$C$2:$C$113,0))</f>
        <v>Cd</v>
      </c>
      <c r="C229">
        <v>108</v>
      </c>
      <c r="D229">
        <v>48</v>
      </c>
      <c r="E229">
        <v>60</v>
      </c>
      <c r="F229">
        <v>8.8977350000000008</v>
      </c>
      <c r="H229" t="str">
        <f ca="1">IF(M229=Vas!$B$4, IF(H228="I", 1, MAX(H$2:H228) + 1), "")</f>
        <v/>
      </c>
      <c r="L229">
        <v>228</v>
      </c>
      <c r="M229" t="str">
        <f>INDEX(Elemek!$B$2:$B$113, MATCH(O229, Elemek!$C$2:$C$113,0))</f>
        <v>Cd</v>
      </c>
      <c r="N229">
        <f t="shared" si="12"/>
        <v>108</v>
      </c>
      <c r="O229">
        <v>48</v>
      </c>
      <c r="P229">
        <v>60</v>
      </c>
      <c r="Q229">
        <v>8.8977350000000008</v>
      </c>
      <c r="R229">
        <f t="shared" si="13"/>
        <v>8.8977350000000008</v>
      </c>
      <c r="S229">
        <f t="shared" si="14"/>
        <v>8.8977350000000008</v>
      </c>
      <c r="T229">
        <f t="shared" si="15"/>
        <v>8.8977350000000008</v>
      </c>
    </row>
    <row r="230" spans="1:20" x14ac:dyDescent="0.25">
      <c r="A230">
        <v>229</v>
      </c>
      <c r="B230" t="str">
        <f>INDEX(Elemek!$B$2:$B$113, MATCH(D230, Elemek!$C$2:$C$113,0))</f>
        <v>Er</v>
      </c>
      <c r="C230">
        <v>170</v>
      </c>
      <c r="D230">
        <v>68</v>
      </c>
      <c r="E230">
        <v>102</v>
      </c>
      <c r="F230">
        <v>8.4249449999999992</v>
      </c>
      <c r="H230" t="str">
        <f ca="1">IF(M230=Vas!$B$4, IF(H229="I", 1, MAX(H$2:H229) + 1), "")</f>
        <v/>
      </c>
      <c r="L230">
        <v>229</v>
      </c>
      <c r="M230" t="str">
        <f>INDEX(Elemek!$B$2:$B$113, MATCH(O230, Elemek!$C$2:$C$113,0))</f>
        <v>Er</v>
      </c>
      <c r="N230">
        <f t="shared" si="12"/>
        <v>170</v>
      </c>
      <c r="O230">
        <v>68</v>
      </c>
      <c r="P230">
        <v>102</v>
      </c>
      <c r="Q230">
        <v>8.4249449999999992</v>
      </c>
      <c r="R230">
        <f t="shared" si="13"/>
        <v>8.4249449999999992</v>
      </c>
      <c r="S230">
        <f t="shared" si="14"/>
        <v>8.4249449999999992</v>
      </c>
      <c r="T230">
        <f t="shared" si="15"/>
        <v>8.4249449999999992</v>
      </c>
    </row>
    <row r="231" spans="1:20" x14ac:dyDescent="0.25">
      <c r="A231">
        <v>230</v>
      </c>
      <c r="B231" t="str">
        <f>INDEX(Elemek!$B$2:$B$113, MATCH(D231, Elemek!$C$2:$C$113,0))</f>
        <v>Ce</v>
      </c>
      <c r="C231">
        <v>138</v>
      </c>
      <c r="D231">
        <v>58</v>
      </c>
      <c r="E231">
        <v>80</v>
      </c>
      <c r="F231">
        <v>8.7058780000000002</v>
      </c>
      <c r="H231" t="str">
        <f ca="1">IF(M231=Vas!$B$4, IF(H230="I", 1, MAX(H$2:H230) + 1), "")</f>
        <v/>
      </c>
      <c r="L231">
        <v>230</v>
      </c>
      <c r="M231" t="str">
        <f>INDEX(Elemek!$B$2:$B$113, MATCH(O231, Elemek!$C$2:$C$113,0))</f>
        <v>Ce</v>
      </c>
      <c r="N231">
        <f t="shared" si="12"/>
        <v>138</v>
      </c>
      <c r="O231">
        <v>58</v>
      </c>
      <c r="P231">
        <v>80</v>
      </c>
      <c r="Q231">
        <v>8.7058780000000002</v>
      </c>
      <c r="R231">
        <f t="shared" si="13"/>
        <v>8.7058780000000002</v>
      </c>
      <c r="S231">
        <f t="shared" si="14"/>
        <v>8.7058780000000002</v>
      </c>
      <c r="T231">
        <f t="shared" si="15"/>
        <v>8.7058780000000002</v>
      </c>
    </row>
    <row r="232" spans="1:20" x14ac:dyDescent="0.25">
      <c r="A232">
        <v>231</v>
      </c>
      <c r="B232" t="str">
        <f>INDEX(Elemek!$B$2:$B$113, MATCH(D232, Elemek!$C$2:$C$113,0))</f>
        <v>Hf</v>
      </c>
      <c r="C232">
        <v>176</v>
      </c>
      <c r="D232">
        <v>72</v>
      </c>
      <c r="E232">
        <v>104</v>
      </c>
      <c r="F232">
        <v>8.3814270000000004</v>
      </c>
      <c r="H232" t="str">
        <f ca="1">IF(M232=Vas!$B$4, IF(H231="I", 1, MAX(H$2:H231) + 1), "")</f>
        <v/>
      </c>
      <c r="L232">
        <v>231</v>
      </c>
      <c r="M232" t="str">
        <f>INDEX(Elemek!$B$2:$B$113, MATCH(O232, Elemek!$C$2:$C$113,0))</f>
        <v>Hf</v>
      </c>
      <c r="N232">
        <f t="shared" si="12"/>
        <v>176</v>
      </c>
      <c r="O232">
        <v>72</v>
      </c>
      <c r="P232">
        <v>104</v>
      </c>
      <c r="Q232">
        <v>8.3814270000000004</v>
      </c>
      <c r="R232">
        <f t="shared" si="13"/>
        <v>8.3814270000000004</v>
      </c>
      <c r="S232">
        <f t="shared" si="14"/>
        <v>8.3814270000000004</v>
      </c>
      <c r="T232">
        <f t="shared" si="15"/>
        <v>8.3814270000000004</v>
      </c>
    </row>
    <row r="233" spans="1:20" x14ac:dyDescent="0.25">
      <c r="A233">
        <v>232</v>
      </c>
      <c r="B233" t="str">
        <f>INDEX(Elemek!$B$2:$B$113, MATCH(D233, Elemek!$C$2:$C$113,0))</f>
        <v>Ca</v>
      </c>
      <c r="C233">
        <v>46</v>
      </c>
      <c r="D233">
        <v>20</v>
      </c>
      <c r="E233">
        <v>26</v>
      </c>
      <c r="F233">
        <v>9.0090470000000007</v>
      </c>
      <c r="H233" t="str">
        <f ca="1">IF(M233=Vas!$B$4, IF(H232="I", 1, MAX(H$2:H232) + 1), "")</f>
        <v/>
      </c>
      <c r="L233">
        <v>232</v>
      </c>
      <c r="M233" t="str">
        <f>INDEX(Elemek!$B$2:$B$113, MATCH(O233, Elemek!$C$2:$C$113,0))</f>
        <v>Ca</v>
      </c>
      <c r="N233">
        <f t="shared" si="12"/>
        <v>46</v>
      </c>
      <c r="O233">
        <v>20</v>
      </c>
      <c r="P233">
        <v>26</v>
      </c>
      <c r="Q233">
        <v>9.0090470000000007</v>
      </c>
      <c r="R233">
        <f t="shared" si="13"/>
        <v>9.0090470000000007</v>
      </c>
      <c r="S233">
        <f t="shared" si="14"/>
        <v>9.0090470000000007</v>
      </c>
      <c r="T233">
        <f t="shared" si="15"/>
        <v>9.0090470000000007</v>
      </c>
    </row>
    <row r="234" spans="1:20" x14ac:dyDescent="0.25">
      <c r="A234">
        <v>233</v>
      </c>
      <c r="B234" t="str">
        <f>INDEX(Elemek!$B$2:$B$113, MATCH(D234, Elemek!$C$2:$C$113,0))</f>
        <v>Yb</v>
      </c>
      <c r="C234">
        <v>176</v>
      </c>
      <c r="D234">
        <v>70</v>
      </c>
      <c r="E234">
        <v>106</v>
      </c>
      <c r="F234">
        <v>8.3752709999999997</v>
      </c>
      <c r="H234" t="str">
        <f ca="1">IF(M234=Vas!$B$4, IF(H233="I", 1, MAX(H$2:H233) + 1), "")</f>
        <v/>
      </c>
      <c r="L234">
        <v>233</v>
      </c>
      <c r="M234" t="str">
        <f>INDEX(Elemek!$B$2:$B$113, MATCH(O234, Elemek!$C$2:$C$113,0))</f>
        <v>Yb</v>
      </c>
      <c r="N234">
        <f t="shared" si="12"/>
        <v>176</v>
      </c>
      <c r="O234">
        <v>70</v>
      </c>
      <c r="P234">
        <v>106</v>
      </c>
      <c r="Q234">
        <v>8.3752709999999997</v>
      </c>
      <c r="R234">
        <f t="shared" si="13"/>
        <v>8.3752709999999997</v>
      </c>
      <c r="S234">
        <f t="shared" si="14"/>
        <v>8.3752709999999997</v>
      </c>
      <c r="T234">
        <f t="shared" si="15"/>
        <v>8.3752709999999997</v>
      </c>
    </row>
    <row r="235" spans="1:20" x14ac:dyDescent="0.25">
      <c r="A235">
        <v>234</v>
      </c>
      <c r="B235" t="str">
        <f>INDEX(Elemek!$B$2:$B$113, MATCH(D235, Elemek!$C$2:$C$113,0))</f>
        <v>Zr</v>
      </c>
      <c r="C235">
        <v>94</v>
      </c>
      <c r="D235">
        <v>40</v>
      </c>
      <c r="E235">
        <v>54</v>
      </c>
      <c r="F235">
        <v>8.9996980000000004</v>
      </c>
      <c r="H235" t="str">
        <f ca="1">IF(M235=Vas!$B$4, IF(H234="I", 1, MAX(H$2:H234) + 1), "")</f>
        <v/>
      </c>
      <c r="L235">
        <v>234</v>
      </c>
      <c r="M235" t="str">
        <f>INDEX(Elemek!$B$2:$B$113, MATCH(O235, Elemek!$C$2:$C$113,0))</f>
        <v>Zr</v>
      </c>
      <c r="N235">
        <f t="shared" si="12"/>
        <v>94</v>
      </c>
      <c r="O235">
        <v>40</v>
      </c>
      <c r="P235">
        <v>54</v>
      </c>
      <c r="Q235">
        <v>8.9996980000000004</v>
      </c>
      <c r="R235">
        <f t="shared" si="13"/>
        <v>8.9996980000000004</v>
      </c>
      <c r="S235">
        <f t="shared" si="14"/>
        <v>8.9996980000000004</v>
      </c>
      <c r="T235">
        <f t="shared" si="15"/>
        <v>8.9996980000000004</v>
      </c>
    </row>
    <row r="236" spans="1:20" x14ac:dyDescent="0.25">
      <c r="A236">
        <v>235</v>
      </c>
      <c r="B236" t="str">
        <f>INDEX(Elemek!$B$2:$B$113, MATCH(D236, Elemek!$C$2:$C$113,0))</f>
        <v>Sn</v>
      </c>
      <c r="C236">
        <v>124</v>
      </c>
      <c r="D236">
        <v>50</v>
      </c>
      <c r="E236">
        <v>74</v>
      </c>
      <c r="F236">
        <v>8.7829139999999999</v>
      </c>
      <c r="H236" t="str">
        <f ca="1">IF(M236=Vas!$B$4, IF(H235="I", 1, MAX(H$2:H235) + 1), "")</f>
        <v/>
      </c>
      <c r="L236">
        <v>235</v>
      </c>
      <c r="M236" t="str">
        <f>INDEX(Elemek!$B$2:$B$113, MATCH(O236, Elemek!$C$2:$C$113,0))</f>
        <v>Sn</v>
      </c>
      <c r="N236">
        <f t="shared" si="12"/>
        <v>124</v>
      </c>
      <c r="O236">
        <v>50</v>
      </c>
      <c r="P236">
        <v>74</v>
      </c>
      <c r="Q236">
        <v>8.7829139999999999</v>
      </c>
      <c r="R236">
        <f t="shared" si="13"/>
        <v>8.7829139999999999</v>
      </c>
      <c r="S236">
        <f t="shared" si="14"/>
        <v>8.7829139999999999</v>
      </c>
      <c r="T236">
        <f t="shared" si="15"/>
        <v>8.7829139999999999</v>
      </c>
    </row>
    <row r="237" spans="1:20" x14ac:dyDescent="0.25">
      <c r="A237">
        <v>236</v>
      </c>
      <c r="B237" t="str">
        <f>INDEX(Elemek!$B$2:$B$113, MATCH(D237, Elemek!$C$2:$C$113,0))</f>
        <v>Dy</v>
      </c>
      <c r="C237">
        <v>162</v>
      </c>
      <c r="D237">
        <v>66</v>
      </c>
      <c r="E237">
        <v>96</v>
      </c>
      <c r="F237">
        <v>8.4922339999999998</v>
      </c>
      <c r="H237" t="str">
        <f ca="1">IF(M237=Vas!$B$4, IF(H236="I", 1, MAX(H$2:H236) + 1), "")</f>
        <v/>
      </c>
      <c r="L237">
        <v>236</v>
      </c>
      <c r="M237" t="str">
        <f>INDEX(Elemek!$B$2:$B$113, MATCH(O237, Elemek!$C$2:$C$113,0))</f>
        <v>Dy</v>
      </c>
      <c r="N237">
        <f t="shared" si="12"/>
        <v>162</v>
      </c>
      <c r="O237">
        <v>66</v>
      </c>
      <c r="P237">
        <v>96</v>
      </c>
      <c r="Q237">
        <v>8.4922339999999998</v>
      </c>
      <c r="R237">
        <f t="shared" si="13"/>
        <v>8.4922339999999998</v>
      </c>
      <c r="S237">
        <f t="shared" si="14"/>
        <v>8.4922339999999998</v>
      </c>
      <c r="T237">
        <f t="shared" si="15"/>
        <v>8.4922339999999998</v>
      </c>
    </row>
    <row r="238" spans="1:20" x14ac:dyDescent="0.25">
      <c r="A238">
        <v>237</v>
      </c>
      <c r="B238" t="str">
        <f>INDEX(Elemek!$B$2:$B$113, MATCH(D238, Elemek!$C$2:$C$113,0))</f>
        <v>Ce</v>
      </c>
      <c r="C238">
        <v>136</v>
      </c>
      <c r="D238">
        <v>58</v>
      </c>
      <c r="E238">
        <v>78</v>
      </c>
      <c r="F238">
        <v>8.707122</v>
      </c>
      <c r="H238" t="str">
        <f ca="1">IF(M238=Vas!$B$4, IF(H237="I", 1, MAX(H$2:H237) + 1), "")</f>
        <v/>
      </c>
      <c r="L238">
        <v>237</v>
      </c>
      <c r="M238" t="str">
        <f>INDEX(Elemek!$B$2:$B$113, MATCH(O238, Elemek!$C$2:$C$113,0))</f>
        <v>Ce</v>
      </c>
      <c r="N238">
        <f t="shared" si="12"/>
        <v>136</v>
      </c>
      <c r="O238">
        <v>58</v>
      </c>
      <c r="P238">
        <v>78</v>
      </c>
      <c r="Q238">
        <v>8.707122</v>
      </c>
      <c r="R238">
        <f t="shared" si="13"/>
        <v>8.707122</v>
      </c>
      <c r="S238">
        <f t="shared" si="14"/>
        <v>8.707122</v>
      </c>
      <c r="T238">
        <f t="shared" si="15"/>
        <v>8.707122</v>
      </c>
    </row>
    <row r="239" spans="1:20" x14ac:dyDescent="0.25">
      <c r="A239">
        <v>238</v>
      </c>
      <c r="B239" t="str">
        <f>INDEX(Elemek!$B$2:$B$113, MATCH(D239, Elemek!$C$2:$C$113,0))</f>
        <v>Cd</v>
      </c>
      <c r="C239">
        <v>114</v>
      </c>
      <c r="D239">
        <v>48</v>
      </c>
      <c r="E239">
        <v>66</v>
      </c>
      <c r="F239">
        <v>8.8609849999999994</v>
      </c>
      <c r="H239" t="str">
        <f ca="1">IF(M239=Vas!$B$4, IF(H238="I", 1, MAX(H$2:H238) + 1), "")</f>
        <v/>
      </c>
      <c r="L239">
        <v>238</v>
      </c>
      <c r="M239" t="str">
        <f>INDEX(Elemek!$B$2:$B$113, MATCH(O239, Elemek!$C$2:$C$113,0))</f>
        <v>Cd</v>
      </c>
      <c r="N239">
        <f t="shared" si="12"/>
        <v>114</v>
      </c>
      <c r="O239">
        <v>48</v>
      </c>
      <c r="P239">
        <v>66</v>
      </c>
      <c r="Q239">
        <v>8.8609849999999994</v>
      </c>
      <c r="R239">
        <f t="shared" si="13"/>
        <v>8.8609849999999994</v>
      </c>
      <c r="S239">
        <f t="shared" si="14"/>
        <v>8.8609849999999994</v>
      </c>
      <c r="T239">
        <f t="shared" si="15"/>
        <v>8.8609849999999994</v>
      </c>
    </row>
    <row r="240" spans="1:20" x14ac:dyDescent="0.25">
      <c r="A240">
        <v>239</v>
      </c>
      <c r="B240" t="str">
        <f>INDEX(Elemek!$B$2:$B$113, MATCH(D240, Elemek!$C$2:$C$113,0))</f>
        <v>Te</v>
      </c>
      <c r="C240">
        <v>123</v>
      </c>
      <c r="D240">
        <v>52</v>
      </c>
      <c r="E240">
        <v>71</v>
      </c>
      <c r="F240">
        <v>8.7963020000000007</v>
      </c>
      <c r="H240" t="str">
        <f ca="1">IF(M240=Vas!$B$4, IF(H239="I", 1, MAX(H$2:H239) + 1), "")</f>
        <v/>
      </c>
      <c r="L240">
        <v>239</v>
      </c>
      <c r="M240" t="str">
        <f>INDEX(Elemek!$B$2:$B$113, MATCH(O240, Elemek!$C$2:$C$113,0))</f>
        <v>Te</v>
      </c>
      <c r="N240">
        <f t="shared" si="12"/>
        <v>123</v>
      </c>
      <c r="O240">
        <v>52</v>
      </c>
      <c r="P240">
        <v>71</v>
      </c>
      <c r="Q240">
        <v>8.7963020000000007</v>
      </c>
      <c r="R240">
        <f t="shared" si="13"/>
        <v>8.7963020000000007</v>
      </c>
      <c r="S240">
        <f t="shared" si="14"/>
        <v>8.7963020000000007</v>
      </c>
      <c r="T240">
        <f t="shared" si="15"/>
        <v>8.7963020000000007</v>
      </c>
    </row>
    <row r="241" spans="1:20" x14ac:dyDescent="0.25">
      <c r="A241">
        <v>240</v>
      </c>
      <c r="B241" t="str">
        <f>INDEX(Elemek!$B$2:$B$113, MATCH(D241, Elemek!$C$2:$C$113,0))</f>
        <v>Nd</v>
      </c>
      <c r="C241">
        <v>145</v>
      </c>
      <c r="D241">
        <v>60</v>
      </c>
      <c r="E241">
        <v>85</v>
      </c>
      <c r="F241">
        <v>8.6329630000000002</v>
      </c>
      <c r="H241" t="str">
        <f ca="1">IF(M241=Vas!$B$4, IF(H240="I", 1, MAX(H$2:H240) + 1), "")</f>
        <v/>
      </c>
      <c r="L241">
        <v>240</v>
      </c>
      <c r="M241" t="str">
        <f>INDEX(Elemek!$B$2:$B$113, MATCH(O241, Elemek!$C$2:$C$113,0))</f>
        <v>Nd</v>
      </c>
      <c r="N241">
        <f t="shared" si="12"/>
        <v>145</v>
      </c>
      <c r="O241">
        <v>60</v>
      </c>
      <c r="P241">
        <v>85</v>
      </c>
      <c r="Q241">
        <v>8.6329630000000002</v>
      </c>
      <c r="R241">
        <f t="shared" si="13"/>
        <v>8.6329630000000002</v>
      </c>
      <c r="S241">
        <f t="shared" si="14"/>
        <v>8.6329630000000002</v>
      </c>
      <c r="T241">
        <f t="shared" si="15"/>
        <v>8.6329630000000002</v>
      </c>
    </row>
    <row r="242" spans="1:20" x14ac:dyDescent="0.25">
      <c r="A242">
        <v>241</v>
      </c>
      <c r="B242" t="str">
        <f>INDEX(Elemek!$B$2:$B$113, MATCH(D242, Elemek!$C$2:$C$113,0))</f>
        <v>Pt</v>
      </c>
      <c r="C242">
        <v>192</v>
      </c>
      <c r="D242">
        <v>78</v>
      </c>
      <c r="E242">
        <v>114</v>
      </c>
      <c r="F242">
        <v>8.2603530000000003</v>
      </c>
      <c r="H242" t="str">
        <f ca="1">IF(M242=Vas!$B$4, IF(H241="I", 1, MAX(H$2:H241) + 1), "")</f>
        <v/>
      </c>
      <c r="L242">
        <v>241</v>
      </c>
      <c r="M242" t="str">
        <f>INDEX(Elemek!$B$2:$B$113, MATCH(O242, Elemek!$C$2:$C$113,0))</f>
        <v>Pt</v>
      </c>
      <c r="N242">
        <f t="shared" si="12"/>
        <v>192</v>
      </c>
      <c r="O242">
        <v>78</v>
      </c>
      <c r="P242">
        <v>114</v>
      </c>
      <c r="Q242">
        <v>8.2603530000000003</v>
      </c>
      <c r="R242">
        <f t="shared" si="13"/>
        <v>8.2603530000000003</v>
      </c>
      <c r="S242">
        <f t="shared" si="14"/>
        <v>8.2603530000000003</v>
      </c>
      <c r="T242">
        <f t="shared" si="15"/>
        <v>8.2603530000000003</v>
      </c>
    </row>
    <row r="243" spans="1:20" x14ac:dyDescent="0.25">
      <c r="A243">
        <v>242</v>
      </c>
      <c r="B243" t="str">
        <f>INDEX(Elemek!$B$2:$B$113, MATCH(D243, Elemek!$C$2:$C$113,0))</f>
        <v>Ta</v>
      </c>
      <c r="C243">
        <v>180</v>
      </c>
      <c r="D243">
        <v>73</v>
      </c>
      <c r="E243">
        <v>107</v>
      </c>
      <c r="F243">
        <v>8.3427670000000003</v>
      </c>
      <c r="H243" t="str">
        <f ca="1">IF(M243=Vas!$B$4, IF(H242="I", 1, MAX(H$2:H242) + 1), "")</f>
        <v/>
      </c>
      <c r="L243">
        <v>242</v>
      </c>
      <c r="M243" t="str">
        <f>INDEX(Elemek!$B$2:$B$113, MATCH(O243, Elemek!$C$2:$C$113,0))</f>
        <v>Ta</v>
      </c>
      <c r="N243">
        <f t="shared" si="12"/>
        <v>180</v>
      </c>
      <c r="O243">
        <v>73</v>
      </c>
      <c r="P243">
        <v>107</v>
      </c>
      <c r="Q243">
        <v>8.3427670000000003</v>
      </c>
      <c r="R243">
        <f t="shared" si="13"/>
        <v>8.3427670000000003</v>
      </c>
      <c r="S243">
        <f t="shared" si="14"/>
        <v>8.3427670000000003</v>
      </c>
      <c r="T243">
        <f t="shared" si="15"/>
        <v>8.3427670000000003</v>
      </c>
    </row>
    <row r="244" spans="1:20" x14ac:dyDescent="0.25">
      <c r="A244">
        <v>243</v>
      </c>
      <c r="B244" t="str">
        <f>INDEX(Elemek!$B$2:$B$113, MATCH(D244, Elemek!$C$2:$C$113,0))</f>
        <v>Dy</v>
      </c>
      <c r="C244">
        <v>161</v>
      </c>
      <c r="D244">
        <v>66</v>
      </c>
      <c r="E244">
        <v>95</v>
      </c>
      <c r="F244">
        <v>8.4940669999999994</v>
      </c>
      <c r="H244" t="str">
        <f ca="1">IF(M244=Vas!$B$4, IF(H243="I", 1, MAX(H$2:H243) + 1), "")</f>
        <v/>
      </c>
      <c r="L244">
        <v>243</v>
      </c>
      <c r="M244" t="str">
        <f>INDEX(Elemek!$B$2:$B$113, MATCH(O244, Elemek!$C$2:$C$113,0))</f>
        <v>Dy</v>
      </c>
      <c r="N244">
        <f t="shared" si="12"/>
        <v>161</v>
      </c>
      <c r="O244">
        <v>66</v>
      </c>
      <c r="P244">
        <v>95</v>
      </c>
      <c r="Q244">
        <v>8.4940669999999994</v>
      </c>
      <c r="R244">
        <f t="shared" si="13"/>
        <v>8.4940669999999994</v>
      </c>
      <c r="S244">
        <f t="shared" si="14"/>
        <v>8.4940669999999994</v>
      </c>
      <c r="T244">
        <f t="shared" si="15"/>
        <v>8.4940669999999994</v>
      </c>
    </row>
    <row r="245" spans="1:20" x14ac:dyDescent="0.25">
      <c r="A245">
        <v>244</v>
      </c>
      <c r="B245" t="str">
        <f>INDEX(Elemek!$B$2:$B$113, MATCH(D245, Elemek!$C$2:$C$113,0))</f>
        <v>Dy</v>
      </c>
      <c r="C245">
        <v>160</v>
      </c>
      <c r="D245">
        <v>66</v>
      </c>
      <c r="E245">
        <v>94</v>
      </c>
      <c r="F245">
        <v>8.5068160000000006</v>
      </c>
      <c r="H245" t="str">
        <f ca="1">IF(M245=Vas!$B$4, IF(H244="I", 1, MAX(H$2:H244) + 1), "")</f>
        <v/>
      </c>
      <c r="L245">
        <v>244</v>
      </c>
      <c r="M245" t="str">
        <f>INDEX(Elemek!$B$2:$B$113, MATCH(O245, Elemek!$C$2:$C$113,0))</f>
        <v>Dy</v>
      </c>
      <c r="N245">
        <f t="shared" si="12"/>
        <v>160</v>
      </c>
      <c r="O245">
        <v>66</v>
      </c>
      <c r="P245">
        <v>94</v>
      </c>
      <c r="Q245">
        <v>8.5068160000000006</v>
      </c>
      <c r="R245">
        <f t="shared" si="13"/>
        <v>8.5068160000000006</v>
      </c>
      <c r="S245">
        <f t="shared" si="14"/>
        <v>8.5068160000000006</v>
      </c>
      <c r="T245">
        <f t="shared" si="15"/>
        <v>8.5068160000000006</v>
      </c>
    </row>
    <row r="246" spans="1:20" x14ac:dyDescent="0.25">
      <c r="A246">
        <v>245</v>
      </c>
      <c r="B246" t="str">
        <f>INDEX(Elemek!$B$2:$B$113, MATCH(D246, Elemek!$C$2:$C$113,0))</f>
        <v>Os</v>
      </c>
      <c r="C246">
        <v>189</v>
      </c>
      <c r="D246">
        <v>76</v>
      </c>
      <c r="E246">
        <v>113</v>
      </c>
      <c r="F246">
        <v>8.2775990000000004</v>
      </c>
      <c r="H246" t="str">
        <f ca="1">IF(M246=Vas!$B$4, IF(H245="I", 1, MAX(H$2:H245) + 1), "")</f>
        <v/>
      </c>
      <c r="L246">
        <v>245</v>
      </c>
      <c r="M246" t="str">
        <f>INDEX(Elemek!$B$2:$B$113, MATCH(O246, Elemek!$C$2:$C$113,0))</f>
        <v>Os</v>
      </c>
      <c r="N246">
        <f t="shared" si="12"/>
        <v>189</v>
      </c>
      <c r="O246">
        <v>76</v>
      </c>
      <c r="P246">
        <v>113</v>
      </c>
      <c r="Q246">
        <v>8.2775990000000004</v>
      </c>
      <c r="R246">
        <f t="shared" si="13"/>
        <v>8.2775990000000004</v>
      </c>
      <c r="S246">
        <f t="shared" si="14"/>
        <v>8.2775990000000004</v>
      </c>
      <c r="T246">
        <f t="shared" si="15"/>
        <v>8.2775990000000004</v>
      </c>
    </row>
    <row r="247" spans="1:20" x14ac:dyDescent="0.25">
      <c r="A247">
        <v>246</v>
      </c>
      <c r="B247" t="str">
        <f>INDEX(Elemek!$B$2:$B$113, MATCH(D247, Elemek!$C$2:$C$113,0))</f>
        <v>Os</v>
      </c>
      <c r="C247">
        <v>187</v>
      </c>
      <c r="D247">
        <v>76</v>
      </c>
      <c r="E247">
        <v>111</v>
      </c>
      <c r="F247">
        <v>8.2917459999999998</v>
      </c>
      <c r="H247" t="str">
        <f ca="1">IF(M247=Vas!$B$4, IF(H246="I", 1, MAX(H$2:H246) + 1), "")</f>
        <v/>
      </c>
      <c r="L247">
        <v>246</v>
      </c>
      <c r="M247" t="str">
        <f>INDEX(Elemek!$B$2:$B$113, MATCH(O247, Elemek!$C$2:$C$113,0))</f>
        <v>Os</v>
      </c>
      <c r="N247">
        <f t="shared" si="12"/>
        <v>187</v>
      </c>
      <c r="O247">
        <v>76</v>
      </c>
      <c r="P247">
        <v>111</v>
      </c>
      <c r="Q247">
        <v>8.2917459999999998</v>
      </c>
      <c r="R247">
        <f t="shared" si="13"/>
        <v>8.2917459999999998</v>
      </c>
      <c r="S247">
        <f t="shared" si="14"/>
        <v>8.2917459999999998</v>
      </c>
      <c r="T247">
        <f t="shared" si="15"/>
        <v>8.2917459999999998</v>
      </c>
    </row>
    <row r="248" spans="1:20" x14ac:dyDescent="0.25">
      <c r="A248">
        <v>247</v>
      </c>
      <c r="B248" t="str">
        <f>INDEX(Elemek!$B$2:$B$113, MATCH(D248, Elemek!$C$2:$C$113,0))</f>
        <v>Sm</v>
      </c>
      <c r="C248">
        <v>149</v>
      </c>
      <c r="D248">
        <v>62</v>
      </c>
      <c r="E248">
        <v>87</v>
      </c>
      <c r="F248">
        <v>8.5890579999999996</v>
      </c>
      <c r="H248" t="str">
        <f ca="1">IF(M248=Vas!$B$4, IF(H247="I", 1, MAX(H$2:H247) + 1), "")</f>
        <v/>
      </c>
      <c r="L248">
        <v>247</v>
      </c>
      <c r="M248" t="str">
        <f>INDEX(Elemek!$B$2:$B$113, MATCH(O248, Elemek!$C$2:$C$113,0))</f>
        <v>Sm</v>
      </c>
      <c r="N248">
        <f t="shared" si="12"/>
        <v>149</v>
      </c>
      <c r="O248">
        <v>62</v>
      </c>
      <c r="P248">
        <v>87</v>
      </c>
      <c r="Q248">
        <v>8.5890579999999996</v>
      </c>
      <c r="R248">
        <f t="shared" si="13"/>
        <v>8.5890579999999996</v>
      </c>
      <c r="S248">
        <f t="shared" si="14"/>
        <v>8.5890579999999996</v>
      </c>
      <c r="T248">
        <f t="shared" si="15"/>
        <v>8.5890579999999996</v>
      </c>
    </row>
    <row r="249" spans="1:20" x14ac:dyDescent="0.25">
      <c r="A249">
        <v>248</v>
      </c>
      <c r="B249" t="str">
        <f>INDEX(Elemek!$B$2:$B$113, MATCH(D249, Elemek!$C$2:$C$113,0))</f>
        <v>Dy</v>
      </c>
      <c r="C249">
        <v>158</v>
      </c>
      <c r="D249">
        <v>66</v>
      </c>
      <c r="E249">
        <v>92</v>
      </c>
      <c r="F249">
        <v>8.5169730000000001</v>
      </c>
      <c r="H249" t="str">
        <f ca="1">IF(M249=Vas!$B$4, IF(H248="I", 1, MAX(H$2:H248) + 1), "")</f>
        <v/>
      </c>
      <c r="L249">
        <v>248</v>
      </c>
      <c r="M249" t="str">
        <f>INDEX(Elemek!$B$2:$B$113, MATCH(O249, Elemek!$C$2:$C$113,0))</f>
        <v>Dy</v>
      </c>
      <c r="N249">
        <f t="shared" si="12"/>
        <v>158</v>
      </c>
      <c r="O249">
        <v>66</v>
      </c>
      <c r="P249">
        <v>92</v>
      </c>
      <c r="Q249">
        <v>8.5169730000000001</v>
      </c>
      <c r="R249">
        <f t="shared" si="13"/>
        <v>8.5169730000000001</v>
      </c>
      <c r="S249">
        <f t="shared" si="14"/>
        <v>8.5169730000000001</v>
      </c>
      <c r="T249">
        <f t="shared" si="15"/>
        <v>8.5169730000000001</v>
      </c>
    </row>
    <row r="250" spans="1:20" x14ac:dyDescent="0.25">
      <c r="A250">
        <v>249</v>
      </c>
      <c r="B250" t="str">
        <f>INDEX(Elemek!$B$2:$B$113, MATCH(D250, Elemek!$C$2:$C$113,0))</f>
        <v>Er</v>
      </c>
      <c r="C250">
        <v>162</v>
      </c>
      <c r="D250">
        <v>68</v>
      </c>
      <c r="E250">
        <v>94</v>
      </c>
      <c r="F250">
        <v>8.4808520000000005</v>
      </c>
      <c r="H250" t="str">
        <f ca="1">IF(M250=Vas!$B$4, IF(H249="I", 1, MAX(H$2:H249) + 1), "")</f>
        <v/>
      </c>
      <c r="L250">
        <v>249</v>
      </c>
      <c r="M250" t="str">
        <f>INDEX(Elemek!$B$2:$B$113, MATCH(O250, Elemek!$C$2:$C$113,0))</f>
        <v>Er</v>
      </c>
      <c r="N250">
        <f t="shared" si="12"/>
        <v>162</v>
      </c>
      <c r="O250">
        <v>68</v>
      </c>
      <c r="P250">
        <v>94</v>
      </c>
      <c r="Q250">
        <v>8.4808520000000005</v>
      </c>
      <c r="R250">
        <f t="shared" si="13"/>
        <v>8.4808520000000005</v>
      </c>
      <c r="S250">
        <f t="shared" si="14"/>
        <v>8.4808520000000005</v>
      </c>
      <c r="T250">
        <f t="shared" si="15"/>
        <v>8.4808520000000005</v>
      </c>
    </row>
    <row r="251" spans="1:20" x14ac:dyDescent="0.25">
      <c r="A251">
        <v>250</v>
      </c>
      <c r="B251" t="str">
        <f>INDEX(Elemek!$B$2:$B$113, MATCH(D251, Elemek!$C$2:$C$113,0))</f>
        <v>Yb</v>
      </c>
      <c r="C251">
        <v>168</v>
      </c>
      <c r="D251">
        <v>70</v>
      </c>
      <c r="E251">
        <v>98</v>
      </c>
      <c r="F251">
        <v>8.4378449999999994</v>
      </c>
      <c r="H251" t="str">
        <f ca="1">IF(M251=Vas!$B$4, IF(H250="I", 1, MAX(H$2:H250) + 1), "")</f>
        <v/>
      </c>
      <c r="L251">
        <v>250</v>
      </c>
      <c r="M251" t="str">
        <f>INDEX(Elemek!$B$2:$B$113, MATCH(O251, Elemek!$C$2:$C$113,0))</f>
        <v>Yb</v>
      </c>
      <c r="N251">
        <f t="shared" si="12"/>
        <v>168</v>
      </c>
      <c r="O251">
        <v>70</v>
      </c>
      <c r="P251">
        <v>98</v>
      </c>
      <c r="Q251">
        <v>8.4378449999999994</v>
      </c>
      <c r="R251">
        <f t="shared" si="13"/>
        <v>8.4378449999999994</v>
      </c>
      <c r="S251">
        <f t="shared" si="14"/>
        <v>8.4378449999999994</v>
      </c>
      <c r="T251">
        <f t="shared" si="15"/>
        <v>8.4378449999999994</v>
      </c>
    </row>
    <row r="252" spans="1:20" x14ac:dyDescent="0.25">
      <c r="A252">
        <v>251</v>
      </c>
      <c r="B252" t="str">
        <f>INDEX(Elemek!$B$2:$B$113, MATCH(D252, Elemek!$C$2:$C$113,0))</f>
        <v>Mo</v>
      </c>
      <c r="C252">
        <v>98</v>
      </c>
      <c r="D252">
        <v>42</v>
      </c>
      <c r="E252">
        <v>56</v>
      </c>
      <c r="F252">
        <v>8.9704259999999998</v>
      </c>
      <c r="H252" t="str">
        <f ca="1">IF(M252=Vas!$B$4, IF(H251="I", 1, MAX(H$2:H251) + 1), "")</f>
        <v/>
      </c>
      <c r="L252">
        <v>251</v>
      </c>
      <c r="M252" t="str">
        <f>INDEX(Elemek!$B$2:$B$113, MATCH(O252, Elemek!$C$2:$C$113,0))</f>
        <v>Mo</v>
      </c>
      <c r="N252">
        <f t="shared" si="12"/>
        <v>98</v>
      </c>
      <c r="O252">
        <v>42</v>
      </c>
      <c r="P252">
        <v>56</v>
      </c>
      <c r="Q252">
        <v>8.9704259999999998</v>
      </c>
      <c r="R252">
        <f t="shared" si="13"/>
        <v>8.9704259999999998</v>
      </c>
      <c r="S252">
        <f t="shared" si="14"/>
        <v>8.9704259999999998</v>
      </c>
      <c r="T252">
        <f t="shared" si="15"/>
        <v>8.9704259999999998</v>
      </c>
    </row>
    <row r="253" spans="1:20" x14ac:dyDescent="0.25">
      <c r="A253">
        <v>252</v>
      </c>
      <c r="B253" t="str">
        <f>INDEX(Elemek!$B$2:$B$113, MATCH(D253, Elemek!$C$2:$C$113,0))</f>
        <v>Te</v>
      </c>
      <c r="C253">
        <v>128</v>
      </c>
      <c r="D253">
        <v>52</v>
      </c>
      <c r="E253">
        <v>76</v>
      </c>
      <c r="F253">
        <v>8.7432610000000004</v>
      </c>
      <c r="H253" t="str">
        <f ca="1">IF(M253=Vas!$B$4, IF(H252="I", 1, MAX(H$2:H252) + 1), "")</f>
        <v/>
      </c>
      <c r="L253">
        <v>252</v>
      </c>
      <c r="M253" t="str">
        <f>INDEX(Elemek!$B$2:$B$113, MATCH(O253, Elemek!$C$2:$C$113,0))</f>
        <v>Te</v>
      </c>
      <c r="N253">
        <f t="shared" si="12"/>
        <v>128</v>
      </c>
      <c r="O253">
        <v>52</v>
      </c>
      <c r="P253">
        <v>76</v>
      </c>
      <c r="Q253">
        <v>8.7432610000000004</v>
      </c>
      <c r="R253">
        <f t="shared" si="13"/>
        <v>8.7432610000000004</v>
      </c>
      <c r="S253">
        <f t="shared" si="14"/>
        <v>8.7432610000000004</v>
      </c>
      <c r="T253">
        <f t="shared" si="15"/>
        <v>8.7432610000000004</v>
      </c>
    </row>
    <row r="254" spans="1:20" x14ac:dyDescent="0.25">
      <c r="A254">
        <v>253</v>
      </c>
      <c r="B254" t="str">
        <f>INDEX(Elemek!$B$2:$B$113, MATCH(D254, Elemek!$C$2:$C$113,0))</f>
        <v>Xe</v>
      </c>
      <c r="C254">
        <v>124</v>
      </c>
      <c r="D254">
        <v>54</v>
      </c>
      <c r="E254">
        <v>70</v>
      </c>
      <c r="F254">
        <v>8.7782640000000001</v>
      </c>
      <c r="H254" t="str">
        <f ca="1">IF(M254=Vas!$B$4, IF(H253="I", 1, MAX(H$2:H253) + 1), "")</f>
        <v/>
      </c>
      <c r="L254">
        <v>253</v>
      </c>
      <c r="M254" t="str">
        <f>INDEX(Elemek!$B$2:$B$113, MATCH(O254, Elemek!$C$2:$C$113,0))</f>
        <v>Xe</v>
      </c>
      <c r="N254">
        <f t="shared" si="12"/>
        <v>124</v>
      </c>
      <c r="O254">
        <v>54</v>
      </c>
      <c r="P254">
        <v>70</v>
      </c>
      <c r="Q254">
        <v>8.7782640000000001</v>
      </c>
      <c r="R254">
        <f t="shared" si="13"/>
        <v>8.7782640000000001</v>
      </c>
      <c r="S254">
        <f t="shared" si="14"/>
        <v>8.7782640000000001</v>
      </c>
      <c r="T254">
        <f t="shared" si="15"/>
        <v>8.7782640000000001</v>
      </c>
    </row>
    <row r="255" spans="1:20" x14ac:dyDescent="0.25">
      <c r="A255">
        <v>254</v>
      </c>
      <c r="B255" t="str">
        <f>INDEX(Elemek!$B$2:$B$113, MATCH(D255, Elemek!$C$2:$C$113,0))</f>
        <v>Kr</v>
      </c>
      <c r="C255">
        <v>78</v>
      </c>
      <c r="D255">
        <v>36</v>
      </c>
      <c r="E255">
        <v>42</v>
      </c>
      <c r="F255">
        <v>9.0223490000000002</v>
      </c>
      <c r="H255" t="str">
        <f ca="1">IF(M255=Vas!$B$4, IF(H254="I", 1, MAX(H$2:H254) + 1), "")</f>
        <v/>
      </c>
      <c r="L255">
        <v>254</v>
      </c>
      <c r="M255" t="str">
        <f>INDEX(Elemek!$B$2:$B$113, MATCH(O255, Elemek!$C$2:$C$113,0))</f>
        <v>Kr</v>
      </c>
      <c r="N255">
        <f t="shared" si="12"/>
        <v>78</v>
      </c>
      <c r="O255">
        <v>36</v>
      </c>
      <c r="P255">
        <v>42</v>
      </c>
      <c r="Q255">
        <v>9.0223490000000002</v>
      </c>
      <c r="R255">
        <f t="shared" si="13"/>
        <v>9.0223490000000002</v>
      </c>
      <c r="S255">
        <f t="shared" si="14"/>
        <v>9.0223490000000002</v>
      </c>
      <c r="T255">
        <f t="shared" si="15"/>
        <v>9.0223490000000002</v>
      </c>
    </row>
    <row r="256" spans="1:20" x14ac:dyDescent="0.25">
      <c r="A256">
        <v>255</v>
      </c>
      <c r="B256" t="str">
        <f>INDEX(Elemek!$B$2:$B$113, MATCH(D256, Elemek!$C$2:$C$113,0))</f>
        <v>Xe</v>
      </c>
      <c r="C256">
        <v>136</v>
      </c>
      <c r="D256">
        <v>54</v>
      </c>
      <c r="E256">
        <v>82</v>
      </c>
      <c r="F256">
        <v>8.7068049999999992</v>
      </c>
      <c r="H256" t="str">
        <f ca="1">IF(M256=Vas!$B$4, IF(H255="I", 1, MAX(H$2:H255) + 1), "")</f>
        <v/>
      </c>
      <c r="L256">
        <v>255</v>
      </c>
      <c r="M256" t="str">
        <f>INDEX(Elemek!$B$2:$B$113, MATCH(O256, Elemek!$C$2:$C$113,0))</f>
        <v>Xe</v>
      </c>
      <c r="N256">
        <f t="shared" si="12"/>
        <v>136</v>
      </c>
      <c r="O256">
        <v>54</v>
      </c>
      <c r="P256">
        <v>82</v>
      </c>
      <c r="Q256">
        <v>8.7068049999999992</v>
      </c>
      <c r="R256">
        <f t="shared" si="13"/>
        <v>8.7068049999999992</v>
      </c>
      <c r="S256">
        <f t="shared" si="14"/>
        <v>8.7068049999999992</v>
      </c>
      <c r="T256">
        <f t="shared" si="15"/>
        <v>8.7068049999999992</v>
      </c>
    </row>
    <row r="257" spans="1:20" x14ac:dyDescent="0.25">
      <c r="A257">
        <v>256</v>
      </c>
      <c r="B257" t="str">
        <f>INDEX(Elemek!$B$2:$B$113, MATCH(D257, Elemek!$C$2:$C$113,0))</f>
        <v>Ge</v>
      </c>
      <c r="C257">
        <v>76</v>
      </c>
      <c r="D257">
        <v>32</v>
      </c>
      <c r="E257">
        <v>44</v>
      </c>
      <c r="F257">
        <v>9.034656</v>
      </c>
      <c r="H257" t="str">
        <f ca="1">IF(M257=Vas!$B$4, IF(H256="I", 1, MAX(H$2:H256) + 1), "")</f>
        <v/>
      </c>
      <c r="L257">
        <v>256</v>
      </c>
      <c r="M257" t="str">
        <f>INDEX(Elemek!$B$2:$B$113, MATCH(O257, Elemek!$C$2:$C$113,0))</f>
        <v>Ge</v>
      </c>
      <c r="N257">
        <f t="shared" si="12"/>
        <v>76</v>
      </c>
      <c r="O257">
        <v>32</v>
      </c>
      <c r="P257">
        <v>44</v>
      </c>
      <c r="Q257">
        <v>9.034656</v>
      </c>
      <c r="R257">
        <f t="shared" si="13"/>
        <v>9.034656</v>
      </c>
      <c r="S257">
        <f t="shared" si="14"/>
        <v>9.034656</v>
      </c>
      <c r="T257">
        <f t="shared" si="15"/>
        <v>9.034656</v>
      </c>
    </row>
    <row r="258" spans="1:20" x14ac:dyDescent="0.25">
      <c r="A258">
        <v>257</v>
      </c>
      <c r="B258" t="str">
        <f>INDEX(Elemek!$B$2:$B$113, MATCH(D258, Elemek!$C$2:$C$113,0))</f>
        <v>Ba</v>
      </c>
      <c r="C258">
        <v>130</v>
      </c>
      <c r="D258">
        <v>56</v>
      </c>
      <c r="E258">
        <v>74</v>
      </c>
      <c r="F258">
        <v>8.7425739999999994</v>
      </c>
      <c r="H258" t="str">
        <f ca="1">IF(M258=Vas!$B$4, IF(H257="I", 1, MAX(H$2:H257) + 1), "")</f>
        <v/>
      </c>
      <c r="L258">
        <v>257</v>
      </c>
      <c r="M258" t="str">
        <f>INDEX(Elemek!$B$2:$B$113, MATCH(O258, Elemek!$C$2:$C$113,0))</f>
        <v>Ba</v>
      </c>
      <c r="N258">
        <f t="shared" si="12"/>
        <v>130</v>
      </c>
      <c r="O258">
        <v>56</v>
      </c>
      <c r="P258">
        <v>74</v>
      </c>
      <c r="Q258">
        <v>8.7425739999999994</v>
      </c>
      <c r="R258">
        <f t="shared" si="13"/>
        <v>8.7425739999999994</v>
      </c>
      <c r="S258">
        <f t="shared" si="14"/>
        <v>8.7425739999999994</v>
      </c>
      <c r="T258">
        <f t="shared" si="15"/>
        <v>8.7425739999999994</v>
      </c>
    </row>
    <row r="259" spans="1:20" x14ac:dyDescent="0.25">
      <c r="A259">
        <v>258</v>
      </c>
      <c r="B259" t="str">
        <f>INDEX(Elemek!$B$2:$B$113, MATCH(D259, Elemek!$C$2:$C$113,0))</f>
        <v>Se</v>
      </c>
      <c r="C259">
        <v>82</v>
      </c>
      <c r="D259">
        <v>34</v>
      </c>
      <c r="E259">
        <v>48</v>
      </c>
      <c r="F259">
        <v>9.0175959999999993</v>
      </c>
      <c r="H259" t="str">
        <f ca="1">IF(M259=Vas!$B$4, IF(H258="I", 1, MAX(H$2:H258) + 1), "")</f>
        <v/>
      </c>
      <c r="L259">
        <v>258</v>
      </c>
      <c r="M259" t="str">
        <f>INDEX(Elemek!$B$2:$B$113, MATCH(O259, Elemek!$C$2:$C$113,0))</f>
        <v>Se</v>
      </c>
      <c r="N259">
        <f t="shared" ref="N259:N322" si="16">SUM(O259:P259)</f>
        <v>82</v>
      </c>
      <c r="O259">
        <v>34</v>
      </c>
      <c r="P259">
        <v>48</v>
      </c>
      <c r="Q259">
        <v>9.0175959999999993</v>
      </c>
      <c r="R259">
        <f t="shared" ref="R259:R322" si="17">IF(Q259="", ROUND(AVERAGE($Q$2:$Q$365), 2), Q259)</f>
        <v>9.0175959999999993</v>
      </c>
      <c r="S259">
        <f t="shared" ref="S259:S322" si="18">IF(Q259="",ROUND(AVERAGEIFS($Q$2:$Q$990,$Q$2:$Q$990,"&lt;&gt;""""",$M$2:$M$990,M259), 2),Q259)</f>
        <v>9.0175959999999993</v>
      </c>
      <c r="T259">
        <f t="shared" ref="T259:T322" si="19">IF(Q259="", ROUND(15.7-17.7*POWER(N259, -1/3)-0.687 *POWER(O259, 2)*POWER(N259, -4/3)-23.7 * POWER(O259- (N259 /2), 2) * POWER(N259, -2) + IF(AND(ISEVEN(N259), ISEVEN(O259)), -1, IF(AND(ISODD(N259), ISODD(O259)), 1, 0)) * 12 * POWER(N259, -5/4), 2), Q259)</f>
        <v>9.0175959999999993</v>
      </c>
    </row>
    <row r="260" spans="1:20" x14ac:dyDescent="0.25">
      <c r="A260">
        <v>259</v>
      </c>
      <c r="B260" t="str">
        <f>INDEX(Elemek!$B$2:$B$113, MATCH(D260, Elemek!$C$2:$C$113,0))</f>
        <v>Ca</v>
      </c>
      <c r="C260">
        <v>48</v>
      </c>
      <c r="D260">
        <v>20</v>
      </c>
      <c r="E260">
        <v>28</v>
      </c>
      <c r="F260">
        <v>8.9924520000000001</v>
      </c>
      <c r="H260" t="str">
        <f ca="1">IF(M260=Vas!$B$4, IF(H259="I", 1, MAX(H$2:H259) + 1), "")</f>
        <v/>
      </c>
      <c r="L260">
        <v>259</v>
      </c>
      <c r="M260" t="str">
        <f>INDEX(Elemek!$B$2:$B$113, MATCH(O260, Elemek!$C$2:$C$113,0))</f>
        <v>Ca</v>
      </c>
      <c r="N260">
        <f t="shared" si="16"/>
        <v>48</v>
      </c>
      <c r="O260">
        <v>20</v>
      </c>
      <c r="P260">
        <v>28</v>
      </c>
      <c r="Q260">
        <v>8.9924520000000001</v>
      </c>
      <c r="R260">
        <f t="shared" si="17"/>
        <v>8.9924520000000001</v>
      </c>
      <c r="S260">
        <f t="shared" si="18"/>
        <v>8.9924520000000001</v>
      </c>
      <c r="T260">
        <f t="shared" si="19"/>
        <v>8.9924520000000001</v>
      </c>
    </row>
    <row r="261" spans="1:20" x14ac:dyDescent="0.25">
      <c r="A261">
        <v>260</v>
      </c>
      <c r="B261" t="str">
        <f>INDEX(Elemek!$B$2:$B$113, MATCH(D261, Elemek!$C$2:$C$113,0))</f>
        <v>Cd</v>
      </c>
      <c r="C261">
        <v>116</v>
      </c>
      <c r="D261">
        <v>48</v>
      </c>
      <c r="E261">
        <v>68</v>
      </c>
      <c r="F261">
        <v>8.8361459999999994</v>
      </c>
      <c r="H261" t="str">
        <f ca="1">IF(M261=Vas!$B$4, IF(H260="I", 1, MAX(H$2:H260) + 1), "")</f>
        <v/>
      </c>
      <c r="L261">
        <v>260</v>
      </c>
      <c r="M261" t="str">
        <f>INDEX(Elemek!$B$2:$B$113, MATCH(O261, Elemek!$C$2:$C$113,0))</f>
        <v>Cd</v>
      </c>
      <c r="N261">
        <f t="shared" si="16"/>
        <v>116</v>
      </c>
      <c r="O261">
        <v>48</v>
      </c>
      <c r="P261">
        <v>68</v>
      </c>
      <c r="Q261">
        <v>8.8361459999999994</v>
      </c>
      <c r="R261">
        <f t="shared" si="17"/>
        <v>8.8361459999999994</v>
      </c>
      <c r="S261">
        <f t="shared" si="18"/>
        <v>8.8361459999999994</v>
      </c>
      <c r="T261">
        <f t="shared" si="19"/>
        <v>8.8361459999999994</v>
      </c>
    </row>
    <row r="262" spans="1:20" x14ac:dyDescent="0.25">
      <c r="A262">
        <v>261</v>
      </c>
      <c r="B262" t="str">
        <f>INDEX(Elemek!$B$2:$B$113, MATCH(D262, Elemek!$C$2:$C$113,0))</f>
        <v>Bi</v>
      </c>
      <c r="C262">
        <v>209</v>
      </c>
      <c r="D262">
        <v>83</v>
      </c>
      <c r="E262">
        <v>126</v>
      </c>
      <c r="F262">
        <v>8.1586890000000007</v>
      </c>
      <c r="H262" t="str">
        <f ca="1">IF(M262=Vas!$B$4, IF(H261="I", 1, MAX(H$2:H261) + 1), "")</f>
        <v/>
      </c>
      <c r="L262">
        <v>261</v>
      </c>
      <c r="M262" t="str">
        <f>INDEX(Elemek!$B$2:$B$113, MATCH(O262, Elemek!$C$2:$C$113,0))</f>
        <v>Bi</v>
      </c>
      <c r="N262">
        <f t="shared" si="16"/>
        <v>209</v>
      </c>
      <c r="O262">
        <v>83</v>
      </c>
      <c r="P262">
        <v>126</v>
      </c>
      <c r="Q262">
        <v>8.1586890000000007</v>
      </c>
      <c r="R262">
        <f t="shared" si="17"/>
        <v>8.1586890000000007</v>
      </c>
      <c r="S262">
        <f t="shared" si="18"/>
        <v>8.1586890000000007</v>
      </c>
      <c r="T262">
        <f t="shared" si="19"/>
        <v>8.1586890000000007</v>
      </c>
    </row>
    <row r="263" spans="1:20" x14ac:dyDescent="0.25">
      <c r="A263">
        <v>262</v>
      </c>
      <c r="B263" t="str">
        <f>INDEX(Elemek!$B$2:$B$113, MATCH(D263, Elemek!$C$2:$C$113,0))</f>
        <v>Zr</v>
      </c>
      <c r="C263">
        <v>96</v>
      </c>
      <c r="D263">
        <v>40</v>
      </c>
      <c r="E263">
        <v>56</v>
      </c>
      <c r="F263">
        <v>8.9613589999999999</v>
      </c>
      <c r="H263" t="str">
        <f ca="1">IF(M263=Vas!$B$4, IF(H262="I", 1, MAX(H$2:H262) + 1), "")</f>
        <v/>
      </c>
      <c r="L263">
        <v>262</v>
      </c>
      <c r="M263" t="str">
        <f>INDEX(Elemek!$B$2:$B$113, MATCH(O263, Elemek!$C$2:$C$113,0))</f>
        <v>Zr</v>
      </c>
      <c r="N263">
        <f t="shared" si="16"/>
        <v>96</v>
      </c>
      <c r="O263">
        <v>40</v>
      </c>
      <c r="P263">
        <v>56</v>
      </c>
      <c r="Q263">
        <v>8.9613589999999999</v>
      </c>
      <c r="R263">
        <f t="shared" si="17"/>
        <v>8.9613589999999999</v>
      </c>
      <c r="S263">
        <f t="shared" si="18"/>
        <v>8.9613589999999999</v>
      </c>
      <c r="T263">
        <f t="shared" si="19"/>
        <v>8.9613589999999999</v>
      </c>
    </row>
    <row r="264" spans="1:20" x14ac:dyDescent="0.25">
      <c r="A264">
        <v>263</v>
      </c>
      <c r="B264" t="str">
        <f>INDEX(Elemek!$B$2:$B$113, MATCH(D264, Elemek!$C$2:$C$113,0))</f>
        <v>Te</v>
      </c>
      <c r="C264">
        <v>130</v>
      </c>
      <c r="D264">
        <v>52</v>
      </c>
      <c r="E264">
        <v>78</v>
      </c>
      <c r="F264">
        <v>8.7665780000000009</v>
      </c>
      <c r="H264" t="str">
        <f ca="1">IF(M264=Vas!$B$4, IF(H263="I", 1, MAX(H$2:H263) + 1), "")</f>
        <v/>
      </c>
      <c r="L264">
        <v>263</v>
      </c>
      <c r="M264" t="str">
        <f>INDEX(Elemek!$B$2:$B$113, MATCH(O264, Elemek!$C$2:$C$113,0))</f>
        <v>Te</v>
      </c>
      <c r="N264">
        <f t="shared" si="16"/>
        <v>130</v>
      </c>
      <c r="O264">
        <v>52</v>
      </c>
      <c r="P264">
        <v>78</v>
      </c>
      <c r="Q264">
        <v>8.7665780000000009</v>
      </c>
      <c r="R264">
        <f t="shared" si="17"/>
        <v>8.7665780000000009</v>
      </c>
      <c r="S264">
        <f t="shared" si="18"/>
        <v>8.7665780000000009</v>
      </c>
      <c r="T264">
        <f t="shared" si="19"/>
        <v>8.7665780000000009</v>
      </c>
    </row>
    <row r="265" spans="1:20" x14ac:dyDescent="0.25">
      <c r="A265">
        <v>264</v>
      </c>
      <c r="B265" t="str">
        <f>INDEX(Elemek!$B$2:$B$113, MATCH(D265, Elemek!$C$2:$C$113,0))</f>
        <v>Nd</v>
      </c>
      <c r="C265">
        <v>150</v>
      </c>
      <c r="D265">
        <v>60</v>
      </c>
      <c r="E265">
        <v>90</v>
      </c>
      <c r="F265">
        <v>8.5625940000000007</v>
      </c>
      <c r="H265" t="str">
        <f ca="1">IF(M265=Vas!$B$4, IF(H264="I", 1, MAX(H$2:H264) + 1), "")</f>
        <v/>
      </c>
      <c r="L265">
        <v>264</v>
      </c>
      <c r="M265" t="str">
        <f>INDEX(Elemek!$B$2:$B$113, MATCH(O265, Elemek!$C$2:$C$113,0))</f>
        <v>Nd</v>
      </c>
      <c r="N265">
        <f t="shared" si="16"/>
        <v>150</v>
      </c>
      <c r="O265">
        <v>60</v>
      </c>
      <c r="P265">
        <v>90</v>
      </c>
      <c r="Q265">
        <v>8.5625940000000007</v>
      </c>
      <c r="R265">
        <f t="shared" si="17"/>
        <v>8.5625940000000007</v>
      </c>
      <c r="S265">
        <f t="shared" si="18"/>
        <v>8.5625940000000007</v>
      </c>
      <c r="T265">
        <f t="shared" si="19"/>
        <v>8.5625940000000007</v>
      </c>
    </row>
    <row r="266" spans="1:20" x14ac:dyDescent="0.25">
      <c r="A266">
        <v>265</v>
      </c>
      <c r="B266" t="str">
        <f>INDEX(Elemek!$B$2:$B$113, MATCH(D266, Elemek!$C$2:$C$113,0))</f>
        <v>Mo</v>
      </c>
      <c r="C266">
        <v>100</v>
      </c>
      <c r="D266">
        <v>42</v>
      </c>
      <c r="E266">
        <v>58</v>
      </c>
      <c r="F266">
        <v>8.9331669999999992</v>
      </c>
      <c r="H266" t="str">
        <f ca="1">IF(M266=Vas!$B$4, IF(H265="I", 1, MAX(H$2:H265) + 1), "")</f>
        <v/>
      </c>
      <c r="L266">
        <v>265</v>
      </c>
      <c r="M266" t="str">
        <f>INDEX(Elemek!$B$2:$B$113, MATCH(O266, Elemek!$C$2:$C$113,0))</f>
        <v>Mo</v>
      </c>
      <c r="N266">
        <f t="shared" si="16"/>
        <v>100</v>
      </c>
      <c r="O266">
        <v>42</v>
      </c>
      <c r="P266">
        <v>58</v>
      </c>
      <c r="Q266">
        <v>8.9331669999999992</v>
      </c>
      <c r="R266">
        <f t="shared" si="17"/>
        <v>8.9331669999999992</v>
      </c>
      <c r="S266">
        <f t="shared" si="18"/>
        <v>8.9331669999999992</v>
      </c>
      <c r="T266">
        <f t="shared" si="19"/>
        <v>8.9331669999999992</v>
      </c>
    </row>
    <row r="267" spans="1:20" x14ac:dyDescent="0.25">
      <c r="A267">
        <v>266</v>
      </c>
      <c r="B267" t="str">
        <f>INDEX(Elemek!$B$2:$B$113, MATCH(D267, Elemek!$C$2:$C$113,0))</f>
        <v>Eu</v>
      </c>
      <c r="C267">
        <v>151</v>
      </c>
      <c r="D267">
        <v>63</v>
      </c>
      <c r="E267">
        <v>88</v>
      </c>
      <c r="F267">
        <v>8.5657589999999999</v>
      </c>
      <c r="H267" t="str">
        <f ca="1">IF(M267=Vas!$B$4, IF(H266="I", 1, MAX(H$2:H266) + 1), "")</f>
        <v/>
      </c>
      <c r="L267">
        <v>266</v>
      </c>
      <c r="M267" t="str">
        <f>INDEX(Elemek!$B$2:$B$113, MATCH(O267, Elemek!$C$2:$C$113,0))</f>
        <v>Eu</v>
      </c>
      <c r="N267">
        <f t="shared" si="16"/>
        <v>151</v>
      </c>
      <c r="O267">
        <v>63</v>
      </c>
      <c r="P267">
        <v>88</v>
      </c>
      <c r="Q267">
        <v>8.5657589999999999</v>
      </c>
      <c r="R267">
        <f t="shared" si="17"/>
        <v>8.5657589999999999</v>
      </c>
      <c r="S267">
        <f t="shared" si="18"/>
        <v>8.5657589999999999</v>
      </c>
      <c r="T267">
        <f t="shared" si="19"/>
        <v>8.5657589999999999</v>
      </c>
    </row>
    <row r="268" spans="1:20" x14ac:dyDescent="0.25">
      <c r="A268">
        <v>267</v>
      </c>
      <c r="B268" t="str">
        <f>INDEX(Elemek!$B$2:$B$113, MATCH(D268, Elemek!$C$2:$C$113,0))</f>
        <v>W</v>
      </c>
      <c r="C268">
        <v>180</v>
      </c>
      <c r="D268">
        <v>74</v>
      </c>
      <c r="E268">
        <v>106</v>
      </c>
      <c r="F268">
        <v>8.3471270000000004</v>
      </c>
      <c r="H268" t="str">
        <f ca="1">IF(M268=Vas!$B$4, IF(H267="I", 1, MAX(H$2:H267) + 1), "")</f>
        <v/>
      </c>
      <c r="L268">
        <v>267</v>
      </c>
      <c r="M268" t="str">
        <f>INDEX(Elemek!$B$2:$B$113, MATCH(O268, Elemek!$C$2:$C$113,0))</f>
        <v>W</v>
      </c>
      <c r="N268">
        <f t="shared" si="16"/>
        <v>180</v>
      </c>
      <c r="O268">
        <v>74</v>
      </c>
      <c r="P268">
        <v>106</v>
      </c>
      <c r="Q268">
        <v>8.3471270000000004</v>
      </c>
      <c r="R268">
        <f t="shared" si="17"/>
        <v>8.3471270000000004</v>
      </c>
      <c r="S268">
        <f t="shared" si="18"/>
        <v>8.3471270000000004</v>
      </c>
      <c r="T268">
        <f t="shared" si="19"/>
        <v>8.3471270000000004</v>
      </c>
    </row>
    <row r="269" spans="1:20" x14ac:dyDescent="0.25">
      <c r="A269">
        <v>268</v>
      </c>
      <c r="B269" t="str">
        <f>INDEX(Elemek!$B$2:$B$113, MATCH(D269, Elemek!$C$2:$C$113,0))</f>
        <v>V</v>
      </c>
      <c r="C269">
        <v>50</v>
      </c>
      <c r="D269">
        <v>23</v>
      </c>
      <c r="E269">
        <v>27</v>
      </c>
      <c r="F269">
        <v>9.0557590000000001</v>
      </c>
      <c r="H269" t="str">
        <f ca="1">IF(M269=Vas!$B$4, IF(H268="I", 1, MAX(H$2:H268) + 1), "")</f>
        <v/>
      </c>
      <c r="L269">
        <v>268</v>
      </c>
      <c r="M269" t="str">
        <f>INDEX(Elemek!$B$2:$B$113, MATCH(O269, Elemek!$C$2:$C$113,0))</f>
        <v>V</v>
      </c>
      <c r="N269">
        <f t="shared" si="16"/>
        <v>50</v>
      </c>
      <c r="O269">
        <v>23</v>
      </c>
      <c r="P269">
        <v>27</v>
      </c>
      <c r="Q269">
        <v>9.0557590000000001</v>
      </c>
      <c r="R269">
        <f t="shared" si="17"/>
        <v>9.0557590000000001</v>
      </c>
      <c r="S269">
        <f t="shared" si="18"/>
        <v>9.0557590000000001</v>
      </c>
      <c r="T269">
        <f t="shared" si="19"/>
        <v>9.0557590000000001</v>
      </c>
    </row>
    <row r="270" spans="1:20" x14ac:dyDescent="0.25">
      <c r="A270">
        <v>269</v>
      </c>
      <c r="B270" t="str">
        <f>INDEX(Elemek!$B$2:$B$113, MATCH(D270, Elemek!$C$2:$C$113,0))</f>
        <v>Hf</v>
      </c>
      <c r="C270">
        <v>174</v>
      </c>
      <c r="D270">
        <v>72</v>
      </c>
      <c r="E270">
        <v>102</v>
      </c>
      <c r="F270">
        <v>8.3922869999999996</v>
      </c>
      <c r="H270" t="str">
        <f ca="1">IF(M270=Vas!$B$4, IF(H269="I", 1, MAX(H$2:H269) + 1), "")</f>
        <v/>
      </c>
      <c r="L270">
        <v>269</v>
      </c>
      <c r="M270" t="str">
        <f>INDEX(Elemek!$B$2:$B$113, MATCH(O270, Elemek!$C$2:$C$113,0))</f>
        <v>Hf</v>
      </c>
      <c r="N270">
        <f t="shared" si="16"/>
        <v>174</v>
      </c>
      <c r="O270">
        <v>72</v>
      </c>
      <c r="P270">
        <v>102</v>
      </c>
      <c r="Q270">
        <v>8.3922869999999996</v>
      </c>
      <c r="R270">
        <f t="shared" si="17"/>
        <v>8.3922869999999996</v>
      </c>
      <c r="S270">
        <f t="shared" si="18"/>
        <v>8.3922869999999996</v>
      </c>
      <c r="T270">
        <f t="shared" si="19"/>
        <v>8.3922869999999996</v>
      </c>
    </row>
    <row r="271" spans="1:20" x14ac:dyDescent="0.25">
      <c r="A271">
        <v>270</v>
      </c>
      <c r="B271" t="str">
        <f>INDEX(Elemek!$B$2:$B$113, MATCH(D271, Elemek!$C$2:$C$113,0))</f>
        <v>Cd</v>
      </c>
      <c r="C271">
        <v>113</v>
      </c>
      <c r="D271">
        <v>48</v>
      </c>
      <c r="E271">
        <v>65</v>
      </c>
      <c r="F271">
        <v>8.8593720000000005</v>
      </c>
      <c r="H271" t="str">
        <f ca="1">IF(M271=Vas!$B$4, IF(H270="I", 1, MAX(H$2:H270) + 1), "")</f>
        <v/>
      </c>
      <c r="L271">
        <v>270</v>
      </c>
      <c r="M271" t="str">
        <f>INDEX(Elemek!$B$2:$B$113, MATCH(O271, Elemek!$C$2:$C$113,0))</f>
        <v>Cd</v>
      </c>
      <c r="N271">
        <f t="shared" si="16"/>
        <v>113</v>
      </c>
      <c r="O271">
        <v>48</v>
      </c>
      <c r="P271">
        <v>65</v>
      </c>
      <c r="Q271">
        <v>8.8593720000000005</v>
      </c>
      <c r="R271">
        <f t="shared" si="17"/>
        <v>8.8593720000000005</v>
      </c>
      <c r="S271">
        <f t="shared" si="18"/>
        <v>8.8593720000000005</v>
      </c>
      <c r="T271">
        <f t="shared" si="19"/>
        <v>8.8593720000000005</v>
      </c>
    </row>
    <row r="272" spans="1:20" x14ac:dyDescent="0.25">
      <c r="A272">
        <v>271</v>
      </c>
      <c r="B272" t="str">
        <f>INDEX(Elemek!$B$2:$B$113, MATCH(D272, Elemek!$C$2:$C$113,0))</f>
        <v>Sm</v>
      </c>
      <c r="C272">
        <v>148</v>
      </c>
      <c r="D272">
        <v>62</v>
      </c>
      <c r="E272">
        <v>86</v>
      </c>
      <c r="F272">
        <v>8.6074230000000007</v>
      </c>
      <c r="H272" t="str">
        <f ca="1">IF(M272=Vas!$B$4, IF(H271="I", 1, MAX(H$2:H271) + 1), "")</f>
        <v/>
      </c>
      <c r="L272">
        <v>271</v>
      </c>
      <c r="M272" t="str">
        <f>INDEX(Elemek!$B$2:$B$113, MATCH(O272, Elemek!$C$2:$C$113,0))</f>
        <v>Sm</v>
      </c>
      <c r="N272">
        <f t="shared" si="16"/>
        <v>148</v>
      </c>
      <c r="O272">
        <v>62</v>
      </c>
      <c r="P272">
        <v>86</v>
      </c>
      <c r="Q272">
        <v>8.6074230000000007</v>
      </c>
      <c r="R272">
        <f t="shared" si="17"/>
        <v>8.6074230000000007</v>
      </c>
      <c r="S272">
        <f t="shared" si="18"/>
        <v>8.6074230000000007</v>
      </c>
      <c r="T272">
        <f t="shared" si="19"/>
        <v>8.6074230000000007</v>
      </c>
    </row>
    <row r="273" spans="1:20" x14ac:dyDescent="0.25">
      <c r="A273">
        <v>272</v>
      </c>
      <c r="B273" t="str">
        <f>INDEX(Elemek!$B$2:$B$113, MATCH(D273, Elemek!$C$2:$C$113,0))</f>
        <v>Nd</v>
      </c>
      <c r="C273">
        <v>144</v>
      </c>
      <c r="D273">
        <v>60</v>
      </c>
      <c r="E273">
        <v>84</v>
      </c>
      <c r="F273">
        <v>8.6529469999999993</v>
      </c>
      <c r="H273" t="str">
        <f ca="1">IF(M273=Vas!$B$4, IF(H272="I", 1, MAX(H$2:H272) + 1), "")</f>
        <v/>
      </c>
      <c r="L273">
        <v>272</v>
      </c>
      <c r="M273" t="str">
        <f>INDEX(Elemek!$B$2:$B$113, MATCH(O273, Elemek!$C$2:$C$113,0))</f>
        <v>Nd</v>
      </c>
      <c r="N273">
        <f t="shared" si="16"/>
        <v>144</v>
      </c>
      <c r="O273">
        <v>60</v>
      </c>
      <c r="P273">
        <v>84</v>
      </c>
      <c r="Q273">
        <v>8.6529469999999993</v>
      </c>
      <c r="R273">
        <f t="shared" si="17"/>
        <v>8.6529469999999993</v>
      </c>
      <c r="S273">
        <f t="shared" si="18"/>
        <v>8.6529469999999993</v>
      </c>
      <c r="T273">
        <f t="shared" si="19"/>
        <v>8.6529469999999993</v>
      </c>
    </row>
    <row r="274" spans="1:20" x14ac:dyDescent="0.25">
      <c r="A274">
        <v>273</v>
      </c>
      <c r="B274" t="str">
        <f>INDEX(Elemek!$B$2:$B$113, MATCH(D274, Elemek!$C$2:$C$113,0))</f>
        <v>Os</v>
      </c>
      <c r="C274">
        <v>186</v>
      </c>
      <c r="D274">
        <v>76</v>
      </c>
      <c r="E274">
        <v>110</v>
      </c>
      <c r="F274">
        <v>8.3025079999999996</v>
      </c>
      <c r="H274" t="str">
        <f ca="1">IF(M274=Vas!$B$4, IF(H273="I", 1, MAX(H$2:H273) + 1), "")</f>
        <v/>
      </c>
      <c r="L274">
        <v>273</v>
      </c>
      <c r="M274" t="str">
        <f>INDEX(Elemek!$B$2:$B$113, MATCH(O274, Elemek!$C$2:$C$113,0))</f>
        <v>Os</v>
      </c>
      <c r="N274">
        <f t="shared" si="16"/>
        <v>186</v>
      </c>
      <c r="O274">
        <v>76</v>
      </c>
      <c r="P274">
        <v>110</v>
      </c>
      <c r="Q274">
        <v>8.3025079999999996</v>
      </c>
      <c r="R274">
        <f t="shared" si="17"/>
        <v>8.3025079999999996</v>
      </c>
      <c r="S274">
        <f t="shared" si="18"/>
        <v>8.3025079999999996</v>
      </c>
      <c r="T274">
        <f t="shared" si="19"/>
        <v>8.3025079999999996</v>
      </c>
    </row>
    <row r="275" spans="1:20" x14ac:dyDescent="0.25">
      <c r="A275">
        <v>274</v>
      </c>
      <c r="B275" t="str">
        <f>INDEX(Elemek!$B$2:$B$113, MATCH(D275, Elemek!$C$2:$C$113,0))</f>
        <v>In</v>
      </c>
      <c r="C275">
        <v>115</v>
      </c>
      <c r="D275">
        <v>49</v>
      </c>
      <c r="E275">
        <v>66</v>
      </c>
      <c r="F275">
        <v>8.8499099999999995</v>
      </c>
      <c r="H275" t="str">
        <f ca="1">IF(M275=Vas!$B$4, IF(H274="I", 1, MAX(H$2:H274) + 1), "")</f>
        <v/>
      </c>
      <c r="L275">
        <v>274</v>
      </c>
      <c r="M275" t="str">
        <f>INDEX(Elemek!$B$2:$B$113, MATCH(O275, Elemek!$C$2:$C$113,0))</f>
        <v>In</v>
      </c>
      <c r="N275">
        <f t="shared" si="16"/>
        <v>115</v>
      </c>
      <c r="O275">
        <v>49</v>
      </c>
      <c r="P275">
        <v>66</v>
      </c>
      <c r="Q275">
        <v>8.8499099999999995</v>
      </c>
      <c r="R275">
        <f t="shared" si="17"/>
        <v>8.8499099999999995</v>
      </c>
      <c r="S275">
        <f t="shared" si="18"/>
        <v>8.8499099999999995</v>
      </c>
      <c r="T275">
        <f t="shared" si="19"/>
        <v>8.8499099999999995</v>
      </c>
    </row>
    <row r="276" spans="1:20" x14ac:dyDescent="0.25">
      <c r="A276">
        <v>275</v>
      </c>
      <c r="B276" t="str">
        <f>INDEX(Elemek!$B$2:$B$113, MATCH(D276, Elemek!$C$2:$C$113,0))</f>
        <v>Gd</v>
      </c>
      <c r="C276">
        <v>152</v>
      </c>
      <c r="D276">
        <v>64</v>
      </c>
      <c r="E276">
        <v>88</v>
      </c>
      <c r="F276">
        <v>8.5628679999999999</v>
      </c>
      <c r="H276" t="str">
        <f ca="1">IF(M276=Vas!$B$4, IF(H275="I", 1, MAX(H$2:H275) + 1), "")</f>
        <v/>
      </c>
      <c r="L276">
        <v>275</v>
      </c>
      <c r="M276" t="str">
        <f>INDEX(Elemek!$B$2:$B$113, MATCH(O276, Elemek!$C$2:$C$113,0))</f>
        <v>Gd</v>
      </c>
      <c r="N276">
        <f t="shared" si="16"/>
        <v>152</v>
      </c>
      <c r="O276">
        <v>64</v>
      </c>
      <c r="P276">
        <v>88</v>
      </c>
      <c r="Q276">
        <v>8.5628679999999999</v>
      </c>
      <c r="R276">
        <f t="shared" si="17"/>
        <v>8.5628679999999999</v>
      </c>
      <c r="S276">
        <f t="shared" si="18"/>
        <v>8.5628679999999999</v>
      </c>
      <c r="T276">
        <f t="shared" si="19"/>
        <v>8.5628679999999999</v>
      </c>
    </row>
    <row r="277" spans="1:20" x14ac:dyDescent="0.25">
      <c r="A277">
        <v>276</v>
      </c>
      <c r="B277" t="str">
        <f>INDEX(Elemek!$B$2:$B$113, MATCH(D277, Elemek!$C$2:$C$113,0))</f>
        <v>Os</v>
      </c>
      <c r="C277">
        <v>184</v>
      </c>
      <c r="D277">
        <v>76</v>
      </c>
      <c r="E277">
        <v>108</v>
      </c>
      <c r="F277">
        <v>8.3118499999999997</v>
      </c>
      <c r="H277" t="str">
        <f ca="1">IF(M277=Vas!$B$4, IF(H276="I", 1, MAX(H$2:H276) + 1), "")</f>
        <v/>
      </c>
      <c r="L277">
        <v>276</v>
      </c>
      <c r="M277" t="str">
        <f>INDEX(Elemek!$B$2:$B$113, MATCH(O277, Elemek!$C$2:$C$113,0))</f>
        <v>Os</v>
      </c>
      <c r="N277">
        <f t="shared" si="16"/>
        <v>184</v>
      </c>
      <c r="O277">
        <v>76</v>
      </c>
      <c r="P277">
        <v>108</v>
      </c>
      <c r="Q277">
        <v>8.3118499999999997</v>
      </c>
      <c r="R277">
        <f t="shared" si="17"/>
        <v>8.3118499999999997</v>
      </c>
      <c r="S277">
        <f t="shared" si="18"/>
        <v>8.3118499999999997</v>
      </c>
      <c r="T277">
        <f t="shared" si="19"/>
        <v>8.3118499999999997</v>
      </c>
    </row>
    <row r="278" spans="1:20" x14ac:dyDescent="0.25">
      <c r="A278">
        <v>277</v>
      </c>
      <c r="B278" t="str">
        <f>INDEX(Elemek!$B$2:$B$113, MATCH(D278, Elemek!$C$2:$C$113,0))</f>
        <v>Pt</v>
      </c>
      <c r="C278">
        <v>190</v>
      </c>
      <c r="D278">
        <v>78</v>
      </c>
      <c r="E278">
        <v>112</v>
      </c>
      <c r="F278">
        <v>8.2677639999999997</v>
      </c>
      <c r="H278" t="str">
        <f ca="1">IF(M278=Vas!$B$4, IF(H277="I", 1, MAX(H$2:H277) + 1), "")</f>
        <v/>
      </c>
      <c r="L278">
        <v>277</v>
      </c>
      <c r="M278" t="str">
        <f>INDEX(Elemek!$B$2:$B$113, MATCH(O278, Elemek!$C$2:$C$113,0))</f>
        <v>Pt</v>
      </c>
      <c r="N278">
        <f t="shared" si="16"/>
        <v>190</v>
      </c>
      <c r="O278">
        <v>78</v>
      </c>
      <c r="P278">
        <v>112</v>
      </c>
      <c r="Q278">
        <v>8.2677639999999997</v>
      </c>
      <c r="R278">
        <f t="shared" si="17"/>
        <v>8.2677639999999997</v>
      </c>
      <c r="S278">
        <f t="shared" si="18"/>
        <v>8.2677639999999997</v>
      </c>
      <c r="T278">
        <f t="shared" si="19"/>
        <v>8.2677639999999997</v>
      </c>
    </row>
    <row r="279" spans="1:20" x14ac:dyDescent="0.25">
      <c r="A279">
        <v>278</v>
      </c>
      <c r="B279" t="str">
        <f>INDEX(Elemek!$B$2:$B$113, MATCH(D279, Elemek!$C$2:$C$113,0))</f>
        <v>Sm</v>
      </c>
      <c r="C279">
        <v>147</v>
      </c>
      <c r="D279">
        <v>62</v>
      </c>
      <c r="E279">
        <v>85</v>
      </c>
      <c r="F279">
        <v>8.6105929999999997</v>
      </c>
      <c r="H279" t="str">
        <f ca="1">IF(M279=Vas!$B$4, IF(H278="I", 1, MAX(H$2:H278) + 1), "")</f>
        <v/>
      </c>
      <c r="L279">
        <v>278</v>
      </c>
      <c r="M279" t="str">
        <f>INDEX(Elemek!$B$2:$B$113, MATCH(O279, Elemek!$C$2:$C$113,0))</f>
        <v>Sm</v>
      </c>
      <c r="N279">
        <f t="shared" si="16"/>
        <v>147</v>
      </c>
      <c r="O279">
        <v>62</v>
      </c>
      <c r="P279">
        <v>85</v>
      </c>
      <c r="Q279">
        <v>8.6105929999999997</v>
      </c>
      <c r="R279">
        <f t="shared" si="17"/>
        <v>8.6105929999999997</v>
      </c>
      <c r="S279">
        <f t="shared" si="18"/>
        <v>8.6105929999999997</v>
      </c>
      <c r="T279">
        <f t="shared" si="19"/>
        <v>8.6105929999999997</v>
      </c>
    </row>
    <row r="280" spans="1:20" x14ac:dyDescent="0.25">
      <c r="A280">
        <v>279</v>
      </c>
      <c r="B280" t="str">
        <f>INDEX(Elemek!$B$2:$B$113, MATCH(D280, Elemek!$C$2:$C$113,0))</f>
        <v>La</v>
      </c>
      <c r="C280">
        <v>138</v>
      </c>
      <c r="D280">
        <v>57</v>
      </c>
      <c r="E280">
        <v>81</v>
      </c>
      <c r="F280">
        <v>8.6983200000000007</v>
      </c>
      <c r="H280" t="str">
        <f ca="1">IF(M280=Vas!$B$4, IF(H279="I", 1, MAX(H$2:H279) + 1), "")</f>
        <v/>
      </c>
      <c r="L280">
        <v>279</v>
      </c>
      <c r="M280" t="str">
        <f>INDEX(Elemek!$B$2:$B$113, MATCH(O280, Elemek!$C$2:$C$113,0))</f>
        <v>La</v>
      </c>
      <c r="N280">
        <f t="shared" si="16"/>
        <v>138</v>
      </c>
      <c r="O280">
        <v>57</v>
      </c>
      <c r="P280">
        <v>81</v>
      </c>
      <c r="Q280">
        <v>8.6983200000000007</v>
      </c>
      <c r="R280">
        <f t="shared" si="17"/>
        <v>8.6983200000000007</v>
      </c>
      <c r="S280">
        <f t="shared" si="18"/>
        <v>8.6983200000000007</v>
      </c>
      <c r="T280">
        <f t="shared" si="19"/>
        <v>8.6983200000000007</v>
      </c>
    </row>
    <row r="281" spans="1:20" x14ac:dyDescent="0.25">
      <c r="A281">
        <v>280</v>
      </c>
      <c r="B281" t="str">
        <f>INDEX(Elemek!$B$2:$B$113, MATCH(D281, Elemek!$C$2:$C$113,0))</f>
        <v>Rb</v>
      </c>
      <c r="C281">
        <v>87</v>
      </c>
      <c r="D281">
        <v>37</v>
      </c>
      <c r="E281">
        <v>50</v>
      </c>
      <c r="F281">
        <v>9.0437180000000001</v>
      </c>
      <c r="H281" t="str">
        <f ca="1">IF(M281=Vas!$B$4, IF(H280="I", 1, MAX(H$2:H280) + 1), "")</f>
        <v/>
      </c>
      <c r="L281">
        <v>280</v>
      </c>
      <c r="M281" t="str">
        <f>INDEX(Elemek!$B$2:$B$113, MATCH(O281, Elemek!$C$2:$C$113,0))</f>
        <v>Rb</v>
      </c>
      <c r="N281">
        <f t="shared" si="16"/>
        <v>87</v>
      </c>
      <c r="O281">
        <v>37</v>
      </c>
      <c r="P281">
        <v>50</v>
      </c>
      <c r="Q281">
        <v>9.0437180000000001</v>
      </c>
      <c r="R281">
        <f t="shared" si="17"/>
        <v>9.0437180000000001</v>
      </c>
      <c r="S281">
        <f t="shared" si="18"/>
        <v>9.0437180000000001</v>
      </c>
      <c r="T281">
        <f t="shared" si="19"/>
        <v>9.0437180000000001</v>
      </c>
    </row>
    <row r="282" spans="1:20" x14ac:dyDescent="0.25">
      <c r="A282">
        <v>281</v>
      </c>
      <c r="B282" t="str">
        <f>INDEX(Elemek!$B$2:$B$113, MATCH(D282, Elemek!$C$2:$C$113,0))</f>
        <v>Re</v>
      </c>
      <c r="C282">
        <v>187</v>
      </c>
      <c r="D282">
        <v>75</v>
      </c>
      <c r="E282">
        <v>112</v>
      </c>
      <c r="F282">
        <v>8.2917319999999997</v>
      </c>
      <c r="H282" t="str">
        <f ca="1">IF(M282=Vas!$B$4, IF(H281="I", 1, MAX(H$2:H281) + 1), "")</f>
        <v/>
      </c>
      <c r="L282">
        <v>281</v>
      </c>
      <c r="M282" t="str">
        <f>INDEX(Elemek!$B$2:$B$113, MATCH(O282, Elemek!$C$2:$C$113,0))</f>
        <v>Re</v>
      </c>
      <c r="N282">
        <f t="shared" si="16"/>
        <v>187</v>
      </c>
      <c r="O282">
        <v>75</v>
      </c>
      <c r="P282">
        <v>112</v>
      </c>
      <c r="Q282">
        <v>8.2917319999999997</v>
      </c>
      <c r="R282">
        <f t="shared" si="17"/>
        <v>8.2917319999999997</v>
      </c>
      <c r="S282">
        <f t="shared" si="18"/>
        <v>8.2917319999999997</v>
      </c>
      <c r="T282">
        <f t="shared" si="19"/>
        <v>8.2917319999999997</v>
      </c>
    </row>
    <row r="283" spans="1:20" x14ac:dyDescent="0.25">
      <c r="A283">
        <v>282</v>
      </c>
      <c r="B283" t="str">
        <f>INDEX(Elemek!$B$2:$B$113, MATCH(D283, Elemek!$C$2:$C$113,0))</f>
        <v>Lu</v>
      </c>
      <c r="C283">
        <v>176</v>
      </c>
      <c r="D283">
        <v>71</v>
      </c>
      <c r="E283">
        <v>105</v>
      </c>
      <c r="F283">
        <v>8.3746650000000002</v>
      </c>
      <c r="H283" t="str">
        <f ca="1">IF(M283=Vas!$B$4, IF(H282="I", 1, MAX(H$2:H282) + 1), "")</f>
        <v/>
      </c>
      <c r="L283">
        <v>282</v>
      </c>
      <c r="M283" t="str">
        <f>INDEX(Elemek!$B$2:$B$113, MATCH(O283, Elemek!$C$2:$C$113,0))</f>
        <v>Lu</v>
      </c>
      <c r="N283">
        <f t="shared" si="16"/>
        <v>176</v>
      </c>
      <c r="O283">
        <v>71</v>
      </c>
      <c r="P283">
        <v>105</v>
      </c>
      <c r="Q283">
        <v>8.3746650000000002</v>
      </c>
      <c r="R283">
        <f t="shared" si="17"/>
        <v>8.3746650000000002</v>
      </c>
      <c r="S283">
        <f t="shared" si="18"/>
        <v>8.3746650000000002</v>
      </c>
      <c r="T283">
        <f t="shared" si="19"/>
        <v>8.3746650000000002</v>
      </c>
    </row>
    <row r="284" spans="1:20" x14ac:dyDescent="0.25">
      <c r="A284">
        <v>283</v>
      </c>
      <c r="B284" t="str">
        <f>INDEX(Elemek!$B$2:$B$113, MATCH(D284, Elemek!$C$2:$C$113,0))</f>
        <v>Th</v>
      </c>
      <c r="C284">
        <v>232</v>
      </c>
      <c r="D284">
        <v>90</v>
      </c>
      <c r="E284">
        <v>142</v>
      </c>
      <c r="F284">
        <v>7.918533</v>
      </c>
      <c r="H284" t="str">
        <f ca="1">IF(M284=Vas!$B$4, IF(H283="I", 1, MAX(H$2:H283) + 1), "")</f>
        <v/>
      </c>
      <c r="L284">
        <v>283</v>
      </c>
      <c r="M284" t="str">
        <f>INDEX(Elemek!$B$2:$B$113, MATCH(O284, Elemek!$C$2:$C$113,0))</f>
        <v>Th</v>
      </c>
      <c r="N284">
        <f t="shared" si="16"/>
        <v>232</v>
      </c>
      <c r="O284">
        <v>90</v>
      </c>
      <c r="P284">
        <v>142</v>
      </c>
      <c r="Q284">
        <v>7.918533</v>
      </c>
      <c r="R284">
        <f t="shared" si="17"/>
        <v>7.918533</v>
      </c>
      <c r="S284">
        <f t="shared" si="18"/>
        <v>7.918533</v>
      </c>
      <c r="T284">
        <f t="shared" si="19"/>
        <v>7.918533</v>
      </c>
    </row>
    <row r="285" spans="1:20" x14ac:dyDescent="0.25">
      <c r="A285">
        <v>284</v>
      </c>
      <c r="B285" t="str">
        <f>INDEX(Elemek!$B$2:$B$113, MATCH(D285, Elemek!$C$2:$C$113,0))</f>
        <v>U</v>
      </c>
      <c r="C285">
        <v>238</v>
      </c>
      <c r="D285">
        <v>92</v>
      </c>
      <c r="E285">
        <v>146</v>
      </c>
      <c r="F285">
        <v>7.8725509999999996</v>
      </c>
      <c r="H285" t="str">
        <f ca="1">IF(M285=Vas!$B$4, IF(H284="I", 1, MAX(H$2:H284) + 1), "")</f>
        <v/>
      </c>
      <c r="L285">
        <v>284</v>
      </c>
      <c r="M285" t="str">
        <f>INDEX(Elemek!$B$2:$B$113, MATCH(O285, Elemek!$C$2:$C$113,0))</f>
        <v>U</v>
      </c>
      <c r="N285">
        <f t="shared" si="16"/>
        <v>238</v>
      </c>
      <c r="O285">
        <v>92</v>
      </c>
      <c r="P285">
        <v>146</v>
      </c>
      <c r="Q285">
        <v>7.8725509999999996</v>
      </c>
      <c r="R285">
        <f t="shared" si="17"/>
        <v>7.8725509999999996</v>
      </c>
      <c r="S285">
        <f t="shared" si="18"/>
        <v>7.8725509999999996</v>
      </c>
      <c r="T285">
        <f t="shared" si="19"/>
        <v>7.8725509999999996</v>
      </c>
    </row>
    <row r="286" spans="1:20" x14ac:dyDescent="0.25">
      <c r="A286">
        <v>285</v>
      </c>
      <c r="B286" t="str">
        <f>INDEX(Elemek!$B$2:$B$113, MATCH(D286, Elemek!$C$2:$C$113,0))</f>
        <v>K</v>
      </c>
      <c r="C286">
        <v>40</v>
      </c>
      <c r="D286">
        <v>19</v>
      </c>
      <c r="E286">
        <v>21</v>
      </c>
      <c r="F286">
        <v>8.9097069999999992</v>
      </c>
      <c r="H286" t="str">
        <f ca="1">IF(M286=Vas!$B$4, IF(H285="I", 1, MAX(H$2:H285) + 1), "")</f>
        <v/>
      </c>
      <c r="L286">
        <v>285</v>
      </c>
      <c r="M286" t="str">
        <f>INDEX(Elemek!$B$2:$B$113, MATCH(O286, Elemek!$C$2:$C$113,0))</f>
        <v>K</v>
      </c>
      <c r="N286">
        <f t="shared" si="16"/>
        <v>40</v>
      </c>
      <c r="O286">
        <v>19</v>
      </c>
      <c r="P286">
        <v>21</v>
      </c>
      <c r="Q286">
        <v>8.9097069999999992</v>
      </c>
      <c r="R286">
        <f t="shared" si="17"/>
        <v>8.9097069999999992</v>
      </c>
      <c r="S286">
        <f t="shared" si="18"/>
        <v>8.9097069999999992</v>
      </c>
      <c r="T286">
        <f t="shared" si="19"/>
        <v>8.9097069999999992</v>
      </c>
    </row>
    <row r="287" spans="1:20" x14ac:dyDescent="0.25">
      <c r="A287">
        <v>286</v>
      </c>
      <c r="B287" t="str">
        <f>INDEX(Elemek!$B$2:$B$113, MATCH(D287, Elemek!$C$2:$C$113,0))</f>
        <v>U</v>
      </c>
      <c r="C287">
        <v>235</v>
      </c>
      <c r="D287">
        <v>92</v>
      </c>
      <c r="E287">
        <v>143</v>
      </c>
      <c r="F287">
        <v>7.8971980000000004</v>
      </c>
      <c r="H287" t="str">
        <f ca="1">IF(M287=Vas!$B$4, IF(H286="I", 1, MAX(H$2:H286) + 1), "")</f>
        <v/>
      </c>
      <c r="L287">
        <v>286</v>
      </c>
      <c r="M287" t="str">
        <f>INDEX(Elemek!$B$2:$B$113, MATCH(O287, Elemek!$C$2:$C$113,0))</f>
        <v>U</v>
      </c>
      <c r="N287">
        <f t="shared" si="16"/>
        <v>235</v>
      </c>
      <c r="O287">
        <v>92</v>
      </c>
      <c r="P287">
        <v>143</v>
      </c>
      <c r="Q287">
        <v>7.8971980000000004</v>
      </c>
      <c r="R287">
        <f t="shared" si="17"/>
        <v>7.8971980000000004</v>
      </c>
      <c r="S287">
        <f t="shared" si="18"/>
        <v>7.8971980000000004</v>
      </c>
      <c r="T287">
        <f t="shared" si="19"/>
        <v>7.8971980000000004</v>
      </c>
    </row>
    <row r="288" spans="1:20" x14ac:dyDescent="0.25">
      <c r="A288">
        <v>287</v>
      </c>
      <c r="B288" t="str">
        <f>INDEX(Elemek!$B$2:$B$113, MATCH(D288, Elemek!$C$2:$C$113,0))</f>
        <v>Sm</v>
      </c>
      <c r="C288">
        <v>146</v>
      </c>
      <c r="D288">
        <v>62</v>
      </c>
      <c r="E288">
        <v>84</v>
      </c>
      <c r="F288">
        <v>8.6261360000000007</v>
      </c>
      <c r="H288" t="str">
        <f ca="1">IF(M288=Vas!$B$4, IF(H287="I", 1, MAX(H$2:H287) + 1), "")</f>
        <v/>
      </c>
      <c r="L288">
        <v>287</v>
      </c>
      <c r="M288" t="str">
        <f>INDEX(Elemek!$B$2:$B$113, MATCH(O288, Elemek!$C$2:$C$113,0))</f>
        <v>Sm</v>
      </c>
      <c r="N288">
        <f t="shared" si="16"/>
        <v>146</v>
      </c>
      <c r="O288">
        <v>62</v>
      </c>
      <c r="P288">
        <v>84</v>
      </c>
      <c r="Q288">
        <v>8.6261360000000007</v>
      </c>
      <c r="R288">
        <f t="shared" si="17"/>
        <v>8.6261360000000007</v>
      </c>
      <c r="S288">
        <f t="shared" si="18"/>
        <v>8.6261360000000007</v>
      </c>
      <c r="T288">
        <f t="shared" si="19"/>
        <v>8.6261360000000007</v>
      </c>
    </row>
    <row r="289" spans="1:20" x14ac:dyDescent="0.25">
      <c r="A289">
        <v>288</v>
      </c>
      <c r="B289" t="str">
        <f>INDEX(Elemek!$B$2:$B$113, MATCH(D289, Elemek!$C$2:$C$113,0))</f>
        <v>Pu</v>
      </c>
      <c r="C289">
        <v>244</v>
      </c>
      <c r="D289">
        <v>94</v>
      </c>
      <c r="E289">
        <v>150</v>
      </c>
      <c r="F289">
        <v>7.8262210000000003</v>
      </c>
      <c r="H289" t="str">
        <f ca="1">IF(M289=Vas!$B$4, IF(H288="I", 1, MAX(H$2:H288) + 1), "")</f>
        <v/>
      </c>
      <c r="L289">
        <v>288</v>
      </c>
      <c r="M289" t="str">
        <f>INDEX(Elemek!$B$2:$B$113, MATCH(O289, Elemek!$C$2:$C$113,0))</f>
        <v>Pu</v>
      </c>
      <c r="N289">
        <f t="shared" si="16"/>
        <v>244</v>
      </c>
      <c r="O289">
        <v>94</v>
      </c>
      <c r="P289">
        <v>150</v>
      </c>
      <c r="Q289">
        <v>7.8262210000000003</v>
      </c>
      <c r="R289">
        <f t="shared" si="17"/>
        <v>7.8262210000000003</v>
      </c>
      <c r="S289">
        <f t="shared" si="18"/>
        <v>7.8262210000000003</v>
      </c>
      <c r="T289">
        <f t="shared" si="19"/>
        <v>7.8262210000000003</v>
      </c>
    </row>
    <row r="290" spans="1:20" x14ac:dyDescent="0.25">
      <c r="A290">
        <v>289</v>
      </c>
      <c r="B290" t="str">
        <f>INDEX(Elemek!$B$2:$B$113, MATCH(D290, Elemek!$C$2:$C$113,0))</f>
        <v>Nb</v>
      </c>
      <c r="C290">
        <v>92</v>
      </c>
      <c r="D290">
        <v>41</v>
      </c>
      <c r="E290">
        <v>51</v>
      </c>
      <c r="F290">
        <v>9.01098</v>
      </c>
      <c r="H290" t="str">
        <f ca="1">IF(M290=Vas!$B$4, IF(H289="I", 1, MAX(H$2:H289) + 1), "")</f>
        <v/>
      </c>
      <c r="L290">
        <v>289</v>
      </c>
      <c r="M290" t="str">
        <f>INDEX(Elemek!$B$2:$B$113, MATCH(O290, Elemek!$C$2:$C$113,0))</f>
        <v>Nb</v>
      </c>
      <c r="N290">
        <f t="shared" si="16"/>
        <v>92</v>
      </c>
      <c r="O290">
        <v>41</v>
      </c>
      <c r="P290">
        <v>51</v>
      </c>
      <c r="Q290">
        <v>9.01098</v>
      </c>
      <c r="R290">
        <f t="shared" si="17"/>
        <v>9.01098</v>
      </c>
      <c r="S290">
        <f t="shared" si="18"/>
        <v>9.01098</v>
      </c>
      <c r="T290">
        <f t="shared" si="19"/>
        <v>9.01098</v>
      </c>
    </row>
    <row r="291" spans="1:20" x14ac:dyDescent="0.25">
      <c r="A291">
        <v>290</v>
      </c>
      <c r="B291" t="str">
        <f>INDEX(Elemek!$B$2:$B$113, MATCH(D291, Elemek!$C$2:$C$113,0))</f>
        <v>U</v>
      </c>
      <c r="C291">
        <v>236</v>
      </c>
      <c r="D291">
        <v>92</v>
      </c>
      <c r="E291">
        <v>144</v>
      </c>
      <c r="F291">
        <v>7.89147</v>
      </c>
      <c r="H291" t="str">
        <f ca="1">IF(M291=Vas!$B$4, IF(H290="I", 1, MAX(H$2:H290) + 1), "")</f>
        <v/>
      </c>
      <c r="L291">
        <v>290</v>
      </c>
      <c r="M291" t="str">
        <f>INDEX(Elemek!$B$2:$B$113, MATCH(O291, Elemek!$C$2:$C$113,0))</f>
        <v>U</v>
      </c>
      <c r="N291">
        <f t="shared" si="16"/>
        <v>236</v>
      </c>
      <c r="O291">
        <v>92</v>
      </c>
      <c r="P291">
        <v>144</v>
      </c>
      <c r="Q291">
        <v>7.89147</v>
      </c>
      <c r="R291">
        <f t="shared" si="17"/>
        <v>7.89147</v>
      </c>
      <c r="S291">
        <f t="shared" si="18"/>
        <v>7.89147</v>
      </c>
      <c r="T291">
        <f t="shared" si="19"/>
        <v>7.89147</v>
      </c>
    </row>
    <row r="292" spans="1:20" x14ac:dyDescent="0.25">
      <c r="A292">
        <v>291</v>
      </c>
      <c r="B292" t="str">
        <f>INDEX(Elemek!$B$2:$B$113, MATCH(D292, Elemek!$C$2:$C$113,0))</f>
        <v>Pb</v>
      </c>
      <c r="C292">
        <v>205</v>
      </c>
      <c r="D292">
        <v>82</v>
      </c>
      <c r="E292">
        <v>123</v>
      </c>
      <c r="F292">
        <v>8.1872790000000002</v>
      </c>
      <c r="H292" t="str">
        <f ca="1">IF(M292=Vas!$B$4, IF(H291="I", 1, MAX(H$2:H291) + 1), "")</f>
        <v/>
      </c>
      <c r="L292">
        <v>291</v>
      </c>
      <c r="M292" t="str">
        <f>INDEX(Elemek!$B$2:$B$113, MATCH(O292, Elemek!$C$2:$C$113,0))</f>
        <v>Pb</v>
      </c>
      <c r="N292">
        <f t="shared" si="16"/>
        <v>205</v>
      </c>
      <c r="O292">
        <v>82</v>
      </c>
      <c r="P292">
        <v>123</v>
      </c>
      <c r="Q292">
        <v>8.1872790000000002</v>
      </c>
      <c r="R292">
        <f t="shared" si="17"/>
        <v>8.1872790000000002</v>
      </c>
      <c r="S292">
        <f t="shared" si="18"/>
        <v>8.1872790000000002</v>
      </c>
      <c r="T292">
        <f t="shared" si="19"/>
        <v>8.1872790000000002</v>
      </c>
    </row>
    <row r="293" spans="1:20" x14ac:dyDescent="0.25">
      <c r="A293">
        <v>292</v>
      </c>
      <c r="B293" t="str">
        <f>INDEX(Elemek!$B$2:$B$113, MATCH(D293, Elemek!$C$2:$C$113,0))</f>
        <v>I</v>
      </c>
      <c r="C293">
        <v>129</v>
      </c>
      <c r="D293">
        <v>53</v>
      </c>
      <c r="E293">
        <v>76</v>
      </c>
      <c r="F293">
        <v>8.7573969999999992</v>
      </c>
      <c r="H293" t="str">
        <f ca="1">IF(M293=Vas!$B$4, IF(H292="I", 1, MAX(H$2:H292) + 1), "")</f>
        <v/>
      </c>
      <c r="L293">
        <v>292</v>
      </c>
      <c r="M293" t="str">
        <f>INDEX(Elemek!$B$2:$B$113, MATCH(O293, Elemek!$C$2:$C$113,0))</f>
        <v>I</v>
      </c>
      <c r="N293">
        <f t="shared" si="16"/>
        <v>129</v>
      </c>
      <c r="O293">
        <v>53</v>
      </c>
      <c r="P293">
        <v>76</v>
      </c>
      <c r="Q293">
        <v>8.7573969999999992</v>
      </c>
      <c r="R293">
        <f t="shared" si="17"/>
        <v>8.7573969999999992</v>
      </c>
      <c r="S293">
        <f t="shared" si="18"/>
        <v>8.7573969999999992</v>
      </c>
      <c r="T293">
        <f t="shared" si="19"/>
        <v>8.7573969999999992</v>
      </c>
    </row>
    <row r="294" spans="1:20" x14ac:dyDescent="0.25">
      <c r="A294">
        <v>293</v>
      </c>
      <c r="B294" t="str">
        <f>INDEX(Elemek!$B$2:$B$113, MATCH(D294, Elemek!$C$2:$C$113,0))</f>
        <v>Cm</v>
      </c>
      <c r="C294">
        <v>247</v>
      </c>
      <c r="D294">
        <v>96</v>
      </c>
      <c r="E294">
        <v>151</v>
      </c>
      <c r="F294">
        <v>7.8060080000000003</v>
      </c>
      <c r="H294" t="str">
        <f ca="1">IF(M294=Vas!$B$4, IF(H293="I", 1, MAX(H$2:H293) + 1), "")</f>
        <v/>
      </c>
      <c r="L294">
        <v>293</v>
      </c>
      <c r="M294" t="str">
        <f>INDEX(Elemek!$B$2:$B$113, MATCH(O294, Elemek!$C$2:$C$113,0))</f>
        <v>Cm</v>
      </c>
      <c r="N294">
        <f t="shared" si="16"/>
        <v>247</v>
      </c>
      <c r="O294">
        <v>96</v>
      </c>
      <c r="P294">
        <v>151</v>
      </c>
      <c r="Q294">
        <v>7.8060080000000003</v>
      </c>
      <c r="R294">
        <f t="shared" si="17"/>
        <v>7.8060080000000003</v>
      </c>
      <c r="S294">
        <f t="shared" si="18"/>
        <v>7.8060080000000003</v>
      </c>
      <c r="T294">
        <f t="shared" si="19"/>
        <v>7.8060080000000003</v>
      </c>
    </row>
    <row r="295" spans="1:20" x14ac:dyDescent="0.25">
      <c r="A295">
        <v>294</v>
      </c>
      <c r="B295" t="str">
        <f>INDEX(Elemek!$B$2:$B$113, MATCH(D295, Elemek!$C$2:$C$113,0))</f>
        <v>Hf</v>
      </c>
      <c r="C295">
        <v>182</v>
      </c>
      <c r="D295">
        <v>72</v>
      </c>
      <c r="E295">
        <v>110</v>
      </c>
      <c r="F295">
        <v>8.3243989999999997</v>
      </c>
      <c r="H295" t="str">
        <f ca="1">IF(M295=Vas!$B$4, IF(H294="I", 1, MAX(H$2:H294) + 1), "")</f>
        <v/>
      </c>
      <c r="L295">
        <v>294</v>
      </c>
      <c r="M295" t="str">
        <f>INDEX(Elemek!$B$2:$B$113, MATCH(O295, Elemek!$C$2:$C$113,0))</f>
        <v>Hf</v>
      </c>
      <c r="N295">
        <f t="shared" si="16"/>
        <v>182</v>
      </c>
      <c r="O295">
        <v>72</v>
      </c>
      <c r="P295">
        <v>110</v>
      </c>
      <c r="Q295">
        <v>8.3243989999999997</v>
      </c>
      <c r="R295">
        <f t="shared" si="17"/>
        <v>8.3243989999999997</v>
      </c>
      <c r="S295">
        <f t="shared" si="18"/>
        <v>8.3243989999999997</v>
      </c>
      <c r="T295">
        <f t="shared" si="19"/>
        <v>8.3243989999999997</v>
      </c>
    </row>
    <row r="296" spans="1:20" x14ac:dyDescent="0.25">
      <c r="A296">
        <v>295</v>
      </c>
      <c r="B296" t="str">
        <f>INDEX(Elemek!$B$2:$B$113, MATCH(D296, Elemek!$C$2:$C$113,0))</f>
        <v>Pd</v>
      </c>
      <c r="C296">
        <v>107</v>
      </c>
      <c r="D296">
        <v>46</v>
      </c>
      <c r="E296">
        <v>61</v>
      </c>
      <c r="F296">
        <v>8.8971970000000002</v>
      </c>
      <c r="H296" t="str">
        <f ca="1">IF(M296=Vas!$B$4, IF(H295="I", 1, MAX(H$2:H295) + 1), "")</f>
        <v/>
      </c>
      <c r="L296">
        <v>295</v>
      </c>
      <c r="M296" t="str">
        <f>INDEX(Elemek!$B$2:$B$113, MATCH(O296, Elemek!$C$2:$C$113,0))</f>
        <v>Pd</v>
      </c>
      <c r="N296">
        <f t="shared" si="16"/>
        <v>107</v>
      </c>
      <c r="O296">
        <v>46</v>
      </c>
      <c r="P296">
        <v>61</v>
      </c>
      <c r="Q296">
        <v>8.8971970000000002</v>
      </c>
      <c r="R296">
        <f t="shared" si="17"/>
        <v>8.8971970000000002</v>
      </c>
      <c r="S296">
        <f t="shared" si="18"/>
        <v>8.8971970000000002</v>
      </c>
      <c r="T296">
        <f t="shared" si="19"/>
        <v>8.8971970000000002</v>
      </c>
    </row>
    <row r="297" spans="1:20" x14ac:dyDescent="0.25">
      <c r="A297">
        <v>296</v>
      </c>
      <c r="B297" t="str">
        <f>INDEX(Elemek!$B$2:$B$113, MATCH(D297, Elemek!$C$2:$C$113,0))</f>
        <v>Tc</v>
      </c>
      <c r="C297">
        <v>97</v>
      </c>
      <c r="D297">
        <v>43</v>
      </c>
      <c r="E297">
        <v>54</v>
      </c>
      <c r="F297">
        <v>8.9705030000000008</v>
      </c>
      <c r="H297" t="str">
        <f ca="1">IF(M297=Vas!$B$4, IF(H296="I", 1, MAX(H$2:H296) + 1), "")</f>
        <v/>
      </c>
      <c r="L297">
        <v>296</v>
      </c>
      <c r="M297" t="str">
        <f>INDEX(Elemek!$B$2:$B$113, MATCH(O297, Elemek!$C$2:$C$113,0))</f>
        <v>Tc</v>
      </c>
      <c r="N297">
        <f t="shared" si="16"/>
        <v>97</v>
      </c>
      <c r="O297">
        <v>43</v>
      </c>
      <c r="P297">
        <v>54</v>
      </c>
      <c r="Q297">
        <v>8.9705030000000008</v>
      </c>
      <c r="R297">
        <f t="shared" si="17"/>
        <v>8.9705030000000008</v>
      </c>
      <c r="S297">
        <f t="shared" si="18"/>
        <v>8.9705030000000008</v>
      </c>
      <c r="T297">
        <f t="shared" si="19"/>
        <v>8.9705030000000008</v>
      </c>
    </row>
    <row r="298" spans="1:20" x14ac:dyDescent="0.25">
      <c r="A298">
        <v>297</v>
      </c>
      <c r="B298" t="str">
        <f>INDEX(Elemek!$B$2:$B$113, MATCH(D298, Elemek!$C$2:$C$113,0))</f>
        <v>Tc</v>
      </c>
      <c r="C298">
        <v>98</v>
      </c>
      <c r="D298">
        <v>43</v>
      </c>
      <c r="E298">
        <v>55</v>
      </c>
      <c r="F298">
        <v>8.953246</v>
      </c>
      <c r="H298" t="str">
        <f ca="1">IF(M298=Vas!$B$4, IF(H297="I", 1, MAX(H$2:H297) + 1), "")</f>
        <v/>
      </c>
      <c r="L298">
        <v>297</v>
      </c>
      <c r="M298" t="str">
        <f>INDEX(Elemek!$B$2:$B$113, MATCH(O298, Elemek!$C$2:$C$113,0))</f>
        <v>Tc</v>
      </c>
      <c r="N298">
        <f t="shared" si="16"/>
        <v>98</v>
      </c>
      <c r="O298">
        <v>43</v>
      </c>
      <c r="P298">
        <v>55</v>
      </c>
      <c r="Q298">
        <v>8.953246</v>
      </c>
      <c r="R298">
        <f t="shared" si="17"/>
        <v>8.953246</v>
      </c>
      <c r="S298">
        <f t="shared" si="18"/>
        <v>8.953246</v>
      </c>
      <c r="T298">
        <f t="shared" si="19"/>
        <v>8.953246</v>
      </c>
    </row>
    <row r="299" spans="1:20" x14ac:dyDescent="0.25">
      <c r="A299">
        <v>298</v>
      </c>
      <c r="B299" t="str">
        <f>INDEX(Elemek!$B$2:$B$113, MATCH(D299, Elemek!$C$2:$C$113,0))</f>
        <v>Mn</v>
      </c>
      <c r="C299">
        <v>53</v>
      </c>
      <c r="D299">
        <v>25</v>
      </c>
      <c r="E299">
        <v>28</v>
      </c>
      <c r="F299">
        <v>9.1031750000000002</v>
      </c>
      <c r="H299" t="str">
        <f ca="1">IF(M299=Vas!$B$4, IF(H298="I", 1, MAX(H$2:H298) + 1), "")</f>
        <v/>
      </c>
      <c r="L299">
        <v>298</v>
      </c>
      <c r="M299" t="str">
        <f>INDEX(Elemek!$B$2:$B$113, MATCH(O299, Elemek!$C$2:$C$113,0))</f>
        <v>Mn</v>
      </c>
      <c r="N299">
        <f t="shared" si="16"/>
        <v>53</v>
      </c>
      <c r="O299">
        <v>25</v>
      </c>
      <c r="P299">
        <v>28</v>
      </c>
      <c r="Q299">
        <v>9.1031750000000002</v>
      </c>
      <c r="R299">
        <f t="shared" si="17"/>
        <v>9.1031750000000002</v>
      </c>
      <c r="S299">
        <f t="shared" si="18"/>
        <v>9.1031750000000002</v>
      </c>
      <c r="T299">
        <f t="shared" si="19"/>
        <v>9.1031750000000002</v>
      </c>
    </row>
    <row r="300" spans="1:20" x14ac:dyDescent="0.25">
      <c r="A300">
        <v>299</v>
      </c>
      <c r="B300" t="str">
        <f>INDEX(Elemek!$B$2:$B$113, MATCH(D300, Elemek!$C$2:$C$113,0))</f>
        <v>Fe</v>
      </c>
      <c r="C300">
        <v>60</v>
      </c>
      <c r="D300">
        <v>26</v>
      </c>
      <c r="E300">
        <v>34</v>
      </c>
      <c r="F300">
        <v>9.0948609999999999</v>
      </c>
      <c r="H300">
        <f ca="1">IF(M300=Vas!$B$4, IF(H299="I", 1, MAX(H$2:H299) + 1), "")</f>
        <v>5</v>
      </c>
      <c r="L300">
        <v>299</v>
      </c>
      <c r="M300" t="str">
        <f>INDEX(Elemek!$B$2:$B$113, MATCH(O300, Elemek!$C$2:$C$113,0))</f>
        <v>Fe</v>
      </c>
      <c r="N300">
        <f t="shared" si="16"/>
        <v>60</v>
      </c>
      <c r="O300">
        <v>26</v>
      </c>
      <c r="P300">
        <v>34</v>
      </c>
      <c r="Q300">
        <v>9.0948609999999999</v>
      </c>
      <c r="R300">
        <f t="shared" si="17"/>
        <v>9.0948609999999999</v>
      </c>
      <c r="S300">
        <f t="shared" si="18"/>
        <v>9.0948609999999999</v>
      </c>
      <c r="T300">
        <f t="shared" si="19"/>
        <v>9.0948609999999999</v>
      </c>
    </row>
    <row r="301" spans="1:20" x14ac:dyDescent="0.25">
      <c r="A301">
        <v>300</v>
      </c>
      <c r="B301" t="str">
        <f>INDEX(Elemek!$B$2:$B$113, MATCH(D301, Elemek!$C$2:$C$113,0))</f>
        <v>Bi</v>
      </c>
      <c r="C301">
        <v>210</v>
      </c>
      <c r="D301">
        <v>83</v>
      </c>
      <c r="E301">
        <v>127</v>
      </c>
      <c r="F301">
        <v>8.1404730000000001</v>
      </c>
      <c r="H301" t="str">
        <f ca="1">IF(M301=Vas!$B$4, IF(H300="I", 1, MAX(H$2:H300) + 1), "")</f>
        <v/>
      </c>
      <c r="L301">
        <v>300</v>
      </c>
      <c r="M301" t="str">
        <f>INDEX(Elemek!$B$2:$B$113, MATCH(O301, Elemek!$C$2:$C$113,0))</f>
        <v>Bi</v>
      </c>
      <c r="N301">
        <f t="shared" si="16"/>
        <v>210</v>
      </c>
      <c r="O301">
        <v>83</v>
      </c>
      <c r="P301">
        <v>127</v>
      </c>
      <c r="Q301">
        <v>8.1404730000000001</v>
      </c>
      <c r="R301">
        <f t="shared" si="17"/>
        <v>8.1404730000000001</v>
      </c>
      <c r="S301">
        <f t="shared" si="18"/>
        <v>8.1404730000000001</v>
      </c>
      <c r="T301">
        <f t="shared" si="19"/>
        <v>8.1404730000000001</v>
      </c>
    </row>
    <row r="302" spans="1:20" x14ac:dyDescent="0.25">
      <c r="A302">
        <v>301</v>
      </c>
      <c r="B302" t="str">
        <f>INDEX(Elemek!$B$2:$B$113, MATCH(D302, Elemek!$C$2:$C$113,0))</f>
        <v>Np</v>
      </c>
      <c r="C302">
        <v>237</v>
      </c>
      <c r="D302">
        <v>93</v>
      </c>
      <c r="E302">
        <v>144</v>
      </c>
      <c r="F302">
        <v>7.8819889999999999</v>
      </c>
      <c r="H302" t="str">
        <f ca="1">IF(M302=Vas!$B$4, IF(H301="I", 1, MAX(H$2:H301) + 1), "")</f>
        <v/>
      </c>
      <c r="L302">
        <v>301</v>
      </c>
      <c r="M302" t="str">
        <f>INDEX(Elemek!$B$2:$B$113, MATCH(O302, Elemek!$C$2:$C$113,0))</f>
        <v>Np</v>
      </c>
      <c r="N302">
        <f t="shared" si="16"/>
        <v>237</v>
      </c>
      <c r="O302">
        <v>93</v>
      </c>
      <c r="P302">
        <v>144</v>
      </c>
      <c r="Q302">
        <v>7.8819889999999999</v>
      </c>
      <c r="R302">
        <f t="shared" si="17"/>
        <v>7.8819889999999999</v>
      </c>
      <c r="S302">
        <f t="shared" si="18"/>
        <v>7.8819889999999999</v>
      </c>
      <c r="T302">
        <f t="shared" si="19"/>
        <v>7.8819889999999999</v>
      </c>
    </row>
    <row r="303" spans="1:20" x14ac:dyDescent="0.25">
      <c r="A303">
        <v>302</v>
      </c>
      <c r="B303" t="str">
        <f>INDEX(Elemek!$B$2:$B$113, MATCH(D303, Elemek!$C$2:$C$113,0))</f>
        <v>Gd</v>
      </c>
      <c r="C303">
        <v>150</v>
      </c>
      <c r="D303">
        <v>64</v>
      </c>
      <c r="E303">
        <v>86</v>
      </c>
      <c r="F303">
        <v>8.576454</v>
      </c>
      <c r="H303" t="str">
        <f ca="1">IF(M303=Vas!$B$4, IF(H302="I", 1, MAX(H$2:H302) + 1), "")</f>
        <v/>
      </c>
      <c r="L303">
        <v>302</v>
      </c>
      <c r="M303" t="str">
        <f>INDEX(Elemek!$B$2:$B$113, MATCH(O303, Elemek!$C$2:$C$113,0))</f>
        <v>Gd</v>
      </c>
      <c r="N303">
        <f t="shared" si="16"/>
        <v>150</v>
      </c>
      <c r="O303">
        <v>64</v>
      </c>
      <c r="P303">
        <v>86</v>
      </c>
      <c r="Q303">
        <v>8.576454</v>
      </c>
      <c r="R303">
        <f t="shared" si="17"/>
        <v>8.576454</v>
      </c>
      <c r="S303">
        <f t="shared" si="18"/>
        <v>8.576454</v>
      </c>
      <c r="T303">
        <f t="shared" si="19"/>
        <v>8.576454</v>
      </c>
    </row>
    <row r="304" spans="1:20" x14ac:dyDescent="0.25">
      <c r="A304">
        <v>303</v>
      </c>
      <c r="B304" t="str">
        <f>INDEX(Elemek!$B$2:$B$113, MATCH(D304, Elemek!$C$2:$C$113,0))</f>
        <v>Zr</v>
      </c>
      <c r="C304">
        <v>93</v>
      </c>
      <c r="D304">
        <v>40</v>
      </c>
      <c r="E304">
        <v>53</v>
      </c>
      <c r="F304">
        <v>9.0080690000000008</v>
      </c>
      <c r="H304" t="str">
        <f ca="1">IF(M304=Vas!$B$4, IF(H303="I", 1, MAX(H$2:H303) + 1), "")</f>
        <v/>
      </c>
      <c r="L304">
        <v>303</v>
      </c>
      <c r="M304" t="str">
        <f>INDEX(Elemek!$B$2:$B$113, MATCH(O304, Elemek!$C$2:$C$113,0))</f>
        <v>Zr</v>
      </c>
      <c r="N304">
        <f t="shared" si="16"/>
        <v>93</v>
      </c>
      <c r="O304">
        <v>40</v>
      </c>
      <c r="P304">
        <v>53</v>
      </c>
      <c r="Q304">
        <v>9.0080690000000008</v>
      </c>
      <c r="R304">
        <f t="shared" si="17"/>
        <v>9.0080690000000008</v>
      </c>
      <c r="S304">
        <f t="shared" si="18"/>
        <v>9.0080690000000008</v>
      </c>
      <c r="T304">
        <f t="shared" si="19"/>
        <v>9.0080690000000008</v>
      </c>
    </row>
    <row r="305" spans="1:20" x14ac:dyDescent="0.25">
      <c r="A305">
        <v>304</v>
      </c>
      <c r="B305" t="str">
        <f>INDEX(Elemek!$B$2:$B$113, MATCH(D305, Elemek!$C$2:$C$113,0))</f>
        <v>Be</v>
      </c>
      <c r="C305">
        <v>10</v>
      </c>
      <c r="D305">
        <v>4</v>
      </c>
      <c r="E305">
        <v>6</v>
      </c>
      <c r="F305">
        <v>6.810657</v>
      </c>
      <c r="H305" t="str">
        <f ca="1">IF(M305=Vas!$B$4, IF(H304="I", 1, MAX(H$2:H304) + 1), "")</f>
        <v/>
      </c>
      <c r="L305">
        <v>304</v>
      </c>
      <c r="M305" t="str">
        <f>INDEX(Elemek!$B$2:$B$113, MATCH(O305, Elemek!$C$2:$C$113,0))</f>
        <v>Be</v>
      </c>
      <c r="N305">
        <f t="shared" si="16"/>
        <v>10</v>
      </c>
      <c r="O305">
        <v>4</v>
      </c>
      <c r="P305">
        <v>6</v>
      </c>
      <c r="Q305">
        <v>6.810657</v>
      </c>
      <c r="R305">
        <f t="shared" si="17"/>
        <v>6.810657</v>
      </c>
      <c r="S305">
        <f t="shared" si="18"/>
        <v>6.810657</v>
      </c>
      <c r="T305">
        <f t="shared" si="19"/>
        <v>6.810657</v>
      </c>
    </row>
    <row r="306" spans="1:20" x14ac:dyDescent="0.25">
      <c r="A306">
        <v>305</v>
      </c>
      <c r="B306" t="str">
        <f>INDEX(Elemek!$B$2:$B$113, MATCH(D306, Elemek!$C$2:$C$113,0))</f>
        <v>Dy</v>
      </c>
      <c r="C306">
        <v>154</v>
      </c>
      <c r="D306">
        <v>66</v>
      </c>
      <c r="E306">
        <v>88</v>
      </c>
      <c r="F306">
        <v>8.5284569999999995</v>
      </c>
      <c r="H306" t="str">
        <f ca="1">IF(M306=Vas!$B$4, IF(H305="I", 1, MAX(H$2:H305) + 1), "")</f>
        <v/>
      </c>
      <c r="L306">
        <v>305</v>
      </c>
      <c r="M306" t="str">
        <f>INDEX(Elemek!$B$2:$B$113, MATCH(O306, Elemek!$C$2:$C$113,0))</f>
        <v>Dy</v>
      </c>
      <c r="N306">
        <f t="shared" si="16"/>
        <v>154</v>
      </c>
      <c r="O306">
        <v>66</v>
      </c>
      <c r="P306">
        <v>88</v>
      </c>
      <c r="Q306">
        <v>8.5284569999999995</v>
      </c>
      <c r="R306">
        <f t="shared" si="17"/>
        <v>8.5284569999999995</v>
      </c>
      <c r="S306">
        <f t="shared" si="18"/>
        <v>8.5284569999999995</v>
      </c>
      <c r="T306">
        <f t="shared" si="19"/>
        <v>8.5284569999999995</v>
      </c>
    </row>
    <row r="307" spans="1:20" x14ac:dyDescent="0.25">
      <c r="A307">
        <v>306</v>
      </c>
      <c r="B307" t="str">
        <f>INDEX(Elemek!$B$2:$B$113, MATCH(D307, Elemek!$C$2:$C$113,0))</f>
        <v>Cs</v>
      </c>
      <c r="C307">
        <v>135</v>
      </c>
      <c r="D307">
        <v>55</v>
      </c>
      <c r="E307">
        <v>80</v>
      </c>
      <c r="F307">
        <v>8.7200819999999997</v>
      </c>
      <c r="H307" t="str">
        <f ca="1">IF(M307=Vas!$B$4, IF(H306="I", 1, MAX(H$2:H306) + 1), "")</f>
        <v/>
      </c>
      <c r="L307">
        <v>306</v>
      </c>
      <c r="M307" t="str">
        <f>INDEX(Elemek!$B$2:$B$113, MATCH(O307, Elemek!$C$2:$C$113,0))</f>
        <v>Cs</v>
      </c>
      <c r="N307">
        <f t="shared" si="16"/>
        <v>135</v>
      </c>
      <c r="O307">
        <v>55</v>
      </c>
      <c r="P307">
        <v>80</v>
      </c>
      <c r="Q307">
        <v>8.7200819999999997</v>
      </c>
      <c r="R307">
        <f t="shared" si="17"/>
        <v>8.7200819999999997</v>
      </c>
      <c r="S307">
        <f t="shared" si="18"/>
        <v>8.7200819999999997</v>
      </c>
      <c r="T307">
        <f t="shared" si="19"/>
        <v>8.7200819999999997</v>
      </c>
    </row>
    <row r="308" spans="1:20" x14ac:dyDescent="0.25">
      <c r="A308">
        <v>307</v>
      </c>
      <c r="B308" t="str">
        <f>INDEX(Elemek!$B$2:$B$113, MATCH(D308, Elemek!$C$2:$C$113,0))</f>
        <v>Al</v>
      </c>
      <c r="C308">
        <v>26</v>
      </c>
      <c r="D308">
        <v>13</v>
      </c>
      <c r="E308">
        <v>13</v>
      </c>
      <c r="F308">
        <v>8.5409539999999993</v>
      </c>
      <c r="H308" t="str">
        <f ca="1">IF(M308=Vas!$B$4, IF(H307="I", 1, MAX(H$2:H307) + 1), "")</f>
        <v/>
      </c>
      <c r="L308">
        <v>307</v>
      </c>
      <c r="M308" t="str">
        <f>INDEX(Elemek!$B$2:$B$113, MATCH(O308, Elemek!$C$2:$C$113,0))</f>
        <v>Al</v>
      </c>
      <c r="N308">
        <f t="shared" si="16"/>
        <v>26</v>
      </c>
      <c r="O308">
        <v>13</v>
      </c>
      <c r="P308">
        <v>13</v>
      </c>
      <c r="Q308">
        <v>8.5409539999999993</v>
      </c>
      <c r="R308">
        <f t="shared" si="17"/>
        <v>8.5409539999999993</v>
      </c>
      <c r="S308">
        <f t="shared" si="18"/>
        <v>8.5409539999999993</v>
      </c>
      <c r="T308">
        <f t="shared" si="19"/>
        <v>8.5409539999999993</v>
      </c>
    </row>
    <row r="309" spans="1:20" x14ac:dyDescent="0.25">
      <c r="A309">
        <v>308</v>
      </c>
      <c r="B309" t="str">
        <f>INDEX(Elemek!$B$2:$B$113, MATCH(D309, Elemek!$C$2:$C$113,0))</f>
        <v>Pu</v>
      </c>
      <c r="C309">
        <v>242</v>
      </c>
      <c r="D309">
        <v>94</v>
      </c>
      <c r="E309">
        <v>148</v>
      </c>
      <c r="F309">
        <v>7.845218</v>
      </c>
      <c r="H309" t="str">
        <f ca="1">IF(M309=Vas!$B$4, IF(H308="I", 1, MAX(H$2:H308) + 1), "")</f>
        <v/>
      </c>
      <c r="L309">
        <v>308</v>
      </c>
      <c r="M309" t="str">
        <f>INDEX(Elemek!$B$2:$B$113, MATCH(O309, Elemek!$C$2:$C$113,0))</f>
        <v>Pu</v>
      </c>
      <c r="N309">
        <f t="shared" si="16"/>
        <v>242</v>
      </c>
      <c r="O309">
        <v>94</v>
      </c>
      <c r="P309">
        <v>148</v>
      </c>
      <c r="Q309">
        <v>7.845218</v>
      </c>
      <c r="R309">
        <f t="shared" si="17"/>
        <v>7.845218</v>
      </c>
      <c r="S309">
        <f t="shared" si="18"/>
        <v>7.845218</v>
      </c>
      <c r="T309">
        <f t="shared" si="19"/>
        <v>7.845218</v>
      </c>
    </row>
    <row r="310" spans="1:20" x14ac:dyDescent="0.25">
      <c r="A310">
        <v>309</v>
      </c>
      <c r="B310" t="str">
        <f>INDEX(Elemek!$B$2:$B$113, MATCH(D310, Elemek!$C$2:$C$113,0))</f>
        <v>Bi</v>
      </c>
      <c r="C310">
        <v>208</v>
      </c>
      <c r="D310">
        <v>83</v>
      </c>
      <c r="E310">
        <v>125</v>
      </c>
      <c r="F310">
        <v>8.1620489999999997</v>
      </c>
      <c r="H310" t="str">
        <f ca="1">IF(M310=Vas!$B$4, IF(H309="I", 1, MAX(H$2:H309) + 1), "")</f>
        <v/>
      </c>
      <c r="L310">
        <v>309</v>
      </c>
      <c r="M310" t="str">
        <f>INDEX(Elemek!$B$2:$B$113, MATCH(O310, Elemek!$C$2:$C$113,0))</f>
        <v>Bi</v>
      </c>
      <c r="N310">
        <f t="shared" si="16"/>
        <v>208</v>
      </c>
      <c r="O310">
        <v>83</v>
      </c>
      <c r="P310">
        <v>125</v>
      </c>
      <c r="Q310">
        <v>8.1620489999999997</v>
      </c>
      <c r="R310">
        <f t="shared" si="17"/>
        <v>8.1620489999999997</v>
      </c>
      <c r="S310">
        <f t="shared" si="18"/>
        <v>8.1620489999999997</v>
      </c>
      <c r="T310">
        <f t="shared" si="19"/>
        <v>8.1620489999999997</v>
      </c>
    </row>
    <row r="311" spans="1:20" x14ac:dyDescent="0.25">
      <c r="A311">
        <v>310</v>
      </c>
      <c r="B311" t="str">
        <f>INDEX(Elemek!$B$2:$B$113, MATCH(D311, Elemek!$C$2:$C$113,0))</f>
        <v>Cm</v>
      </c>
      <c r="C311">
        <v>248</v>
      </c>
      <c r="D311">
        <v>96</v>
      </c>
      <c r="E311">
        <v>152</v>
      </c>
      <c r="F311">
        <v>7.7995859999999997</v>
      </c>
      <c r="H311" t="str">
        <f ca="1">IF(M311=Vas!$B$4, IF(H310="I", 1, MAX(H$2:H310) + 1), "")</f>
        <v/>
      </c>
      <c r="L311">
        <v>310</v>
      </c>
      <c r="M311" t="str">
        <f>INDEX(Elemek!$B$2:$B$113, MATCH(O311, Elemek!$C$2:$C$113,0))</f>
        <v>Cm</v>
      </c>
      <c r="N311">
        <f t="shared" si="16"/>
        <v>248</v>
      </c>
      <c r="O311">
        <v>96</v>
      </c>
      <c r="P311">
        <v>152</v>
      </c>
      <c r="Q311">
        <v>7.7995859999999997</v>
      </c>
      <c r="R311">
        <f t="shared" si="17"/>
        <v>7.7995859999999997</v>
      </c>
      <c r="S311">
        <f t="shared" si="18"/>
        <v>7.7995859999999997</v>
      </c>
      <c r="T311">
        <f t="shared" si="19"/>
        <v>7.7995859999999997</v>
      </c>
    </row>
    <row r="312" spans="1:20" x14ac:dyDescent="0.25">
      <c r="A312">
        <v>311</v>
      </c>
      <c r="B312" t="str">
        <f>INDEX(Elemek!$B$2:$B$113, MATCH(D312, Elemek!$C$2:$C$113,0))</f>
        <v>Cl</v>
      </c>
      <c r="C312">
        <v>36</v>
      </c>
      <c r="D312">
        <v>17</v>
      </c>
      <c r="E312">
        <v>19</v>
      </c>
      <c r="F312">
        <v>8.8913799999999998</v>
      </c>
      <c r="H312" t="str">
        <f ca="1">IF(M312=Vas!$B$4, IF(H311="I", 1, MAX(H$2:H311) + 1), "")</f>
        <v/>
      </c>
      <c r="L312">
        <v>311</v>
      </c>
      <c r="M312" t="str">
        <f>INDEX(Elemek!$B$2:$B$113, MATCH(O312, Elemek!$C$2:$C$113,0))</f>
        <v>Cl</v>
      </c>
      <c r="N312">
        <f t="shared" si="16"/>
        <v>36</v>
      </c>
      <c r="O312">
        <v>17</v>
      </c>
      <c r="P312">
        <v>19</v>
      </c>
      <c r="Q312">
        <v>8.8913799999999998</v>
      </c>
      <c r="R312">
        <f t="shared" si="17"/>
        <v>8.8913799999999998</v>
      </c>
      <c r="S312">
        <f t="shared" si="18"/>
        <v>8.8913799999999998</v>
      </c>
      <c r="T312">
        <f t="shared" si="19"/>
        <v>8.8913799999999998</v>
      </c>
    </row>
    <row r="313" spans="1:20" x14ac:dyDescent="0.25">
      <c r="A313">
        <v>312</v>
      </c>
      <c r="B313" t="str">
        <f>INDEX(Elemek!$B$2:$B$113, MATCH(D313, Elemek!$C$2:$C$113,0))</f>
        <v>Se</v>
      </c>
      <c r="C313">
        <v>79</v>
      </c>
      <c r="D313">
        <v>34</v>
      </c>
      <c r="E313">
        <v>45</v>
      </c>
      <c r="F313">
        <v>9.0323100000000007</v>
      </c>
      <c r="H313" t="str">
        <f ca="1">IF(M313=Vas!$B$4, IF(H312="I", 1, MAX(H$2:H312) + 1), "")</f>
        <v/>
      </c>
      <c r="L313">
        <v>312</v>
      </c>
      <c r="M313" t="str">
        <f>INDEX(Elemek!$B$2:$B$113, MATCH(O313, Elemek!$C$2:$C$113,0))</f>
        <v>Se</v>
      </c>
      <c r="N313">
        <f t="shared" si="16"/>
        <v>79</v>
      </c>
      <c r="O313">
        <v>34</v>
      </c>
      <c r="P313">
        <v>45</v>
      </c>
      <c r="Q313">
        <v>9.0323100000000007</v>
      </c>
      <c r="R313">
        <f t="shared" si="17"/>
        <v>9.0323100000000007</v>
      </c>
      <c r="S313">
        <f t="shared" si="18"/>
        <v>9.0323100000000007</v>
      </c>
      <c r="T313">
        <f t="shared" si="19"/>
        <v>9.0323100000000007</v>
      </c>
    </row>
    <row r="314" spans="1:20" x14ac:dyDescent="0.25">
      <c r="A314">
        <v>313</v>
      </c>
      <c r="B314" t="str">
        <f>INDEX(Elemek!$B$2:$B$113, MATCH(D314, Elemek!$C$2:$C$113,0))</f>
        <v>U</v>
      </c>
      <c r="C314">
        <v>234</v>
      </c>
      <c r="D314">
        <v>92</v>
      </c>
      <c r="E314">
        <v>142</v>
      </c>
      <c r="F314">
        <v>7.9083079999999999</v>
      </c>
      <c r="H314" t="str">
        <f ca="1">IF(M314=Vas!$B$4, IF(H313="I", 1, MAX(H$2:H313) + 1), "")</f>
        <v/>
      </c>
      <c r="L314">
        <v>313</v>
      </c>
      <c r="M314" t="str">
        <f>INDEX(Elemek!$B$2:$B$113, MATCH(O314, Elemek!$C$2:$C$113,0))</f>
        <v>U</v>
      </c>
      <c r="N314">
        <f t="shared" si="16"/>
        <v>234</v>
      </c>
      <c r="O314">
        <v>92</v>
      </c>
      <c r="P314">
        <v>142</v>
      </c>
      <c r="Q314">
        <v>7.9083079999999999</v>
      </c>
      <c r="R314">
        <f t="shared" si="17"/>
        <v>7.9083079999999999</v>
      </c>
      <c r="S314">
        <f t="shared" si="18"/>
        <v>7.9083079999999999</v>
      </c>
      <c r="T314">
        <f t="shared" si="19"/>
        <v>7.9083079999999999</v>
      </c>
    </row>
    <row r="315" spans="1:20" x14ac:dyDescent="0.25">
      <c r="A315">
        <v>314</v>
      </c>
      <c r="B315" t="str">
        <f>INDEX(Elemek!$B$2:$B$113, MATCH(D315, Elemek!$C$2:$C$113,0))</f>
        <v>Sn</v>
      </c>
      <c r="C315">
        <v>126</v>
      </c>
      <c r="D315">
        <v>50</v>
      </c>
      <c r="E315">
        <v>76</v>
      </c>
      <c r="F315">
        <v>8.7540259999999996</v>
      </c>
      <c r="H315" t="str">
        <f ca="1">IF(M315=Vas!$B$4, IF(H314="I", 1, MAX(H$2:H314) + 1), "")</f>
        <v/>
      </c>
      <c r="L315">
        <v>314</v>
      </c>
      <c r="M315" t="str">
        <f>INDEX(Elemek!$B$2:$B$113, MATCH(O315, Elemek!$C$2:$C$113,0))</f>
        <v>Sn</v>
      </c>
      <c r="N315">
        <f t="shared" si="16"/>
        <v>126</v>
      </c>
      <c r="O315">
        <v>50</v>
      </c>
      <c r="P315">
        <v>76</v>
      </c>
      <c r="Q315">
        <v>8.7540259999999996</v>
      </c>
      <c r="R315">
        <f t="shared" si="17"/>
        <v>8.7540259999999996</v>
      </c>
      <c r="S315">
        <f t="shared" si="18"/>
        <v>8.7540259999999996</v>
      </c>
      <c r="T315">
        <f t="shared" si="19"/>
        <v>8.7540259999999996</v>
      </c>
    </row>
    <row r="316" spans="1:20" x14ac:dyDescent="0.25">
      <c r="A316">
        <v>315</v>
      </c>
      <c r="B316" t="str">
        <f>INDEX(Elemek!$B$2:$B$113, MATCH(D316, Elemek!$C$2:$C$113,0))</f>
        <v>Kr</v>
      </c>
      <c r="C316">
        <v>81</v>
      </c>
      <c r="D316">
        <v>36</v>
      </c>
      <c r="E316">
        <v>45</v>
      </c>
      <c r="F316">
        <v>9.0305129999999991</v>
      </c>
      <c r="H316" t="str">
        <f ca="1">IF(M316=Vas!$B$4, IF(H315="I", 1, MAX(H$2:H315) + 1), "")</f>
        <v/>
      </c>
      <c r="L316">
        <v>315</v>
      </c>
      <c r="M316" t="str">
        <f>INDEX(Elemek!$B$2:$B$113, MATCH(O316, Elemek!$C$2:$C$113,0))</f>
        <v>Kr</v>
      </c>
      <c r="N316">
        <f t="shared" si="16"/>
        <v>81</v>
      </c>
      <c r="O316">
        <v>36</v>
      </c>
      <c r="P316">
        <v>45</v>
      </c>
      <c r="Q316">
        <v>9.0305129999999991</v>
      </c>
      <c r="R316">
        <f t="shared" si="17"/>
        <v>9.0305129999999991</v>
      </c>
      <c r="S316">
        <f t="shared" si="18"/>
        <v>9.0305129999999991</v>
      </c>
      <c r="T316">
        <f t="shared" si="19"/>
        <v>9.0305129999999991</v>
      </c>
    </row>
    <row r="317" spans="1:20" x14ac:dyDescent="0.25">
      <c r="A317">
        <v>316</v>
      </c>
      <c r="B317" t="str">
        <f>INDEX(Elemek!$B$2:$B$113, MATCH(D317, Elemek!$C$2:$C$113,0))</f>
        <v>Tc</v>
      </c>
      <c r="C317">
        <v>99</v>
      </c>
      <c r="D317">
        <v>43</v>
      </c>
      <c r="E317">
        <v>56</v>
      </c>
      <c r="F317">
        <v>8.953379</v>
      </c>
      <c r="H317" t="str">
        <f ca="1">IF(M317=Vas!$B$4, IF(H316="I", 1, MAX(H$2:H316) + 1), "")</f>
        <v/>
      </c>
      <c r="L317">
        <v>316</v>
      </c>
      <c r="M317" t="str">
        <f>INDEX(Elemek!$B$2:$B$113, MATCH(O317, Elemek!$C$2:$C$113,0))</f>
        <v>Tc</v>
      </c>
      <c r="N317">
        <f t="shared" si="16"/>
        <v>99</v>
      </c>
      <c r="O317">
        <v>43</v>
      </c>
      <c r="P317">
        <v>56</v>
      </c>
      <c r="Q317">
        <v>8.953379</v>
      </c>
      <c r="R317">
        <f t="shared" si="17"/>
        <v>8.953379</v>
      </c>
      <c r="S317">
        <f t="shared" si="18"/>
        <v>8.953379</v>
      </c>
      <c r="T317">
        <f t="shared" si="19"/>
        <v>8.953379</v>
      </c>
    </row>
    <row r="318" spans="1:20" x14ac:dyDescent="0.25">
      <c r="A318">
        <v>317</v>
      </c>
      <c r="B318" t="str">
        <f>INDEX(Elemek!$B$2:$B$113, MATCH(D318, Elemek!$C$2:$C$113,0))</f>
        <v>Re</v>
      </c>
      <c r="C318">
        <v>186</v>
      </c>
      <c r="D318">
        <v>75</v>
      </c>
      <c r="E318">
        <v>111</v>
      </c>
      <c r="F318">
        <v>8.2959580000000006</v>
      </c>
      <c r="H318" t="str">
        <f ca="1">IF(M318=Vas!$B$4, IF(H317="I", 1, MAX(H$2:H317) + 1), "")</f>
        <v/>
      </c>
      <c r="L318">
        <v>317</v>
      </c>
      <c r="M318" t="str">
        <f>INDEX(Elemek!$B$2:$B$113, MATCH(O318, Elemek!$C$2:$C$113,0))</f>
        <v>Re</v>
      </c>
      <c r="N318">
        <f t="shared" si="16"/>
        <v>186</v>
      </c>
      <c r="O318">
        <v>75</v>
      </c>
      <c r="P318">
        <v>111</v>
      </c>
      <c r="Q318">
        <v>8.2959580000000006</v>
      </c>
      <c r="R318">
        <f t="shared" si="17"/>
        <v>8.2959580000000006</v>
      </c>
      <c r="S318">
        <f t="shared" si="18"/>
        <v>8.2959580000000006</v>
      </c>
      <c r="T318">
        <f t="shared" si="19"/>
        <v>8.2959580000000006</v>
      </c>
    </row>
    <row r="319" spans="1:20" x14ac:dyDescent="0.25">
      <c r="A319">
        <v>318</v>
      </c>
      <c r="B319" t="str">
        <f>INDEX(Elemek!$B$2:$B$113, MATCH(D319, Elemek!$C$2:$C$113,0))</f>
        <v>U</v>
      </c>
      <c r="C319">
        <v>233</v>
      </c>
      <c r="D319">
        <v>92</v>
      </c>
      <c r="E319">
        <v>141</v>
      </c>
      <c r="F319">
        <v>7.9128730000000003</v>
      </c>
      <c r="H319" t="str">
        <f ca="1">IF(M319=Vas!$B$4, IF(H318="I", 1, MAX(H$2:H318) + 1), "")</f>
        <v/>
      </c>
      <c r="L319">
        <v>318</v>
      </c>
      <c r="M319" t="str">
        <f>INDEX(Elemek!$B$2:$B$113, MATCH(O319, Elemek!$C$2:$C$113,0))</f>
        <v>U</v>
      </c>
      <c r="N319">
        <f t="shared" si="16"/>
        <v>233</v>
      </c>
      <c r="O319">
        <v>92</v>
      </c>
      <c r="P319">
        <v>141</v>
      </c>
      <c r="Q319">
        <v>7.9128730000000003</v>
      </c>
      <c r="R319">
        <f t="shared" si="17"/>
        <v>7.9128730000000003</v>
      </c>
      <c r="S319">
        <f t="shared" si="18"/>
        <v>7.9128730000000003</v>
      </c>
      <c r="T319">
        <f t="shared" si="19"/>
        <v>7.9128730000000003</v>
      </c>
    </row>
    <row r="320" spans="1:20" x14ac:dyDescent="0.25">
      <c r="A320">
        <v>319</v>
      </c>
      <c r="B320" t="str">
        <f>INDEX(Elemek!$B$2:$B$113, MATCH(D320, Elemek!$C$2:$C$113,0))</f>
        <v>Np</v>
      </c>
      <c r="C320">
        <v>236</v>
      </c>
      <c r="D320">
        <v>93</v>
      </c>
      <c r="E320">
        <v>143</v>
      </c>
      <c r="F320">
        <v>7.8875140000000004</v>
      </c>
      <c r="H320" t="str">
        <f ca="1">IF(M320=Vas!$B$4, IF(H319="I", 1, MAX(H$2:H319) + 1), "")</f>
        <v/>
      </c>
      <c r="L320">
        <v>319</v>
      </c>
      <c r="M320" t="str">
        <f>INDEX(Elemek!$B$2:$B$113, MATCH(O320, Elemek!$C$2:$C$113,0))</f>
        <v>Np</v>
      </c>
      <c r="N320">
        <f t="shared" si="16"/>
        <v>236</v>
      </c>
      <c r="O320">
        <v>93</v>
      </c>
      <c r="P320">
        <v>143</v>
      </c>
      <c r="Q320">
        <v>7.8875140000000004</v>
      </c>
      <c r="R320">
        <f t="shared" si="17"/>
        <v>7.8875140000000004</v>
      </c>
      <c r="S320">
        <f t="shared" si="18"/>
        <v>7.8875140000000004</v>
      </c>
      <c r="T320">
        <f t="shared" si="19"/>
        <v>7.8875140000000004</v>
      </c>
    </row>
    <row r="321" spans="1:20" x14ac:dyDescent="0.25">
      <c r="A321">
        <v>320</v>
      </c>
      <c r="B321" t="str">
        <f>INDEX(Elemek!$B$2:$B$113, MATCH(D321, Elemek!$C$2:$C$113,0))</f>
        <v>Ca</v>
      </c>
      <c r="C321">
        <v>41</v>
      </c>
      <c r="D321">
        <v>20</v>
      </c>
      <c r="E321">
        <v>21</v>
      </c>
      <c r="F321">
        <v>8.9283470000000005</v>
      </c>
      <c r="H321" t="str">
        <f ca="1">IF(M321=Vas!$B$4, IF(H320="I", 1, MAX(H$2:H320) + 1), "")</f>
        <v/>
      </c>
      <c r="L321">
        <v>320</v>
      </c>
      <c r="M321" t="str">
        <f>INDEX(Elemek!$B$2:$B$113, MATCH(O321, Elemek!$C$2:$C$113,0))</f>
        <v>Ca</v>
      </c>
      <c r="N321">
        <f t="shared" si="16"/>
        <v>41</v>
      </c>
      <c r="O321">
        <v>20</v>
      </c>
      <c r="P321">
        <v>21</v>
      </c>
      <c r="Q321">
        <v>8.9283470000000005</v>
      </c>
      <c r="R321">
        <f t="shared" si="17"/>
        <v>8.9283470000000005</v>
      </c>
      <c r="S321">
        <f t="shared" si="18"/>
        <v>8.9283470000000005</v>
      </c>
      <c r="T321">
        <f t="shared" si="19"/>
        <v>8.9283470000000005</v>
      </c>
    </row>
    <row r="322" spans="1:20" x14ac:dyDescent="0.25">
      <c r="A322">
        <v>321</v>
      </c>
      <c r="B322" t="str">
        <f>INDEX(Elemek!$B$2:$B$113, MATCH(D322, Elemek!$C$2:$C$113,0))</f>
        <v>Ni</v>
      </c>
      <c r="C322">
        <v>59</v>
      </c>
      <c r="D322">
        <v>28</v>
      </c>
      <c r="E322">
        <v>31</v>
      </c>
      <c r="F322">
        <v>9.107863</v>
      </c>
      <c r="H322" t="str">
        <f ca="1">IF(M322=Vas!$B$4, IF(H321="I", 1, MAX(H$2:H321) + 1), "")</f>
        <v/>
      </c>
      <c r="L322">
        <v>321</v>
      </c>
      <c r="M322" t="str">
        <f>INDEX(Elemek!$B$2:$B$113, MATCH(O322, Elemek!$C$2:$C$113,0))</f>
        <v>Ni</v>
      </c>
      <c r="N322">
        <f t="shared" si="16"/>
        <v>59</v>
      </c>
      <c r="O322">
        <v>28</v>
      </c>
      <c r="P322">
        <v>31</v>
      </c>
      <c r="Q322">
        <v>9.107863</v>
      </c>
      <c r="R322">
        <f t="shared" si="17"/>
        <v>9.107863</v>
      </c>
      <c r="S322">
        <f t="shared" si="18"/>
        <v>9.107863</v>
      </c>
      <c r="T322">
        <f t="shared" si="19"/>
        <v>9.107863</v>
      </c>
    </row>
    <row r="323" spans="1:20" x14ac:dyDescent="0.25">
      <c r="A323">
        <v>322</v>
      </c>
      <c r="B323" t="str">
        <f>INDEX(Elemek!$B$2:$B$113, MATCH(D323, Elemek!$C$2:$C$113,0))</f>
        <v>Th</v>
      </c>
      <c r="C323">
        <v>230</v>
      </c>
      <c r="D323">
        <v>90</v>
      </c>
      <c r="E323">
        <v>140</v>
      </c>
      <c r="F323">
        <v>7.9371359999999997</v>
      </c>
      <c r="H323" t="str">
        <f ca="1">IF(M323=Vas!$B$4, IF(H322="I", 1, MAX(H$2:H322) + 1), "")</f>
        <v/>
      </c>
      <c r="L323">
        <v>322</v>
      </c>
      <c r="M323" t="str">
        <f>INDEX(Elemek!$B$2:$B$113, MATCH(O323, Elemek!$C$2:$C$113,0))</f>
        <v>Th</v>
      </c>
      <c r="N323">
        <f t="shared" ref="N323:N386" si="20">SUM(O323:P323)</f>
        <v>230</v>
      </c>
      <c r="O323">
        <v>90</v>
      </c>
      <c r="P323">
        <v>140</v>
      </c>
      <c r="Q323">
        <v>7.9371359999999997</v>
      </c>
      <c r="R323">
        <f t="shared" ref="R323:R386" si="21">IF(Q323="", ROUND(AVERAGE($Q$2:$Q$365), 2), Q323)</f>
        <v>7.9371359999999997</v>
      </c>
      <c r="S323">
        <f t="shared" ref="S323:S386" si="22">IF(Q323="",ROUND(AVERAGEIFS($Q$2:$Q$990,$Q$2:$Q$990,"&lt;&gt;""""",$M$2:$M$990,M323), 2),Q323)</f>
        <v>7.9371359999999997</v>
      </c>
      <c r="T323">
        <f t="shared" ref="T323:T386" si="23">IF(Q323="", ROUND(15.7-17.7*POWER(N323, -1/3)-0.687 *POWER(O323, 2)*POWER(N323, -4/3)-23.7 * POWER(O323- (N323 /2), 2) * POWER(N323, -2) + IF(AND(ISEVEN(N323), ISEVEN(O323)), -1, IF(AND(ISODD(N323), ISODD(O323)), 1, 0)) * 12 * POWER(N323, -5/4), 2), Q323)</f>
        <v>7.9371359999999997</v>
      </c>
    </row>
    <row r="324" spans="1:20" x14ac:dyDescent="0.25">
      <c r="A324">
        <v>323</v>
      </c>
      <c r="B324" t="str">
        <f>INDEX(Elemek!$B$2:$B$113, MATCH(D324, Elemek!$C$2:$C$113,0))</f>
        <v>La</v>
      </c>
      <c r="C324">
        <v>137</v>
      </c>
      <c r="D324">
        <v>57</v>
      </c>
      <c r="E324">
        <v>80</v>
      </c>
      <c r="F324">
        <v>8.7071009999999998</v>
      </c>
      <c r="H324" t="str">
        <f ca="1">IF(M324=Vas!$B$4, IF(H323="I", 1, MAX(H$2:H323) + 1), "")</f>
        <v/>
      </c>
      <c r="L324">
        <v>323</v>
      </c>
      <c r="M324" t="str">
        <f>INDEX(Elemek!$B$2:$B$113, MATCH(O324, Elemek!$C$2:$C$113,0))</f>
        <v>La</v>
      </c>
      <c r="N324">
        <f t="shared" si="20"/>
        <v>137</v>
      </c>
      <c r="O324">
        <v>57</v>
      </c>
      <c r="P324">
        <v>80</v>
      </c>
      <c r="Q324">
        <v>8.7071009999999998</v>
      </c>
      <c r="R324">
        <f t="shared" si="21"/>
        <v>8.7071009999999998</v>
      </c>
      <c r="S324">
        <f t="shared" si="22"/>
        <v>8.7071009999999998</v>
      </c>
      <c r="T324">
        <f t="shared" si="23"/>
        <v>8.7071009999999998</v>
      </c>
    </row>
    <row r="325" spans="1:20" x14ac:dyDescent="0.25">
      <c r="A325">
        <v>324</v>
      </c>
      <c r="B325" t="str">
        <f>INDEX(Elemek!$B$2:$B$113, MATCH(D325, Elemek!$C$2:$C$113,0))</f>
        <v>Pb</v>
      </c>
      <c r="C325">
        <v>202</v>
      </c>
      <c r="D325">
        <v>82</v>
      </c>
      <c r="E325">
        <v>120</v>
      </c>
      <c r="F325">
        <v>8.1997140000000002</v>
      </c>
      <c r="H325" t="str">
        <f ca="1">IF(M325=Vas!$B$4, IF(H324="I", 1, MAX(H$2:H324) + 1), "")</f>
        <v/>
      </c>
      <c r="L325">
        <v>324</v>
      </c>
      <c r="M325" t="str">
        <f>INDEX(Elemek!$B$2:$B$113, MATCH(O325, Elemek!$C$2:$C$113,0))</f>
        <v>Pb</v>
      </c>
      <c r="N325">
        <f t="shared" si="20"/>
        <v>202</v>
      </c>
      <c r="O325">
        <v>82</v>
      </c>
      <c r="P325">
        <v>120</v>
      </c>
      <c r="Q325">
        <v>8.1997140000000002</v>
      </c>
      <c r="R325">
        <f t="shared" si="21"/>
        <v>8.1997140000000002</v>
      </c>
      <c r="S325">
        <f t="shared" si="22"/>
        <v>8.1997140000000002</v>
      </c>
      <c r="T325">
        <f t="shared" si="23"/>
        <v>8.1997140000000002</v>
      </c>
    </row>
    <row r="326" spans="1:20" x14ac:dyDescent="0.25">
      <c r="A326">
        <v>325</v>
      </c>
      <c r="B326" t="str">
        <f>INDEX(Elemek!$B$2:$B$113, MATCH(D326, Elemek!$C$2:$C$113,0))</f>
        <v>Pa</v>
      </c>
      <c r="C326">
        <v>231</v>
      </c>
      <c r="D326">
        <v>91</v>
      </c>
      <c r="E326">
        <v>140</v>
      </c>
      <c r="F326">
        <v>7.9266269999999999</v>
      </c>
      <c r="H326" t="str">
        <f ca="1">IF(M326=Vas!$B$4, IF(H325="I", 1, MAX(H$2:H325) + 1), "")</f>
        <v/>
      </c>
      <c r="L326">
        <v>325</v>
      </c>
      <c r="M326" t="str">
        <f>INDEX(Elemek!$B$2:$B$113, MATCH(O326, Elemek!$C$2:$C$113,0))</f>
        <v>Pa</v>
      </c>
      <c r="N326">
        <f t="shared" si="20"/>
        <v>231</v>
      </c>
      <c r="O326">
        <v>91</v>
      </c>
      <c r="P326">
        <v>140</v>
      </c>
      <c r="Q326">
        <v>7.9266269999999999</v>
      </c>
      <c r="R326">
        <f t="shared" si="21"/>
        <v>7.9266269999999999</v>
      </c>
      <c r="S326">
        <f t="shared" si="22"/>
        <v>7.9266269999999999</v>
      </c>
      <c r="T326">
        <f t="shared" si="23"/>
        <v>7.9266269999999999</v>
      </c>
    </row>
    <row r="327" spans="1:20" x14ac:dyDescent="0.25">
      <c r="A327">
        <v>326</v>
      </c>
      <c r="B327" t="str">
        <f>INDEX(Elemek!$B$2:$B$113, MATCH(D327, Elemek!$C$2:$C$113,0))</f>
        <v>Pu</v>
      </c>
      <c r="C327">
        <v>239</v>
      </c>
      <c r="D327">
        <v>94</v>
      </c>
      <c r="E327">
        <v>145</v>
      </c>
      <c r="F327">
        <v>7.8680219999999998</v>
      </c>
      <c r="H327" t="str">
        <f ca="1">IF(M327=Vas!$B$4, IF(H326="I", 1, MAX(H$2:H326) + 1), "")</f>
        <v/>
      </c>
      <c r="L327">
        <v>326</v>
      </c>
      <c r="M327" t="str">
        <f>INDEX(Elemek!$B$2:$B$113, MATCH(O327, Elemek!$C$2:$C$113,0))</f>
        <v>Pu</v>
      </c>
      <c r="N327">
        <f t="shared" si="20"/>
        <v>239</v>
      </c>
      <c r="O327">
        <v>94</v>
      </c>
      <c r="P327">
        <v>145</v>
      </c>
      <c r="Q327">
        <v>7.8680219999999998</v>
      </c>
      <c r="R327">
        <f t="shared" si="21"/>
        <v>7.8680219999999998</v>
      </c>
      <c r="S327">
        <f t="shared" si="22"/>
        <v>7.8680219999999998</v>
      </c>
      <c r="T327">
        <f t="shared" si="23"/>
        <v>7.8680219999999998</v>
      </c>
    </row>
    <row r="328" spans="1:20" x14ac:dyDescent="0.25">
      <c r="A328">
        <v>327</v>
      </c>
      <c r="B328" t="str">
        <f>INDEX(Elemek!$B$2:$B$113, MATCH(D328, Elemek!$C$2:$C$113,0))</f>
        <v>Nb</v>
      </c>
      <c r="C328">
        <v>94</v>
      </c>
      <c r="D328">
        <v>41</v>
      </c>
      <c r="E328">
        <v>53</v>
      </c>
      <c r="F328">
        <v>8.9900990000000007</v>
      </c>
      <c r="H328" t="str">
        <f ca="1">IF(M328=Vas!$B$4, IF(H327="I", 1, MAX(H$2:H327) + 1), "")</f>
        <v/>
      </c>
      <c r="L328">
        <v>327</v>
      </c>
      <c r="M328" t="str">
        <f>INDEX(Elemek!$B$2:$B$113, MATCH(O328, Elemek!$C$2:$C$113,0))</f>
        <v>Nb</v>
      </c>
      <c r="N328">
        <f t="shared" si="20"/>
        <v>94</v>
      </c>
      <c r="O328">
        <v>41</v>
      </c>
      <c r="P328">
        <v>53</v>
      </c>
      <c r="Q328">
        <v>8.9900990000000007</v>
      </c>
      <c r="R328">
        <f t="shared" si="21"/>
        <v>8.9900990000000007</v>
      </c>
      <c r="S328">
        <f t="shared" si="22"/>
        <v>8.9900990000000007</v>
      </c>
      <c r="T328">
        <f t="shared" si="23"/>
        <v>8.9900990000000007</v>
      </c>
    </row>
    <row r="329" spans="1:20" x14ac:dyDescent="0.25">
      <c r="A329">
        <v>328</v>
      </c>
      <c r="B329" t="str">
        <f>INDEX(Elemek!$B$2:$B$113, MATCH(D329, Elemek!$C$2:$C$113,0))</f>
        <v>Cm</v>
      </c>
      <c r="C329">
        <v>245</v>
      </c>
      <c r="D329">
        <v>96</v>
      </c>
      <c r="E329">
        <v>149</v>
      </c>
      <c r="F329">
        <v>7.8223289999999999</v>
      </c>
      <c r="H329" t="str">
        <f ca="1">IF(M329=Vas!$B$4, IF(H328="I", 1, MAX(H$2:H328) + 1), "")</f>
        <v/>
      </c>
      <c r="L329">
        <v>328</v>
      </c>
      <c r="M329" t="str">
        <f>INDEX(Elemek!$B$2:$B$113, MATCH(O329, Elemek!$C$2:$C$113,0))</f>
        <v>Cm</v>
      </c>
      <c r="N329">
        <f t="shared" si="20"/>
        <v>245</v>
      </c>
      <c r="O329">
        <v>96</v>
      </c>
      <c r="P329">
        <v>149</v>
      </c>
      <c r="Q329">
        <v>7.8223289999999999</v>
      </c>
      <c r="R329">
        <f t="shared" si="21"/>
        <v>7.8223289999999999</v>
      </c>
      <c r="S329">
        <f t="shared" si="22"/>
        <v>7.8223289999999999</v>
      </c>
      <c r="T329">
        <f t="shared" si="23"/>
        <v>7.8223289999999999</v>
      </c>
    </row>
    <row r="330" spans="1:20" x14ac:dyDescent="0.25">
      <c r="A330">
        <v>329</v>
      </c>
      <c r="B330" t="str">
        <f>INDEX(Elemek!$B$2:$B$113, MATCH(D330, Elemek!$C$2:$C$113,0))</f>
        <v>Cm</v>
      </c>
      <c r="C330">
        <v>250</v>
      </c>
      <c r="D330">
        <v>96</v>
      </c>
      <c r="E330">
        <v>154</v>
      </c>
      <c r="F330">
        <v>7.7793710000000003</v>
      </c>
      <c r="H330" t="str">
        <f ca="1">IF(M330=Vas!$B$4, IF(H329="I", 1, MAX(H$2:H329) + 1), "")</f>
        <v/>
      </c>
      <c r="L330">
        <v>329</v>
      </c>
      <c r="M330" t="str">
        <f>INDEX(Elemek!$B$2:$B$113, MATCH(O330, Elemek!$C$2:$C$113,0))</f>
        <v>Cm</v>
      </c>
      <c r="N330">
        <f t="shared" si="20"/>
        <v>250</v>
      </c>
      <c r="O330">
        <v>96</v>
      </c>
      <c r="P330">
        <v>154</v>
      </c>
      <c r="Q330">
        <v>7.7793710000000003</v>
      </c>
      <c r="R330">
        <f t="shared" si="21"/>
        <v>7.7793710000000003</v>
      </c>
      <c r="S330">
        <f t="shared" si="22"/>
        <v>7.7793710000000003</v>
      </c>
      <c r="T330">
        <f t="shared" si="23"/>
        <v>7.7793710000000003</v>
      </c>
    </row>
    <row r="331" spans="1:20" x14ac:dyDescent="0.25">
      <c r="A331">
        <v>330</v>
      </c>
      <c r="B331" t="str">
        <f>INDEX(Elemek!$B$2:$B$113, MATCH(D331, Elemek!$C$2:$C$113,0))</f>
        <v>Am</v>
      </c>
      <c r="C331">
        <v>243</v>
      </c>
      <c r="D331">
        <v>95</v>
      </c>
      <c r="E331">
        <v>148</v>
      </c>
      <c r="F331">
        <v>7.8360349999999999</v>
      </c>
      <c r="H331" t="str">
        <f ca="1">IF(M331=Vas!$B$4, IF(H330="I", 1, MAX(H$2:H330) + 1), "")</f>
        <v/>
      </c>
      <c r="L331">
        <v>330</v>
      </c>
      <c r="M331" t="str">
        <f>INDEX(Elemek!$B$2:$B$113, MATCH(O331, Elemek!$C$2:$C$113,0))</f>
        <v>Am</v>
      </c>
      <c r="N331">
        <f t="shared" si="20"/>
        <v>243</v>
      </c>
      <c r="O331">
        <v>95</v>
      </c>
      <c r="P331">
        <v>148</v>
      </c>
      <c r="Q331">
        <v>7.8360349999999999</v>
      </c>
      <c r="R331">
        <f t="shared" si="21"/>
        <v>7.8360349999999999</v>
      </c>
      <c r="S331">
        <f t="shared" si="22"/>
        <v>7.8360349999999999</v>
      </c>
      <c r="T331">
        <f t="shared" si="23"/>
        <v>7.8360349999999999</v>
      </c>
    </row>
    <row r="332" spans="1:20" x14ac:dyDescent="0.25">
      <c r="A332">
        <v>331</v>
      </c>
      <c r="B332" t="str">
        <f>INDEX(Elemek!$B$2:$B$113, MATCH(D332, Elemek!$C$2:$C$113,0))</f>
        <v>Th</v>
      </c>
      <c r="C332">
        <v>229</v>
      </c>
      <c r="D332">
        <v>90</v>
      </c>
      <c r="E332">
        <v>139</v>
      </c>
      <c r="F332">
        <v>7.9421270000000002</v>
      </c>
      <c r="H332" t="str">
        <f ca="1">IF(M332=Vas!$B$4, IF(H331="I", 1, MAX(H$2:H331) + 1), "")</f>
        <v/>
      </c>
      <c r="L332">
        <v>331</v>
      </c>
      <c r="M332" t="str">
        <f>INDEX(Elemek!$B$2:$B$113, MATCH(O332, Elemek!$C$2:$C$113,0))</f>
        <v>Th</v>
      </c>
      <c r="N332">
        <f t="shared" si="20"/>
        <v>229</v>
      </c>
      <c r="O332">
        <v>90</v>
      </c>
      <c r="P332">
        <v>139</v>
      </c>
      <c r="Q332">
        <v>7.9421270000000002</v>
      </c>
      <c r="R332">
        <f t="shared" si="21"/>
        <v>7.9421270000000002</v>
      </c>
      <c r="S332">
        <f t="shared" si="22"/>
        <v>7.9421270000000002</v>
      </c>
      <c r="T332">
        <f t="shared" si="23"/>
        <v>7.9421270000000002</v>
      </c>
    </row>
    <row r="333" spans="1:20" x14ac:dyDescent="0.25">
      <c r="A333">
        <v>332</v>
      </c>
      <c r="B333" t="str">
        <f>INDEX(Elemek!$B$2:$B$113, MATCH(D333, Elemek!$C$2:$C$113,0))</f>
        <v>Pu</v>
      </c>
      <c r="C333">
        <v>240</v>
      </c>
      <c r="D333">
        <v>94</v>
      </c>
      <c r="E333">
        <v>146</v>
      </c>
      <c r="F333">
        <v>7.8624650000000003</v>
      </c>
      <c r="H333" t="str">
        <f ca="1">IF(M333=Vas!$B$4, IF(H332="I", 1, MAX(H$2:H332) + 1), "")</f>
        <v/>
      </c>
      <c r="L333">
        <v>332</v>
      </c>
      <c r="M333" t="str">
        <f>INDEX(Elemek!$B$2:$B$113, MATCH(O333, Elemek!$C$2:$C$113,0))</f>
        <v>Pu</v>
      </c>
      <c r="N333">
        <f t="shared" si="20"/>
        <v>240</v>
      </c>
      <c r="O333">
        <v>94</v>
      </c>
      <c r="P333">
        <v>146</v>
      </c>
      <c r="Q333">
        <v>7.8624650000000003</v>
      </c>
      <c r="R333">
        <f t="shared" si="21"/>
        <v>7.8624650000000003</v>
      </c>
      <c r="S333">
        <f t="shared" si="22"/>
        <v>7.8624650000000003</v>
      </c>
      <c r="T333">
        <f t="shared" si="23"/>
        <v>7.8624650000000003</v>
      </c>
    </row>
    <row r="334" spans="1:20" x14ac:dyDescent="0.25">
      <c r="A334">
        <v>333</v>
      </c>
      <c r="B334" t="str">
        <f>INDEX(Elemek!$B$2:$B$113, MATCH(D334, Elemek!$C$2:$C$113,0))</f>
        <v>C</v>
      </c>
      <c r="C334">
        <v>14</v>
      </c>
      <c r="D334">
        <v>6</v>
      </c>
      <c r="E334">
        <v>8</v>
      </c>
      <c r="F334">
        <v>7.85562</v>
      </c>
      <c r="H334" t="str">
        <f ca="1">IF(M334=Vas!$B$4, IF(H333="I", 1, MAX(H$2:H333) + 1), "")</f>
        <v/>
      </c>
      <c r="L334">
        <v>333</v>
      </c>
      <c r="M334" t="str">
        <f>INDEX(Elemek!$B$2:$B$113, MATCH(O334, Elemek!$C$2:$C$113,0))</f>
        <v>C</v>
      </c>
      <c r="N334">
        <f t="shared" si="20"/>
        <v>14</v>
      </c>
      <c r="O334">
        <v>6</v>
      </c>
      <c r="P334">
        <v>8</v>
      </c>
      <c r="Q334">
        <v>7.85562</v>
      </c>
      <c r="R334">
        <f t="shared" si="21"/>
        <v>7.85562</v>
      </c>
      <c r="S334">
        <f t="shared" si="22"/>
        <v>7.85562</v>
      </c>
      <c r="T334">
        <f t="shared" si="23"/>
        <v>7.85562</v>
      </c>
    </row>
    <row r="335" spans="1:20" x14ac:dyDescent="0.25">
      <c r="A335">
        <v>334</v>
      </c>
      <c r="B335" t="str">
        <f>INDEX(Elemek!$B$2:$B$113, MATCH(D335, Elemek!$C$2:$C$113,0))</f>
        <v>Cm</v>
      </c>
      <c r="C335">
        <v>246</v>
      </c>
      <c r="D335">
        <v>96</v>
      </c>
      <c r="E335">
        <v>150</v>
      </c>
      <c r="F335">
        <v>7.8167809999999998</v>
      </c>
      <c r="H335" t="str">
        <f ca="1">IF(M335=Vas!$B$4, IF(H334="I", 1, MAX(H$2:H334) + 1), "")</f>
        <v/>
      </c>
      <c r="L335">
        <v>334</v>
      </c>
      <c r="M335" t="str">
        <f>INDEX(Elemek!$B$2:$B$113, MATCH(O335, Elemek!$C$2:$C$113,0))</f>
        <v>Cm</v>
      </c>
      <c r="N335">
        <f t="shared" si="20"/>
        <v>246</v>
      </c>
      <c r="O335">
        <v>96</v>
      </c>
      <c r="P335">
        <v>150</v>
      </c>
      <c r="Q335">
        <v>7.8167809999999998</v>
      </c>
      <c r="R335">
        <f t="shared" si="21"/>
        <v>7.8167809999999998</v>
      </c>
      <c r="S335">
        <f t="shared" si="22"/>
        <v>7.8167809999999998</v>
      </c>
      <c r="T335">
        <f t="shared" si="23"/>
        <v>7.8167809999999998</v>
      </c>
    </row>
    <row r="336" spans="1:20" x14ac:dyDescent="0.25">
      <c r="A336">
        <v>335</v>
      </c>
      <c r="B336" t="str">
        <f>INDEX(Elemek!$B$2:$B$113, MATCH(D336, Elemek!$C$2:$C$113,0))</f>
        <v>Ho</v>
      </c>
      <c r="C336">
        <v>163</v>
      </c>
      <c r="D336">
        <v>67</v>
      </c>
      <c r="E336">
        <v>96</v>
      </c>
      <c r="F336">
        <v>8.4785909999999998</v>
      </c>
      <c r="H336" t="str">
        <f ca="1">IF(M336=Vas!$B$4, IF(H335="I", 1, MAX(H$2:H335) + 1), "")</f>
        <v/>
      </c>
      <c r="L336">
        <v>335</v>
      </c>
      <c r="M336" t="str">
        <f>INDEX(Elemek!$B$2:$B$113, MATCH(O336, Elemek!$C$2:$C$113,0))</f>
        <v>Ho</v>
      </c>
      <c r="N336">
        <f t="shared" si="20"/>
        <v>163</v>
      </c>
      <c r="O336">
        <v>67</v>
      </c>
      <c r="P336">
        <v>96</v>
      </c>
      <c r="Q336">
        <v>8.4785909999999998</v>
      </c>
      <c r="R336">
        <f t="shared" si="21"/>
        <v>8.4785909999999998</v>
      </c>
      <c r="S336">
        <f t="shared" si="22"/>
        <v>8.4785909999999998</v>
      </c>
      <c r="T336">
        <f t="shared" si="23"/>
        <v>8.4785909999999998</v>
      </c>
    </row>
    <row r="337" spans="1:20" x14ac:dyDescent="0.25">
      <c r="A337">
        <v>336</v>
      </c>
      <c r="B337" t="str">
        <f>INDEX(Elemek!$B$2:$B$113, MATCH(D337, Elemek!$C$2:$C$113,0))</f>
        <v>Mo</v>
      </c>
      <c r="C337">
        <v>93</v>
      </c>
      <c r="D337">
        <v>42</v>
      </c>
      <c r="E337">
        <v>51</v>
      </c>
      <c r="F337">
        <v>9.0046929999999996</v>
      </c>
      <c r="H337" t="str">
        <f ca="1">IF(M337=Vas!$B$4, IF(H336="I", 1, MAX(H$2:H336) + 1), "")</f>
        <v/>
      </c>
      <c r="L337">
        <v>336</v>
      </c>
      <c r="M337" t="str">
        <f>INDEX(Elemek!$B$2:$B$113, MATCH(O337, Elemek!$C$2:$C$113,0))</f>
        <v>Mo</v>
      </c>
      <c r="N337">
        <f t="shared" si="20"/>
        <v>93</v>
      </c>
      <c r="O337">
        <v>42</v>
      </c>
      <c r="P337">
        <v>51</v>
      </c>
      <c r="Q337">
        <v>9.0046929999999996</v>
      </c>
      <c r="R337">
        <f t="shared" si="21"/>
        <v>9.0046929999999996</v>
      </c>
      <c r="S337">
        <f t="shared" si="22"/>
        <v>9.0046929999999996</v>
      </c>
      <c r="T337">
        <f t="shared" si="23"/>
        <v>9.0046929999999996</v>
      </c>
    </row>
    <row r="338" spans="1:20" x14ac:dyDescent="0.25">
      <c r="A338">
        <v>337</v>
      </c>
      <c r="B338" t="str">
        <f>INDEX(Elemek!$B$2:$B$113, MATCH(D338, Elemek!$C$2:$C$113,0))</f>
        <v>Ra</v>
      </c>
      <c r="C338">
        <v>226</v>
      </c>
      <c r="D338">
        <v>88</v>
      </c>
      <c r="E338">
        <v>138</v>
      </c>
      <c r="F338">
        <v>7.9665970000000002</v>
      </c>
      <c r="H338" t="str">
        <f ca="1">IF(M338=Vas!$B$4, IF(H337="I", 1, MAX(H$2:H337) + 1), "")</f>
        <v/>
      </c>
      <c r="L338">
        <v>337</v>
      </c>
      <c r="M338" t="str">
        <f>INDEX(Elemek!$B$2:$B$113, MATCH(O338, Elemek!$C$2:$C$113,0))</f>
        <v>Ra</v>
      </c>
      <c r="N338">
        <f t="shared" si="20"/>
        <v>226</v>
      </c>
      <c r="O338">
        <v>88</v>
      </c>
      <c r="P338">
        <v>138</v>
      </c>
      <c r="Q338">
        <v>7.9665970000000002</v>
      </c>
      <c r="R338">
        <f t="shared" si="21"/>
        <v>7.9665970000000002</v>
      </c>
      <c r="S338">
        <f t="shared" si="22"/>
        <v>7.9665970000000002</v>
      </c>
      <c r="T338">
        <f t="shared" si="23"/>
        <v>7.9665970000000002</v>
      </c>
    </row>
    <row r="339" spans="1:20" x14ac:dyDescent="0.25">
      <c r="A339">
        <v>338</v>
      </c>
      <c r="B339" t="str">
        <f>INDEX(Elemek!$B$2:$B$113, MATCH(D339, Elemek!$C$2:$C$113,0))</f>
        <v>Bk</v>
      </c>
      <c r="C339">
        <v>247</v>
      </c>
      <c r="D339">
        <v>97</v>
      </c>
      <c r="E339">
        <v>150</v>
      </c>
      <c r="F339">
        <v>7.8061819999999997</v>
      </c>
      <c r="H339" t="str">
        <f ca="1">IF(M339=Vas!$B$4, IF(H338="I", 1, MAX(H$2:H338) + 1), "")</f>
        <v/>
      </c>
      <c r="L339">
        <v>338</v>
      </c>
      <c r="M339" t="str">
        <f>INDEX(Elemek!$B$2:$B$113, MATCH(O339, Elemek!$C$2:$C$113,0))</f>
        <v>Bk</v>
      </c>
      <c r="N339">
        <f t="shared" si="20"/>
        <v>247</v>
      </c>
      <c r="O339">
        <v>97</v>
      </c>
      <c r="P339">
        <v>150</v>
      </c>
      <c r="Q339">
        <v>7.8061819999999997</v>
      </c>
      <c r="R339">
        <f t="shared" si="21"/>
        <v>7.8061819999999997</v>
      </c>
      <c r="S339">
        <f t="shared" si="22"/>
        <v>7.8061819999999997</v>
      </c>
      <c r="T339">
        <f t="shared" si="23"/>
        <v>7.8061819999999997</v>
      </c>
    </row>
    <row r="340" spans="1:20" x14ac:dyDescent="0.25">
      <c r="A340">
        <v>339</v>
      </c>
      <c r="B340" t="str">
        <f>INDEX(Elemek!$B$2:$B$113, MATCH(D340, Elemek!$C$2:$C$113,0))</f>
        <v>Ho</v>
      </c>
      <c r="C340">
        <v>166</v>
      </c>
      <c r="D340">
        <v>67</v>
      </c>
      <c r="E340">
        <v>99</v>
      </c>
      <c r="F340">
        <v>8.4512730000000005</v>
      </c>
      <c r="H340" t="str">
        <f ca="1">IF(M340=Vas!$B$4, IF(H339="I", 1, MAX(H$2:H339) + 1), "")</f>
        <v/>
      </c>
      <c r="L340">
        <v>339</v>
      </c>
      <c r="M340" t="str">
        <f>INDEX(Elemek!$B$2:$B$113, MATCH(O340, Elemek!$C$2:$C$113,0))</f>
        <v>Ho</v>
      </c>
      <c r="N340">
        <f t="shared" si="20"/>
        <v>166</v>
      </c>
      <c r="O340">
        <v>67</v>
      </c>
      <c r="P340">
        <v>99</v>
      </c>
      <c r="Q340">
        <v>8.4512730000000005</v>
      </c>
      <c r="R340">
        <f t="shared" si="21"/>
        <v>8.4512730000000005</v>
      </c>
      <c r="S340">
        <f t="shared" si="22"/>
        <v>8.4512730000000005</v>
      </c>
      <c r="T340">
        <f t="shared" si="23"/>
        <v>8.4512730000000005</v>
      </c>
    </row>
    <row r="341" spans="1:20" x14ac:dyDescent="0.25">
      <c r="A341">
        <v>340</v>
      </c>
      <c r="B341" t="str">
        <f>INDEX(Elemek!$B$2:$B$113, MATCH(D341, Elemek!$C$2:$C$113,0))</f>
        <v>Cf</v>
      </c>
      <c r="C341">
        <v>251</v>
      </c>
      <c r="D341">
        <v>98</v>
      </c>
      <c r="E341">
        <v>153</v>
      </c>
      <c r="F341">
        <v>7.7759689999999999</v>
      </c>
      <c r="H341" t="str">
        <f ca="1">IF(M341=Vas!$B$4, IF(H340="I", 1, MAX(H$2:H340) + 1), "")</f>
        <v/>
      </c>
      <c r="L341">
        <v>340</v>
      </c>
      <c r="M341" t="str">
        <f>INDEX(Elemek!$B$2:$B$113, MATCH(O341, Elemek!$C$2:$C$113,0))</f>
        <v>Cf</v>
      </c>
      <c r="N341">
        <f t="shared" si="20"/>
        <v>251</v>
      </c>
      <c r="O341">
        <v>98</v>
      </c>
      <c r="P341">
        <v>153</v>
      </c>
      <c r="Q341">
        <v>7.7759689999999999</v>
      </c>
      <c r="R341">
        <f t="shared" si="21"/>
        <v>7.7759689999999999</v>
      </c>
      <c r="S341">
        <f t="shared" si="22"/>
        <v>7.7759689999999999</v>
      </c>
      <c r="T341">
        <f t="shared" si="23"/>
        <v>7.7759689999999999</v>
      </c>
    </row>
    <row r="342" spans="1:20" x14ac:dyDescent="0.25">
      <c r="A342">
        <v>341</v>
      </c>
      <c r="B342" t="str">
        <f>INDEX(Elemek!$B$2:$B$113, MATCH(D342, Elemek!$C$2:$C$113,0))</f>
        <v>Nb</v>
      </c>
      <c r="C342">
        <v>91</v>
      </c>
      <c r="D342">
        <v>41</v>
      </c>
      <c r="E342">
        <v>50</v>
      </c>
      <c r="F342">
        <v>9.0233270000000001</v>
      </c>
      <c r="H342" t="str">
        <f ca="1">IF(M342=Vas!$B$4, IF(H341="I", 1, MAX(H$2:H341) + 1), "")</f>
        <v/>
      </c>
      <c r="L342">
        <v>341</v>
      </c>
      <c r="M342" t="str">
        <f>INDEX(Elemek!$B$2:$B$113, MATCH(O342, Elemek!$C$2:$C$113,0))</f>
        <v>Nb</v>
      </c>
      <c r="N342">
        <f t="shared" si="20"/>
        <v>91</v>
      </c>
      <c r="O342">
        <v>41</v>
      </c>
      <c r="P342">
        <v>50</v>
      </c>
      <c r="Q342">
        <v>9.0233270000000001</v>
      </c>
      <c r="R342">
        <f t="shared" si="21"/>
        <v>9.0233270000000001</v>
      </c>
      <c r="S342">
        <f t="shared" si="22"/>
        <v>9.0233270000000001</v>
      </c>
      <c r="T342">
        <f t="shared" si="23"/>
        <v>9.0233270000000001</v>
      </c>
    </row>
    <row r="343" spans="1:20" x14ac:dyDescent="0.25">
      <c r="A343">
        <v>342</v>
      </c>
      <c r="B343" t="str">
        <f>INDEX(Elemek!$B$2:$B$113, MATCH(D343, Elemek!$C$2:$C$113,0))</f>
        <v>Hg</v>
      </c>
      <c r="C343">
        <v>194</v>
      </c>
      <c r="D343">
        <v>80</v>
      </c>
      <c r="E343">
        <v>114</v>
      </c>
      <c r="F343">
        <v>8.2372709999999998</v>
      </c>
      <c r="H343" t="str">
        <f ca="1">IF(M343=Vas!$B$4, IF(H342="I", 1, MAX(H$2:H342) + 1), "")</f>
        <v/>
      </c>
      <c r="L343">
        <v>342</v>
      </c>
      <c r="M343" t="str">
        <f>INDEX(Elemek!$B$2:$B$113, MATCH(O343, Elemek!$C$2:$C$113,0))</f>
        <v>Hg</v>
      </c>
      <c r="N343">
        <f t="shared" si="20"/>
        <v>194</v>
      </c>
      <c r="O343">
        <v>80</v>
      </c>
      <c r="P343">
        <v>114</v>
      </c>
      <c r="Q343">
        <v>8.2372709999999998</v>
      </c>
      <c r="R343">
        <f t="shared" si="21"/>
        <v>8.2372709999999998</v>
      </c>
      <c r="S343">
        <f t="shared" si="22"/>
        <v>8.2372709999999998</v>
      </c>
      <c r="T343">
        <f t="shared" si="23"/>
        <v>8.2372709999999998</v>
      </c>
    </row>
    <row r="344" spans="1:20" x14ac:dyDescent="0.25">
      <c r="A344">
        <v>343</v>
      </c>
      <c r="B344" t="str">
        <f>INDEX(Elemek!$B$2:$B$113, MATCH(D344, Elemek!$C$2:$C$113,0))</f>
        <v>Ag</v>
      </c>
      <c r="C344">
        <v>108</v>
      </c>
      <c r="D344">
        <v>47</v>
      </c>
      <c r="E344">
        <v>61</v>
      </c>
      <c r="F344">
        <v>8.8814390000000003</v>
      </c>
      <c r="H344" t="str">
        <f ca="1">IF(M344=Vas!$B$4, IF(H343="I", 1, MAX(H$2:H343) + 1), "")</f>
        <v/>
      </c>
      <c r="L344">
        <v>343</v>
      </c>
      <c r="M344" t="str">
        <f>INDEX(Elemek!$B$2:$B$113, MATCH(O344, Elemek!$C$2:$C$113,0))</f>
        <v>Ag</v>
      </c>
      <c r="N344">
        <f t="shared" si="20"/>
        <v>108</v>
      </c>
      <c r="O344">
        <v>47</v>
      </c>
      <c r="P344">
        <v>61</v>
      </c>
      <c r="Q344">
        <v>8.8814390000000003</v>
      </c>
      <c r="R344">
        <f t="shared" si="21"/>
        <v>8.8814390000000003</v>
      </c>
      <c r="S344">
        <f t="shared" si="22"/>
        <v>8.8814390000000003</v>
      </c>
      <c r="T344">
        <f t="shared" si="23"/>
        <v>8.8814390000000003</v>
      </c>
    </row>
    <row r="345" spans="1:20" x14ac:dyDescent="0.25">
      <c r="A345">
        <v>344</v>
      </c>
      <c r="B345" t="str">
        <f>INDEX(Elemek!$B$2:$B$113, MATCH(D345, Elemek!$C$2:$C$113,0))</f>
        <v>Am</v>
      </c>
      <c r="C345">
        <v>241</v>
      </c>
      <c r="D345">
        <v>95</v>
      </c>
      <c r="E345">
        <v>146</v>
      </c>
      <c r="F345">
        <v>7.8516760000000003</v>
      </c>
      <c r="H345" t="str">
        <f ca="1">IF(M345=Vas!$B$4, IF(H344="I", 1, MAX(H$2:H344) + 1), "")</f>
        <v/>
      </c>
      <c r="L345">
        <v>344</v>
      </c>
      <c r="M345" t="str">
        <f>INDEX(Elemek!$B$2:$B$113, MATCH(O345, Elemek!$C$2:$C$113,0))</f>
        <v>Am</v>
      </c>
      <c r="N345">
        <f t="shared" si="20"/>
        <v>241</v>
      </c>
      <c r="O345">
        <v>95</v>
      </c>
      <c r="P345">
        <v>146</v>
      </c>
      <c r="Q345">
        <v>7.8516760000000003</v>
      </c>
      <c r="R345">
        <f t="shared" si="21"/>
        <v>7.8516760000000003</v>
      </c>
      <c r="S345">
        <f t="shared" si="22"/>
        <v>7.8516760000000003</v>
      </c>
      <c r="T345">
        <f t="shared" si="23"/>
        <v>7.8516760000000003</v>
      </c>
    </row>
    <row r="346" spans="1:20" x14ac:dyDescent="0.25">
      <c r="A346">
        <v>345</v>
      </c>
      <c r="B346" t="str">
        <f>INDEX(Elemek!$B$2:$B$113, MATCH(D346, Elemek!$C$2:$C$113,0))</f>
        <v>Cf</v>
      </c>
      <c r="C346">
        <v>249</v>
      </c>
      <c r="D346">
        <v>98</v>
      </c>
      <c r="E346">
        <v>151</v>
      </c>
      <c r="F346">
        <v>7.7913050000000004</v>
      </c>
      <c r="H346" t="str">
        <f ca="1">IF(M346=Vas!$B$4, IF(H345="I", 1, MAX(H$2:H345) + 1), "")</f>
        <v/>
      </c>
      <c r="L346">
        <v>345</v>
      </c>
      <c r="M346" t="str">
        <f>INDEX(Elemek!$B$2:$B$113, MATCH(O346, Elemek!$C$2:$C$113,0))</f>
        <v>Cf</v>
      </c>
      <c r="N346">
        <f t="shared" si="20"/>
        <v>249</v>
      </c>
      <c r="O346">
        <v>98</v>
      </c>
      <c r="P346">
        <v>151</v>
      </c>
      <c r="Q346">
        <v>7.7913050000000004</v>
      </c>
      <c r="R346">
        <f t="shared" si="21"/>
        <v>7.7913050000000004</v>
      </c>
      <c r="S346">
        <f t="shared" si="22"/>
        <v>7.7913050000000004</v>
      </c>
      <c r="T346">
        <f t="shared" si="23"/>
        <v>7.7913050000000004</v>
      </c>
    </row>
    <row r="347" spans="1:20" x14ac:dyDescent="0.25">
      <c r="A347">
        <v>346</v>
      </c>
      <c r="B347" t="str">
        <f>INDEX(Elemek!$B$2:$B$113, MATCH(D347, Elemek!$C$2:$C$113,0))</f>
        <v>Bk</v>
      </c>
      <c r="C347">
        <v>248</v>
      </c>
      <c r="D347">
        <v>97</v>
      </c>
      <c r="E347">
        <v>151</v>
      </c>
      <c r="F347">
        <v>7.7968109999999999</v>
      </c>
      <c r="H347" t="str">
        <f ca="1">IF(M347=Vas!$B$4, IF(H346="I", 1, MAX(H$2:H346) + 1), "")</f>
        <v/>
      </c>
      <c r="L347">
        <v>346</v>
      </c>
      <c r="M347" t="str">
        <f>INDEX(Elemek!$B$2:$B$113, MATCH(O347, Elemek!$C$2:$C$113,0))</f>
        <v>Bk</v>
      </c>
      <c r="N347">
        <f t="shared" si="20"/>
        <v>248</v>
      </c>
      <c r="O347">
        <v>97</v>
      </c>
      <c r="P347">
        <v>151</v>
      </c>
      <c r="Q347">
        <v>7.7968109999999999</v>
      </c>
      <c r="R347">
        <f t="shared" si="21"/>
        <v>7.7968109999999999</v>
      </c>
      <c r="S347">
        <f t="shared" si="22"/>
        <v>7.7968109999999999</v>
      </c>
      <c r="T347">
        <f t="shared" si="23"/>
        <v>7.7968109999999999</v>
      </c>
    </row>
    <row r="348" spans="1:20" x14ac:dyDescent="0.25">
      <c r="A348">
        <v>347</v>
      </c>
      <c r="B348" t="str">
        <f>INDEX(Elemek!$B$2:$B$113, MATCH(D348, Elemek!$C$2:$C$113,0))</f>
        <v>Ar</v>
      </c>
      <c r="C348">
        <v>39</v>
      </c>
      <c r="D348">
        <v>18</v>
      </c>
      <c r="E348">
        <v>21</v>
      </c>
      <c r="F348">
        <v>8.923686</v>
      </c>
      <c r="H348" t="str">
        <f ca="1">IF(M348=Vas!$B$4, IF(H347="I", 1, MAX(H$2:H347) + 1), "")</f>
        <v/>
      </c>
      <c r="L348">
        <v>347</v>
      </c>
      <c r="M348" t="str">
        <f>INDEX(Elemek!$B$2:$B$113, MATCH(O348, Elemek!$C$2:$C$113,0))</f>
        <v>Ar</v>
      </c>
      <c r="N348">
        <f t="shared" si="20"/>
        <v>39</v>
      </c>
      <c r="O348">
        <v>18</v>
      </c>
      <c r="P348">
        <v>21</v>
      </c>
      <c r="Q348">
        <v>8.923686</v>
      </c>
      <c r="R348">
        <f t="shared" si="21"/>
        <v>8.923686</v>
      </c>
      <c r="S348">
        <f t="shared" si="22"/>
        <v>8.923686</v>
      </c>
      <c r="T348">
        <f t="shared" si="23"/>
        <v>8.923686</v>
      </c>
    </row>
    <row r="349" spans="1:20" x14ac:dyDescent="0.25">
      <c r="A349">
        <v>348</v>
      </c>
      <c r="B349" t="str">
        <f>INDEX(Elemek!$B$2:$B$113, MATCH(D349, Elemek!$C$2:$C$113,0))</f>
        <v>Ir</v>
      </c>
      <c r="C349">
        <v>192</v>
      </c>
      <c r="D349">
        <v>77</v>
      </c>
      <c r="E349">
        <v>115</v>
      </c>
      <c r="F349">
        <v>8.2518750000000001</v>
      </c>
      <c r="H349" t="str">
        <f ca="1">IF(M349=Vas!$B$4, IF(H348="I", 1, MAX(H$2:H348) + 1), "")</f>
        <v/>
      </c>
      <c r="L349">
        <v>348</v>
      </c>
      <c r="M349" t="str">
        <f>INDEX(Elemek!$B$2:$B$113, MATCH(O349, Elemek!$C$2:$C$113,0))</f>
        <v>Ir</v>
      </c>
      <c r="N349">
        <f t="shared" si="20"/>
        <v>192</v>
      </c>
      <c r="O349">
        <v>77</v>
      </c>
      <c r="P349">
        <v>115</v>
      </c>
      <c r="Q349">
        <v>8.2518750000000001</v>
      </c>
      <c r="R349">
        <f t="shared" si="21"/>
        <v>8.2518750000000001</v>
      </c>
      <c r="S349">
        <f t="shared" si="22"/>
        <v>8.2518750000000001</v>
      </c>
      <c r="T349">
        <f t="shared" si="23"/>
        <v>8.2518750000000001</v>
      </c>
    </row>
    <row r="350" spans="1:20" x14ac:dyDescent="0.25">
      <c r="A350">
        <v>349</v>
      </c>
      <c r="B350" t="str">
        <f>INDEX(Elemek!$B$2:$B$113, MATCH(D350, Elemek!$C$2:$C$113,0))</f>
        <v>Tb</v>
      </c>
      <c r="C350">
        <v>158</v>
      </c>
      <c r="D350">
        <v>65</v>
      </c>
      <c r="E350">
        <v>93</v>
      </c>
      <c r="F350">
        <v>8.5110550000000007</v>
      </c>
      <c r="H350" t="str">
        <f ca="1">IF(M350=Vas!$B$4, IF(H349="I", 1, MAX(H$2:H349) + 1), "")</f>
        <v/>
      </c>
      <c r="L350">
        <v>349</v>
      </c>
      <c r="M350" t="str">
        <f>INDEX(Elemek!$B$2:$B$113, MATCH(O350, Elemek!$C$2:$C$113,0))</f>
        <v>Tb</v>
      </c>
      <c r="N350">
        <f t="shared" si="20"/>
        <v>158</v>
      </c>
      <c r="O350">
        <v>65</v>
      </c>
      <c r="P350">
        <v>93</v>
      </c>
      <c r="Q350">
        <v>8.5110550000000007</v>
      </c>
      <c r="R350">
        <f t="shared" si="21"/>
        <v>8.5110550000000007</v>
      </c>
      <c r="S350">
        <f t="shared" si="22"/>
        <v>8.5110550000000007</v>
      </c>
      <c r="T350">
        <f t="shared" si="23"/>
        <v>8.5110550000000007</v>
      </c>
    </row>
    <row r="351" spans="1:20" x14ac:dyDescent="0.25">
      <c r="A351">
        <v>350</v>
      </c>
      <c r="B351" t="str">
        <f>INDEX(Elemek!$B$2:$B$113, MATCH(D351, Elemek!$C$2:$C$113,0))</f>
        <v>Am</v>
      </c>
      <c r="C351">
        <v>242</v>
      </c>
      <c r="D351">
        <v>95</v>
      </c>
      <c r="E351">
        <v>147</v>
      </c>
      <c r="F351">
        <v>7.8419129999999999</v>
      </c>
      <c r="H351" t="str">
        <f ca="1">IF(M351=Vas!$B$4, IF(H350="I", 1, MAX(H$2:H350) + 1), "")</f>
        <v/>
      </c>
      <c r="L351">
        <v>350</v>
      </c>
      <c r="M351" t="str">
        <f>INDEX(Elemek!$B$2:$B$113, MATCH(O351, Elemek!$C$2:$C$113,0))</f>
        <v>Am</v>
      </c>
      <c r="N351">
        <f t="shared" si="20"/>
        <v>242</v>
      </c>
      <c r="O351">
        <v>95</v>
      </c>
      <c r="P351">
        <v>147</v>
      </c>
      <c r="Q351">
        <v>7.8419129999999999</v>
      </c>
      <c r="R351">
        <f t="shared" si="21"/>
        <v>7.8419129999999999</v>
      </c>
      <c r="S351">
        <f t="shared" si="22"/>
        <v>7.8419129999999999</v>
      </c>
      <c r="T351">
        <f t="shared" si="23"/>
        <v>7.8419129999999999</v>
      </c>
    </row>
    <row r="352" spans="1:20" x14ac:dyDescent="0.25">
      <c r="A352">
        <v>351</v>
      </c>
      <c r="B352" t="str">
        <f>INDEX(Elemek!$B$2:$B$113, MATCH(D352, Elemek!$C$2:$C$113,0))</f>
        <v>Si</v>
      </c>
      <c r="C352">
        <v>32</v>
      </c>
      <c r="D352">
        <v>14</v>
      </c>
      <c r="E352">
        <v>18</v>
      </c>
      <c r="F352">
        <v>8.8238559999999993</v>
      </c>
      <c r="H352" t="str">
        <f ca="1">IF(M352=Vas!$B$4, IF(H351="I", 1, MAX(H$2:H351) + 1), "")</f>
        <v/>
      </c>
      <c r="L352">
        <v>351</v>
      </c>
      <c r="M352" t="str">
        <f>INDEX(Elemek!$B$2:$B$113, MATCH(O352, Elemek!$C$2:$C$113,0))</f>
        <v>Si</v>
      </c>
      <c r="N352">
        <f t="shared" si="20"/>
        <v>32</v>
      </c>
      <c r="O352">
        <v>14</v>
      </c>
      <c r="P352">
        <v>18</v>
      </c>
      <c r="Q352">
        <v>8.8238559999999993</v>
      </c>
      <c r="R352">
        <f t="shared" si="21"/>
        <v>8.8238559999999993</v>
      </c>
      <c r="S352">
        <f t="shared" si="22"/>
        <v>8.8238559999999993</v>
      </c>
      <c r="T352">
        <f t="shared" si="23"/>
        <v>8.8238559999999993</v>
      </c>
    </row>
    <row r="353" spans="1:20" x14ac:dyDescent="0.25">
      <c r="A353">
        <v>352</v>
      </c>
      <c r="B353" t="str">
        <f>INDEX(Elemek!$B$2:$B$113, MATCH(D353, Elemek!$C$2:$C$113,0))</f>
        <v>Po</v>
      </c>
      <c r="C353">
        <v>209</v>
      </c>
      <c r="D353">
        <v>84</v>
      </c>
      <c r="E353">
        <v>125</v>
      </c>
      <c r="F353">
        <v>8.1496329999999997</v>
      </c>
      <c r="H353" t="str">
        <f ca="1">IF(M353=Vas!$B$4, IF(H352="I", 1, MAX(H$2:H352) + 1), "")</f>
        <v/>
      </c>
      <c r="L353">
        <v>352</v>
      </c>
      <c r="M353" t="str">
        <f>INDEX(Elemek!$B$2:$B$113, MATCH(O353, Elemek!$C$2:$C$113,0))</f>
        <v>Po</v>
      </c>
      <c r="N353">
        <f t="shared" si="20"/>
        <v>209</v>
      </c>
      <c r="O353">
        <v>84</v>
      </c>
      <c r="P353">
        <v>125</v>
      </c>
      <c r="Q353">
        <v>8.1496329999999997</v>
      </c>
      <c r="R353">
        <f t="shared" si="21"/>
        <v>8.1496329999999997</v>
      </c>
      <c r="S353">
        <f t="shared" si="22"/>
        <v>8.1496329999999997</v>
      </c>
      <c r="T353">
        <f t="shared" si="23"/>
        <v>8.1496329999999997</v>
      </c>
    </row>
    <row r="354" spans="1:20" x14ac:dyDescent="0.25">
      <c r="A354">
        <v>353</v>
      </c>
      <c r="B354" t="str">
        <f>INDEX(Elemek!$B$2:$B$113, MATCH(D354, Elemek!$C$2:$C$113,0))</f>
        <v>Ni</v>
      </c>
      <c r="C354">
        <v>63</v>
      </c>
      <c r="D354">
        <v>28</v>
      </c>
      <c r="E354">
        <v>35</v>
      </c>
      <c r="F354">
        <v>9.1112099999999998</v>
      </c>
      <c r="H354" t="str">
        <f ca="1">IF(M354=Vas!$B$4, IF(H353="I", 1, MAX(H$2:H353) + 1), "")</f>
        <v/>
      </c>
      <c r="L354">
        <v>353</v>
      </c>
      <c r="M354" t="str">
        <f>INDEX(Elemek!$B$2:$B$113, MATCH(O354, Elemek!$C$2:$C$113,0))</f>
        <v>Ni</v>
      </c>
      <c r="N354">
        <f t="shared" si="20"/>
        <v>63</v>
      </c>
      <c r="O354">
        <v>28</v>
      </c>
      <c r="P354">
        <v>35</v>
      </c>
      <c r="Q354">
        <v>9.1112099999999998</v>
      </c>
      <c r="R354">
        <f t="shared" si="21"/>
        <v>9.1112099999999998</v>
      </c>
      <c r="S354">
        <f t="shared" si="22"/>
        <v>9.1112099999999998</v>
      </c>
      <c r="T354">
        <f t="shared" si="23"/>
        <v>9.1112099999999998</v>
      </c>
    </row>
    <row r="355" spans="1:20" x14ac:dyDescent="0.25">
      <c r="A355">
        <v>354</v>
      </c>
      <c r="B355" t="str">
        <f>INDEX(Elemek!$B$2:$B$113, MATCH(D355, Elemek!$C$2:$C$113,0))</f>
        <v>Sm</v>
      </c>
      <c r="C355">
        <v>151</v>
      </c>
      <c r="D355">
        <v>62</v>
      </c>
      <c r="E355">
        <v>89</v>
      </c>
      <c r="F355">
        <v>8.5652509999999999</v>
      </c>
      <c r="H355" t="str">
        <f ca="1">IF(M355=Vas!$B$4, IF(H354="I", 1, MAX(H$2:H354) + 1), "")</f>
        <v/>
      </c>
      <c r="L355">
        <v>354</v>
      </c>
      <c r="M355" t="str">
        <f>INDEX(Elemek!$B$2:$B$113, MATCH(O355, Elemek!$C$2:$C$113,0))</f>
        <v>Sm</v>
      </c>
      <c r="N355">
        <f t="shared" si="20"/>
        <v>151</v>
      </c>
      <c r="O355">
        <v>62</v>
      </c>
      <c r="P355">
        <v>89</v>
      </c>
      <c r="Q355">
        <v>8.5652509999999999</v>
      </c>
      <c r="R355">
        <f t="shared" si="21"/>
        <v>8.5652509999999999</v>
      </c>
      <c r="S355">
        <f t="shared" si="22"/>
        <v>8.5652509999999999</v>
      </c>
      <c r="T355">
        <f t="shared" si="23"/>
        <v>8.5652509999999999</v>
      </c>
    </row>
    <row r="356" spans="1:20" x14ac:dyDescent="0.25">
      <c r="A356">
        <v>355</v>
      </c>
      <c r="B356" t="str">
        <f>INDEX(Elemek!$B$2:$B$113, MATCH(D356, Elemek!$C$2:$C$113,0))</f>
        <v>Pu</v>
      </c>
      <c r="C356">
        <v>238</v>
      </c>
      <c r="D356">
        <v>94</v>
      </c>
      <c r="E356">
        <v>144</v>
      </c>
      <c r="F356">
        <v>7.8773580000000001</v>
      </c>
      <c r="H356" t="str">
        <f ca="1">IF(M356=Vas!$B$4, IF(H355="I", 1, MAX(H$2:H355) + 1), "")</f>
        <v/>
      </c>
      <c r="L356">
        <v>355</v>
      </c>
      <c r="M356" t="str">
        <f>INDEX(Elemek!$B$2:$B$113, MATCH(O356, Elemek!$C$2:$C$113,0))</f>
        <v>Pu</v>
      </c>
      <c r="N356">
        <f t="shared" si="20"/>
        <v>238</v>
      </c>
      <c r="O356">
        <v>94</v>
      </c>
      <c r="P356">
        <v>144</v>
      </c>
      <c r="Q356">
        <v>7.8773580000000001</v>
      </c>
      <c r="R356">
        <f t="shared" si="21"/>
        <v>7.8773580000000001</v>
      </c>
      <c r="S356">
        <f t="shared" si="22"/>
        <v>7.8773580000000001</v>
      </c>
      <c r="T356">
        <f t="shared" si="23"/>
        <v>7.8773580000000001</v>
      </c>
    </row>
    <row r="357" spans="1:20" x14ac:dyDescent="0.25">
      <c r="A357">
        <v>356</v>
      </c>
      <c r="B357" t="str">
        <f>INDEX(Elemek!$B$2:$B$113, MATCH(D357, Elemek!$C$2:$C$113,0))</f>
        <v>Gd</v>
      </c>
      <c r="C357">
        <v>148</v>
      </c>
      <c r="D357">
        <v>64</v>
      </c>
      <c r="E357">
        <v>84</v>
      </c>
      <c r="F357">
        <v>8.5867059999999995</v>
      </c>
      <c r="H357" t="str">
        <f ca="1">IF(M357=Vas!$B$4, IF(H356="I", 1, MAX(H$2:H356) + 1), "")</f>
        <v/>
      </c>
      <c r="L357">
        <v>356</v>
      </c>
      <c r="M357" t="str">
        <f>INDEX(Elemek!$B$2:$B$113, MATCH(O357, Elemek!$C$2:$C$113,0))</f>
        <v>Gd</v>
      </c>
      <c r="N357">
        <f t="shared" si="20"/>
        <v>148</v>
      </c>
      <c r="O357">
        <v>64</v>
      </c>
      <c r="P357">
        <v>84</v>
      </c>
      <c r="Q357">
        <v>8.5867059999999995</v>
      </c>
      <c r="R357">
        <f t="shared" si="21"/>
        <v>8.5867059999999995</v>
      </c>
      <c r="S357">
        <f t="shared" si="22"/>
        <v>8.5867059999999995</v>
      </c>
      <c r="T357">
        <f t="shared" si="23"/>
        <v>8.5867059999999995</v>
      </c>
    </row>
    <row r="358" spans="1:20" x14ac:dyDescent="0.25">
      <c r="A358">
        <v>357</v>
      </c>
      <c r="B358" t="str">
        <f>INDEX(Elemek!$B$2:$B$113, MATCH(D358, Elemek!$C$2:$C$113,0))</f>
        <v>Tb</v>
      </c>
      <c r="C358">
        <v>157</v>
      </c>
      <c r="D358">
        <v>65</v>
      </c>
      <c r="E358">
        <v>92</v>
      </c>
      <c r="F358">
        <v>8.5220959999999994</v>
      </c>
      <c r="H358" t="str">
        <f ca="1">IF(M358=Vas!$B$4, IF(H357="I", 1, MAX(H$2:H357) + 1), "")</f>
        <v/>
      </c>
      <c r="L358">
        <v>357</v>
      </c>
      <c r="M358" t="str">
        <f>INDEX(Elemek!$B$2:$B$113, MATCH(O358, Elemek!$C$2:$C$113,0))</f>
        <v>Tb</v>
      </c>
      <c r="N358">
        <f t="shared" si="20"/>
        <v>157</v>
      </c>
      <c r="O358">
        <v>65</v>
      </c>
      <c r="P358">
        <v>92</v>
      </c>
      <c r="Q358">
        <v>8.5220959999999994</v>
      </c>
      <c r="R358">
        <f t="shared" si="21"/>
        <v>8.5220959999999994</v>
      </c>
      <c r="S358">
        <f t="shared" si="22"/>
        <v>8.5220959999999994</v>
      </c>
      <c r="T358">
        <f t="shared" si="23"/>
        <v>8.5220959999999994</v>
      </c>
    </row>
    <row r="359" spans="1:20" x14ac:dyDescent="0.25">
      <c r="A359">
        <v>358</v>
      </c>
      <c r="B359" t="str">
        <f>INDEX(Elemek!$B$2:$B$113, MATCH(D359, Elemek!$C$2:$C$113,0))</f>
        <v>U</v>
      </c>
      <c r="C359">
        <v>232</v>
      </c>
      <c r="D359">
        <v>92</v>
      </c>
      <c r="E359">
        <v>140</v>
      </c>
      <c r="F359">
        <v>7.9221430000000002</v>
      </c>
      <c r="H359" t="str">
        <f ca="1">IF(M359=Vas!$B$4, IF(H358="I", 1, MAX(H$2:H358) + 1), "")</f>
        <v/>
      </c>
      <c r="L359">
        <v>358</v>
      </c>
      <c r="M359" t="str">
        <f>INDEX(Elemek!$B$2:$B$113, MATCH(O359, Elemek!$C$2:$C$113,0))</f>
        <v>U</v>
      </c>
      <c r="N359">
        <f t="shared" si="20"/>
        <v>232</v>
      </c>
      <c r="O359">
        <v>92</v>
      </c>
      <c r="P359">
        <v>140</v>
      </c>
      <c r="Q359">
        <v>7.9221430000000002</v>
      </c>
      <c r="R359">
        <f t="shared" si="21"/>
        <v>7.9221430000000002</v>
      </c>
      <c r="S359">
        <f t="shared" si="22"/>
        <v>7.9221430000000002</v>
      </c>
      <c r="T359">
        <f t="shared" si="23"/>
        <v>7.9221430000000002</v>
      </c>
    </row>
    <row r="360" spans="1:20" x14ac:dyDescent="0.25">
      <c r="A360">
        <v>359</v>
      </c>
      <c r="B360" t="str">
        <f>INDEX(Elemek!$B$2:$B$113, MATCH(D360, Elemek!$C$2:$C$113,0))</f>
        <v>Ti</v>
      </c>
      <c r="C360">
        <v>44</v>
      </c>
      <c r="D360">
        <v>22</v>
      </c>
      <c r="E360">
        <v>22</v>
      </c>
      <c r="F360">
        <v>8.9247019999999999</v>
      </c>
      <c r="H360" t="str">
        <f ca="1">IF(M360=Vas!$B$4, IF(H359="I", 1, MAX(H$2:H359) + 1), "")</f>
        <v/>
      </c>
      <c r="L360">
        <v>359</v>
      </c>
      <c r="M360" t="str">
        <f>INDEX(Elemek!$B$2:$B$113, MATCH(O360, Elemek!$C$2:$C$113,0))</f>
        <v>Ti</v>
      </c>
      <c r="N360">
        <f t="shared" si="20"/>
        <v>44</v>
      </c>
      <c r="O360">
        <v>22</v>
      </c>
      <c r="P360">
        <v>22</v>
      </c>
      <c r="Q360">
        <v>8.9247019999999999</v>
      </c>
      <c r="R360">
        <f t="shared" si="21"/>
        <v>8.9247019999999999</v>
      </c>
      <c r="S360">
        <f t="shared" si="22"/>
        <v>8.9247019999999999</v>
      </c>
      <c r="T360">
        <f t="shared" si="23"/>
        <v>8.9247019999999999</v>
      </c>
    </row>
    <row r="361" spans="1:20" x14ac:dyDescent="0.25">
      <c r="A361">
        <v>360</v>
      </c>
      <c r="B361" t="str">
        <f>INDEX(Elemek!$B$2:$B$113, MATCH(D361, Elemek!$C$2:$C$113,0))</f>
        <v>Pt</v>
      </c>
      <c r="C361">
        <v>193</v>
      </c>
      <c r="D361">
        <v>78</v>
      </c>
      <c r="E361">
        <v>115</v>
      </c>
      <c r="F361">
        <v>8.2499649999999995</v>
      </c>
      <c r="H361" t="str">
        <f ca="1">IF(M361=Vas!$B$4, IF(H360="I", 1, MAX(H$2:H360) + 1), "")</f>
        <v/>
      </c>
      <c r="L361">
        <v>360</v>
      </c>
      <c r="M361" t="str">
        <f>INDEX(Elemek!$B$2:$B$113, MATCH(O361, Elemek!$C$2:$C$113,0))</f>
        <v>Pt</v>
      </c>
      <c r="N361">
        <f t="shared" si="20"/>
        <v>193</v>
      </c>
      <c r="O361">
        <v>78</v>
      </c>
      <c r="P361">
        <v>115</v>
      </c>
      <c r="Q361">
        <v>8.2499649999999995</v>
      </c>
      <c r="R361">
        <f t="shared" si="21"/>
        <v>8.2499649999999995</v>
      </c>
      <c r="S361">
        <f t="shared" si="22"/>
        <v>8.2499649999999995</v>
      </c>
      <c r="T361">
        <f t="shared" si="23"/>
        <v>8.2499649999999995</v>
      </c>
    </row>
    <row r="362" spans="1:20" x14ac:dyDescent="0.25">
      <c r="A362">
        <v>361</v>
      </c>
      <c r="B362" t="str">
        <f>INDEX(Elemek!$B$2:$B$113, MATCH(D362, Elemek!$C$2:$C$113,0))</f>
        <v>Sn</v>
      </c>
      <c r="C362">
        <v>121</v>
      </c>
      <c r="D362">
        <v>50</v>
      </c>
      <c r="E362">
        <v>71</v>
      </c>
      <c r="F362">
        <v>8.8084989999999994</v>
      </c>
      <c r="H362" t="str">
        <f ca="1">IF(M362=Vas!$B$4, IF(H361="I", 1, MAX(H$2:H361) + 1), "")</f>
        <v/>
      </c>
      <c r="L362">
        <v>361</v>
      </c>
      <c r="M362" t="str">
        <f>INDEX(Elemek!$B$2:$B$113, MATCH(O362, Elemek!$C$2:$C$113,0))</f>
        <v>Sn</v>
      </c>
      <c r="N362">
        <f t="shared" si="20"/>
        <v>121</v>
      </c>
      <c r="O362">
        <v>50</v>
      </c>
      <c r="P362">
        <v>71</v>
      </c>
      <c r="Q362">
        <v>8.8084989999999994</v>
      </c>
      <c r="R362">
        <f t="shared" si="21"/>
        <v>8.8084989999999994</v>
      </c>
      <c r="S362">
        <f t="shared" si="22"/>
        <v>8.8084989999999994</v>
      </c>
      <c r="T362">
        <f t="shared" si="23"/>
        <v>8.8084989999999994</v>
      </c>
    </row>
    <row r="363" spans="1:20" x14ac:dyDescent="0.25">
      <c r="A363">
        <v>362</v>
      </c>
      <c r="B363" t="str">
        <f>INDEX(Elemek!$B$2:$B$113, MATCH(D363, Elemek!$C$2:$C$113,0))</f>
        <v>Eu</v>
      </c>
      <c r="C363">
        <v>150</v>
      </c>
      <c r="D363">
        <v>63</v>
      </c>
      <c r="E363">
        <v>87</v>
      </c>
      <c r="F363">
        <v>8.5699740000000002</v>
      </c>
      <c r="H363" t="str">
        <f ca="1">IF(M363=Vas!$B$4, IF(H362="I", 1, MAX(H$2:H362) + 1), "")</f>
        <v/>
      </c>
      <c r="L363">
        <v>362</v>
      </c>
      <c r="M363" t="str">
        <f>INDEX(Elemek!$B$2:$B$113, MATCH(O363, Elemek!$C$2:$C$113,0))</f>
        <v>Eu</v>
      </c>
      <c r="N363">
        <f t="shared" si="20"/>
        <v>150</v>
      </c>
      <c r="O363">
        <v>63</v>
      </c>
      <c r="P363">
        <v>87</v>
      </c>
      <c r="Q363">
        <v>8.5699740000000002</v>
      </c>
      <c r="R363">
        <f t="shared" si="21"/>
        <v>8.5699740000000002</v>
      </c>
      <c r="S363">
        <f t="shared" si="22"/>
        <v>8.5699740000000002</v>
      </c>
      <c r="T363">
        <f t="shared" si="23"/>
        <v>8.5699740000000002</v>
      </c>
    </row>
    <row r="364" spans="1:20" x14ac:dyDescent="0.25">
      <c r="A364">
        <v>363</v>
      </c>
      <c r="B364" t="str">
        <f>INDEX(Elemek!$B$2:$B$113, MATCH(D364, Elemek!$C$2:$C$113,0))</f>
        <v>Ar</v>
      </c>
      <c r="C364">
        <v>42</v>
      </c>
      <c r="D364">
        <v>18</v>
      </c>
      <c r="E364">
        <v>24</v>
      </c>
      <c r="F364">
        <v>8.8909230000000008</v>
      </c>
      <c r="H364" t="str">
        <f ca="1">IF(M364=Vas!$B$4, IF(H363="I", 1, MAX(H$2:H363) + 1), "")</f>
        <v/>
      </c>
      <c r="L364">
        <v>363</v>
      </c>
      <c r="M364" t="str">
        <f>INDEX(Elemek!$B$2:$B$113, MATCH(O364, Elemek!$C$2:$C$113,0))</f>
        <v>Ar</v>
      </c>
      <c r="N364">
        <f t="shared" si="20"/>
        <v>42</v>
      </c>
      <c r="O364">
        <v>18</v>
      </c>
      <c r="P364">
        <v>24</v>
      </c>
      <c r="Q364">
        <v>8.8909230000000008</v>
      </c>
      <c r="R364">
        <f t="shared" si="21"/>
        <v>8.8909230000000008</v>
      </c>
      <c r="S364">
        <f t="shared" si="22"/>
        <v>8.8909230000000008</v>
      </c>
      <c r="T364">
        <f t="shared" si="23"/>
        <v>8.8909230000000008</v>
      </c>
    </row>
    <row r="365" spans="1:20" x14ac:dyDescent="0.25">
      <c r="A365">
        <v>364</v>
      </c>
      <c r="B365" t="str">
        <f>INDEX(Elemek!$B$2:$B$113, MATCH(D365, Elemek!$C$2:$C$113,0))</f>
        <v>Bi</v>
      </c>
      <c r="C365">
        <v>207</v>
      </c>
      <c r="D365">
        <v>83</v>
      </c>
      <c r="E365">
        <v>124</v>
      </c>
      <c r="F365">
        <v>8.1682089999999992</v>
      </c>
      <c r="H365" t="str">
        <f ca="1">IF(M365=Vas!$B$4, IF(H364="I", 1, MAX(H$2:H364) + 1), "")</f>
        <v/>
      </c>
      <c r="L365">
        <v>364</v>
      </c>
      <c r="M365" t="str">
        <f>INDEX(Elemek!$B$2:$B$113, MATCH(O365, Elemek!$C$2:$C$113,0))</f>
        <v>Bi</v>
      </c>
      <c r="N365">
        <f t="shared" si="20"/>
        <v>207</v>
      </c>
      <c r="O365">
        <v>83</v>
      </c>
      <c r="P365">
        <v>124</v>
      </c>
      <c r="Q365">
        <v>8.1682089999999992</v>
      </c>
      <c r="R365">
        <f t="shared" si="21"/>
        <v>8.1682089999999992</v>
      </c>
      <c r="S365">
        <f t="shared" si="22"/>
        <v>8.1682089999999992</v>
      </c>
      <c r="T365">
        <f t="shared" si="23"/>
        <v>8.1682089999999992</v>
      </c>
    </row>
    <row r="366" spans="1:20" x14ac:dyDescent="0.25">
      <c r="A366">
        <v>365</v>
      </c>
      <c r="B366" t="str">
        <f>INDEX(Elemek!$B$2:$B$113, MATCH(D366, Elemek!$C$2:$C$113,0))</f>
        <v>Hf</v>
      </c>
      <c r="C366">
        <v>178</v>
      </c>
      <c r="D366">
        <v>72</v>
      </c>
      <c r="E366">
        <v>106</v>
      </c>
      <c r="F366">
        <v>8.76</v>
      </c>
      <c r="H366" t="str">
        <f ca="1">IF(M366=Vas!$B$4, IF(H365="I", 1, MAX(H$2:H365) + 1), "")</f>
        <v/>
      </c>
      <c r="L366">
        <v>365</v>
      </c>
      <c r="M366" t="str">
        <f>INDEX(Elemek!$B$2:$B$113, MATCH(O366, Elemek!$C$2:$C$113,0))</f>
        <v>Hf</v>
      </c>
      <c r="N366">
        <f t="shared" si="20"/>
        <v>178</v>
      </c>
      <c r="O366">
        <v>72</v>
      </c>
      <c r="P366">
        <v>106</v>
      </c>
      <c r="R366">
        <f t="shared" si="21"/>
        <v>8.5399999999999991</v>
      </c>
      <c r="S366">
        <f t="shared" si="22"/>
        <v>8.36</v>
      </c>
      <c r="T366">
        <f t="shared" si="23"/>
        <v>8.76</v>
      </c>
    </row>
    <row r="367" spans="1:20" x14ac:dyDescent="0.25">
      <c r="A367">
        <v>366</v>
      </c>
      <c r="B367" t="str">
        <f>INDEX(Elemek!$B$2:$B$113, MATCH(D367, Elemek!$C$2:$C$113,0))</f>
        <v>Cs</v>
      </c>
      <c r="C367">
        <v>137</v>
      </c>
      <c r="D367">
        <v>55</v>
      </c>
      <c r="E367">
        <v>82</v>
      </c>
      <c r="F367">
        <v>8.7030469999999998</v>
      </c>
      <c r="H367" t="str">
        <f ca="1">IF(M367=Vas!$B$4, IF(H366="I", 1, MAX(H$2:H366) + 1), "")</f>
        <v/>
      </c>
      <c r="L367">
        <v>366</v>
      </c>
      <c r="M367" t="str">
        <f>INDEX(Elemek!$B$2:$B$113, MATCH(O367, Elemek!$C$2:$C$113,0))</f>
        <v>Cs</v>
      </c>
      <c r="N367">
        <f t="shared" si="20"/>
        <v>137</v>
      </c>
      <c r="O367">
        <v>55</v>
      </c>
      <c r="P367">
        <v>82</v>
      </c>
      <c r="Q367">
        <v>8.7030469999999998</v>
      </c>
      <c r="R367">
        <f t="shared" si="21"/>
        <v>8.7030469999999998</v>
      </c>
      <c r="S367">
        <f t="shared" si="22"/>
        <v>8.7030469999999998</v>
      </c>
      <c r="T367">
        <f t="shared" si="23"/>
        <v>8.7030469999999998</v>
      </c>
    </row>
    <row r="368" spans="1:20" x14ac:dyDescent="0.25">
      <c r="A368">
        <v>367</v>
      </c>
      <c r="B368" t="str">
        <f>INDEX(Elemek!$B$2:$B$113, MATCH(D368, Elemek!$C$2:$C$113,0))</f>
        <v>Cm</v>
      </c>
      <c r="C368">
        <v>243</v>
      </c>
      <c r="D368">
        <v>96</v>
      </c>
      <c r="E368">
        <v>147</v>
      </c>
      <c r="F368">
        <v>7.836004</v>
      </c>
      <c r="H368" t="str">
        <f ca="1">IF(M368=Vas!$B$4, IF(H367="I", 1, MAX(H$2:H367) + 1), "")</f>
        <v/>
      </c>
      <c r="L368">
        <v>367</v>
      </c>
      <c r="M368" t="str">
        <f>INDEX(Elemek!$B$2:$B$113, MATCH(O368, Elemek!$C$2:$C$113,0))</f>
        <v>Cm</v>
      </c>
      <c r="N368">
        <f t="shared" si="20"/>
        <v>243</v>
      </c>
      <c r="O368">
        <v>96</v>
      </c>
      <c r="P368">
        <v>147</v>
      </c>
      <c r="Q368">
        <v>7.836004</v>
      </c>
      <c r="R368">
        <f t="shared" si="21"/>
        <v>7.836004</v>
      </c>
      <c r="S368">
        <f t="shared" si="22"/>
        <v>7.836004</v>
      </c>
      <c r="T368">
        <f t="shared" si="23"/>
        <v>7.836004</v>
      </c>
    </row>
    <row r="369" spans="1:20" x14ac:dyDescent="0.25">
      <c r="A369">
        <v>368</v>
      </c>
      <c r="B369" t="str">
        <f>INDEX(Elemek!$B$2:$B$113, MATCH(D369, Elemek!$C$2:$C$113,0))</f>
        <v>Sr</v>
      </c>
      <c r="C369">
        <v>90</v>
      </c>
      <c r="D369">
        <v>38</v>
      </c>
      <c r="E369">
        <v>52</v>
      </c>
      <c r="F369">
        <v>9.0262390000000003</v>
      </c>
      <c r="H369" t="str">
        <f ca="1">IF(M369=Vas!$B$4, IF(H368="I", 1, MAX(H$2:H368) + 1), "")</f>
        <v/>
      </c>
      <c r="L369">
        <v>368</v>
      </c>
      <c r="M369" t="str">
        <f>INDEX(Elemek!$B$2:$B$113, MATCH(O369, Elemek!$C$2:$C$113,0))</f>
        <v>Sr</v>
      </c>
      <c r="N369">
        <f t="shared" si="20"/>
        <v>90</v>
      </c>
      <c r="O369">
        <v>38</v>
      </c>
      <c r="P369">
        <v>52</v>
      </c>
      <c r="Q369">
        <v>9.0262390000000003</v>
      </c>
      <c r="R369">
        <f t="shared" si="21"/>
        <v>9.0262390000000003</v>
      </c>
      <c r="S369">
        <f t="shared" si="22"/>
        <v>9.0262390000000003</v>
      </c>
      <c r="T369">
        <f t="shared" si="23"/>
        <v>9.0262390000000003</v>
      </c>
    </row>
    <row r="370" spans="1:20" x14ac:dyDescent="0.25">
      <c r="A370">
        <v>369</v>
      </c>
      <c r="B370" t="str">
        <f>INDEX(Elemek!$B$2:$B$113, MATCH(D370, Elemek!$C$2:$C$113,0))</f>
        <v>Pb</v>
      </c>
      <c r="C370">
        <v>210</v>
      </c>
      <c r="D370">
        <v>82</v>
      </c>
      <c r="E370">
        <v>128</v>
      </c>
      <c r="F370">
        <v>8.1414620000000006</v>
      </c>
      <c r="H370" t="str">
        <f ca="1">IF(M370=Vas!$B$4, IF(H369="I", 1, MAX(H$2:H369) + 1), "")</f>
        <v/>
      </c>
      <c r="L370">
        <v>369</v>
      </c>
      <c r="M370" t="str">
        <f>INDEX(Elemek!$B$2:$B$113, MATCH(O370, Elemek!$C$2:$C$113,0))</f>
        <v>Pb</v>
      </c>
      <c r="N370">
        <f t="shared" si="20"/>
        <v>210</v>
      </c>
      <c r="O370">
        <v>82</v>
      </c>
      <c r="P370">
        <v>128</v>
      </c>
      <c r="Q370">
        <v>8.1414620000000006</v>
      </c>
      <c r="R370">
        <f t="shared" si="21"/>
        <v>8.1414620000000006</v>
      </c>
      <c r="S370">
        <f t="shared" si="22"/>
        <v>8.1414620000000006</v>
      </c>
      <c r="T370">
        <f t="shared" si="23"/>
        <v>8.1414620000000006</v>
      </c>
    </row>
    <row r="371" spans="1:20" x14ac:dyDescent="0.25">
      <c r="A371">
        <v>370</v>
      </c>
      <c r="B371" t="str">
        <f>INDEX(Elemek!$B$2:$B$113, MATCH(D371, Elemek!$C$2:$C$113,0))</f>
        <v>Ac</v>
      </c>
      <c r="C371">
        <v>227</v>
      </c>
      <c r="D371">
        <v>89</v>
      </c>
      <c r="E371">
        <v>138</v>
      </c>
      <c r="F371">
        <v>7.9574470000000002</v>
      </c>
      <c r="H371" t="str">
        <f ca="1">IF(M371=Vas!$B$4, IF(H370="I", 1, MAX(H$2:H370) + 1), "")</f>
        <v/>
      </c>
      <c r="L371">
        <v>370</v>
      </c>
      <c r="M371" t="str">
        <f>INDEX(Elemek!$B$2:$B$113, MATCH(O371, Elemek!$C$2:$C$113,0))</f>
        <v>Ac</v>
      </c>
      <c r="N371">
        <f t="shared" si="20"/>
        <v>227</v>
      </c>
      <c r="O371">
        <v>89</v>
      </c>
      <c r="P371">
        <v>138</v>
      </c>
      <c r="Q371">
        <v>7.9574470000000002</v>
      </c>
      <c r="R371">
        <f t="shared" si="21"/>
        <v>7.9574470000000002</v>
      </c>
      <c r="S371">
        <f t="shared" si="22"/>
        <v>7.9574470000000002</v>
      </c>
      <c r="T371">
        <f t="shared" si="23"/>
        <v>7.9574470000000002</v>
      </c>
    </row>
    <row r="372" spans="1:20" x14ac:dyDescent="0.25">
      <c r="A372">
        <v>371</v>
      </c>
      <c r="B372" t="str">
        <f>INDEX(Elemek!$B$2:$B$113, MATCH(D372, Elemek!$C$2:$C$113,0))</f>
        <v>Cm</v>
      </c>
      <c r="C372">
        <v>244</v>
      </c>
      <c r="D372">
        <v>96</v>
      </c>
      <c r="E372">
        <v>148</v>
      </c>
      <c r="F372">
        <v>7.8317629999999996</v>
      </c>
      <c r="H372" t="str">
        <f ca="1">IF(M372=Vas!$B$4, IF(H371="I", 1, MAX(H$2:H371) + 1), "")</f>
        <v/>
      </c>
      <c r="L372">
        <v>371</v>
      </c>
      <c r="M372" t="str">
        <f>INDEX(Elemek!$B$2:$B$113, MATCH(O372, Elemek!$C$2:$C$113,0))</f>
        <v>Cm</v>
      </c>
      <c r="N372">
        <f t="shared" si="20"/>
        <v>244</v>
      </c>
      <c r="O372">
        <v>96</v>
      </c>
      <c r="P372">
        <v>148</v>
      </c>
      <c r="Q372">
        <v>7.8317629999999996</v>
      </c>
      <c r="R372">
        <f t="shared" si="21"/>
        <v>7.8317629999999996</v>
      </c>
      <c r="S372">
        <f t="shared" si="22"/>
        <v>7.8317629999999996</v>
      </c>
      <c r="T372">
        <f t="shared" si="23"/>
        <v>7.8317629999999996</v>
      </c>
    </row>
    <row r="373" spans="1:20" x14ac:dyDescent="0.25">
      <c r="A373">
        <v>372</v>
      </c>
      <c r="B373" t="str">
        <f>INDEX(Elemek!$B$2:$B$113, MATCH(D373, Elemek!$C$2:$C$113,0))</f>
        <v>Pm</v>
      </c>
      <c r="C373">
        <v>145</v>
      </c>
      <c r="D373">
        <v>61</v>
      </c>
      <c r="E373">
        <v>84</v>
      </c>
      <c r="F373">
        <v>8.6318380000000001</v>
      </c>
      <c r="H373" t="str">
        <f ca="1">IF(M373=Vas!$B$4, IF(H372="I", 1, MAX(H$2:H372) + 1), "")</f>
        <v/>
      </c>
      <c r="L373">
        <v>372</v>
      </c>
      <c r="M373" t="str">
        <f>INDEX(Elemek!$B$2:$B$113, MATCH(O373, Elemek!$C$2:$C$113,0))</f>
        <v>Pm</v>
      </c>
      <c r="N373">
        <f t="shared" si="20"/>
        <v>145</v>
      </c>
      <c r="O373">
        <v>61</v>
      </c>
      <c r="P373">
        <v>84</v>
      </c>
      <c r="Q373">
        <v>8.6318380000000001</v>
      </c>
      <c r="R373">
        <f t="shared" si="21"/>
        <v>8.6318380000000001</v>
      </c>
      <c r="S373">
        <f t="shared" si="22"/>
        <v>8.6318380000000001</v>
      </c>
      <c r="T373">
        <f t="shared" si="23"/>
        <v>8.6318380000000001</v>
      </c>
    </row>
    <row r="374" spans="1:20" x14ac:dyDescent="0.25">
      <c r="A374">
        <v>373</v>
      </c>
      <c r="B374" t="str">
        <f>INDEX(Elemek!$B$2:$B$113, MATCH(D374, Elemek!$C$2:$C$113,0))</f>
        <v>Nb</v>
      </c>
      <c r="C374">
        <v>93</v>
      </c>
      <c r="D374">
        <v>41</v>
      </c>
      <c r="E374">
        <v>52</v>
      </c>
      <c r="F374">
        <v>9.01</v>
      </c>
      <c r="H374" t="str">
        <f ca="1">IF(M374=Vas!$B$4, IF(H373="I", 1, MAX(H$2:H373) + 1), "")</f>
        <v/>
      </c>
      <c r="L374">
        <v>373</v>
      </c>
      <c r="M374" t="str">
        <f>INDEX(Elemek!$B$2:$B$113, MATCH(O374, Elemek!$C$2:$C$113,0))</f>
        <v>Nb</v>
      </c>
      <c r="N374">
        <f t="shared" si="20"/>
        <v>93</v>
      </c>
      <c r="O374">
        <v>41</v>
      </c>
      <c r="P374">
        <v>52</v>
      </c>
      <c r="R374">
        <f t="shared" si="21"/>
        <v>8.5399999999999991</v>
      </c>
      <c r="S374">
        <f t="shared" si="22"/>
        <v>8.99</v>
      </c>
      <c r="T374">
        <f t="shared" si="23"/>
        <v>9.01</v>
      </c>
    </row>
    <row r="375" spans="1:20" x14ac:dyDescent="0.25">
      <c r="A375">
        <v>374</v>
      </c>
      <c r="B375" t="str">
        <f>INDEX(Elemek!$B$2:$B$113, MATCH(D375, Elemek!$C$2:$C$113,0))</f>
        <v>Pu</v>
      </c>
      <c r="C375">
        <v>241</v>
      </c>
      <c r="D375">
        <v>94</v>
      </c>
      <c r="E375">
        <v>147</v>
      </c>
      <c r="F375">
        <v>7.8515899999999998</v>
      </c>
      <c r="H375" t="str">
        <f ca="1">IF(M375=Vas!$B$4, IF(H374="I", 1, MAX(H$2:H374) + 1), "")</f>
        <v/>
      </c>
      <c r="L375">
        <v>374</v>
      </c>
      <c r="M375" t="str">
        <f>INDEX(Elemek!$B$2:$B$113, MATCH(O375, Elemek!$C$2:$C$113,0))</f>
        <v>Pu</v>
      </c>
      <c r="N375">
        <f t="shared" si="20"/>
        <v>241</v>
      </c>
      <c r="O375">
        <v>94</v>
      </c>
      <c r="P375">
        <v>147</v>
      </c>
      <c r="Q375">
        <v>7.8515899999999998</v>
      </c>
      <c r="R375">
        <f t="shared" si="21"/>
        <v>7.8515899999999998</v>
      </c>
      <c r="S375">
        <f t="shared" si="22"/>
        <v>7.8515899999999998</v>
      </c>
      <c r="T375">
        <f t="shared" si="23"/>
        <v>7.8515899999999998</v>
      </c>
    </row>
    <row r="376" spans="1:20" x14ac:dyDescent="0.25">
      <c r="A376">
        <v>375</v>
      </c>
      <c r="B376" t="str">
        <f>INDEX(Elemek!$B$2:$B$113, MATCH(D376, Elemek!$C$2:$C$113,0))</f>
        <v>Cd</v>
      </c>
      <c r="C376">
        <v>113</v>
      </c>
      <c r="D376">
        <v>48</v>
      </c>
      <c r="E376">
        <v>65</v>
      </c>
      <c r="F376">
        <v>9.01</v>
      </c>
      <c r="H376" t="str">
        <f ca="1">IF(M376=Vas!$B$4, IF(H375="I", 1, MAX(H$2:H375) + 1), "")</f>
        <v/>
      </c>
      <c r="L376">
        <v>375</v>
      </c>
      <c r="M376" t="str">
        <f>INDEX(Elemek!$B$2:$B$113, MATCH(O376, Elemek!$C$2:$C$113,0))</f>
        <v>Cd</v>
      </c>
      <c r="N376">
        <f t="shared" si="20"/>
        <v>113</v>
      </c>
      <c r="O376">
        <v>48</v>
      </c>
      <c r="P376">
        <v>65</v>
      </c>
      <c r="R376">
        <f t="shared" si="21"/>
        <v>8.5399999999999991</v>
      </c>
      <c r="S376">
        <f t="shared" si="22"/>
        <v>8.8699999999999992</v>
      </c>
      <c r="T376">
        <f t="shared" si="23"/>
        <v>9.01</v>
      </c>
    </row>
    <row r="377" spans="1:20" x14ac:dyDescent="0.25">
      <c r="A377">
        <v>376</v>
      </c>
      <c r="B377" t="str">
        <f>INDEX(Elemek!$B$2:$B$113, MATCH(D377, Elemek!$C$2:$C$113,0))</f>
        <v>Eu</v>
      </c>
      <c r="C377">
        <v>152</v>
      </c>
      <c r="D377">
        <v>63</v>
      </c>
      <c r="E377">
        <v>89</v>
      </c>
      <c r="F377">
        <v>8.5508970000000009</v>
      </c>
      <c r="H377" t="str">
        <f ca="1">IF(M377=Vas!$B$4, IF(H376="I", 1, MAX(H$2:H376) + 1), "")</f>
        <v/>
      </c>
      <c r="L377">
        <v>376</v>
      </c>
      <c r="M377" t="str">
        <f>INDEX(Elemek!$B$2:$B$113, MATCH(O377, Elemek!$C$2:$C$113,0))</f>
        <v>Eu</v>
      </c>
      <c r="N377">
        <f t="shared" si="20"/>
        <v>152</v>
      </c>
      <c r="O377">
        <v>63</v>
      </c>
      <c r="P377">
        <v>89</v>
      </c>
      <c r="Q377">
        <v>8.5508970000000009</v>
      </c>
      <c r="R377">
        <f t="shared" si="21"/>
        <v>8.5508970000000009</v>
      </c>
      <c r="S377">
        <f t="shared" si="22"/>
        <v>8.5508970000000009</v>
      </c>
      <c r="T377">
        <f t="shared" si="23"/>
        <v>8.5508970000000009</v>
      </c>
    </row>
    <row r="378" spans="1:20" x14ac:dyDescent="0.25">
      <c r="A378">
        <v>377</v>
      </c>
      <c r="B378" t="str">
        <f>INDEX(Elemek!$B$2:$B$113, MATCH(D378, Elemek!$C$2:$C$113,0))</f>
        <v>Cf</v>
      </c>
      <c r="C378">
        <v>250</v>
      </c>
      <c r="D378">
        <v>98</v>
      </c>
      <c r="E378">
        <v>152</v>
      </c>
      <c r="F378">
        <v>7.7866400000000002</v>
      </c>
      <c r="H378" t="str">
        <f ca="1">IF(M378=Vas!$B$4, IF(H377="I", 1, MAX(H$2:H377) + 1), "")</f>
        <v/>
      </c>
      <c r="L378">
        <v>377</v>
      </c>
      <c r="M378" t="str">
        <f>INDEX(Elemek!$B$2:$B$113, MATCH(O378, Elemek!$C$2:$C$113,0))</f>
        <v>Cf</v>
      </c>
      <c r="N378">
        <f t="shared" si="20"/>
        <v>250</v>
      </c>
      <c r="O378">
        <v>98</v>
      </c>
      <c r="P378">
        <v>152</v>
      </c>
      <c r="Q378">
        <v>7.7866400000000002</v>
      </c>
      <c r="R378">
        <f t="shared" si="21"/>
        <v>7.7866400000000002</v>
      </c>
      <c r="S378">
        <f t="shared" si="22"/>
        <v>7.7866400000000002</v>
      </c>
      <c r="T378">
        <f t="shared" si="23"/>
        <v>7.7866400000000002</v>
      </c>
    </row>
    <row r="379" spans="1:20" x14ac:dyDescent="0.25">
      <c r="A379">
        <v>378</v>
      </c>
      <c r="B379" t="str">
        <f>INDEX(Elemek!$B$2:$B$113, MATCH(D379, Elemek!$C$2:$C$113,0))</f>
        <v>H</v>
      </c>
      <c r="C379">
        <v>3</v>
      </c>
      <c r="D379">
        <v>1</v>
      </c>
      <c r="E379">
        <v>2</v>
      </c>
      <c r="F379">
        <v>3.0879940000000001</v>
      </c>
      <c r="H379" t="str">
        <f ca="1">IF(M379=Vas!$B$4, IF(H378="I", 1, MAX(H$2:H378) + 1), "")</f>
        <v/>
      </c>
      <c r="L379">
        <v>378</v>
      </c>
      <c r="M379" t="str">
        <f>INDEX(Elemek!$B$2:$B$113, MATCH(O379, Elemek!$C$2:$C$113,0))</f>
        <v>H</v>
      </c>
      <c r="N379">
        <f t="shared" si="20"/>
        <v>3</v>
      </c>
      <c r="O379">
        <v>1</v>
      </c>
      <c r="P379">
        <v>2</v>
      </c>
      <c r="Q379">
        <v>3.0879940000000001</v>
      </c>
      <c r="R379">
        <f t="shared" si="21"/>
        <v>3.0879940000000001</v>
      </c>
      <c r="S379">
        <f t="shared" si="22"/>
        <v>3.0879940000000001</v>
      </c>
      <c r="T379">
        <f t="shared" si="23"/>
        <v>3.0879940000000001</v>
      </c>
    </row>
    <row r="380" spans="1:20" x14ac:dyDescent="0.25">
      <c r="A380">
        <v>379</v>
      </c>
      <c r="B380" t="str">
        <f>INDEX(Elemek!$B$2:$B$113, MATCH(D380, Elemek!$C$2:$C$113,0))</f>
        <v>Kr</v>
      </c>
      <c r="C380">
        <v>85</v>
      </c>
      <c r="D380">
        <v>36</v>
      </c>
      <c r="E380">
        <v>49</v>
      </c>
      <c r="F380">
        <v>9.0299189999999996</v>
      </c>
      <c r="H380" t="str">
        <f ca="1">IF(M380=Vas!$B$4, IF(H379="I", 1, MAX(H$2:H379) + 1), "")</f>
        <v/>
      </c>
      <c r="L380">
        <v>379</v>
      </c>
      <c r="M380" t="str">
        <f>INDEX(Elemek!$B$2:$B$113, MATCH(O380, Elemek!$C$2:$C$113,0))</f>
        <v>Kr</v>
      </c>
      <c r="N380">
        <f t="shared" si="20"/>
        <v>85</v>
      </c>
      <c r="O380">
        <v>36</v>
      </c>
      <c r="P380">
        <v>49</v>
      </c>
      <c r="Q380">
        <v>9.0299189999999996</v>
      </c>
      <c r="R380">
        <f t="shared" si="21"/>
        <v>9.0299189999999996</v>
      </c>
      <c r="S380">
        <f t="shared" si="22"/>
        <v>9.0299189999999996</v>
      </c>
      <c r="T380">
        <f t="shared" si="23"/>
        <v>9.0299189999999996</v>
      </c>
    </row>
    <row r="381" spans="1:20" x14ac:dyDescent="0.25">
      <c r="A381">
        <v>380</v>
      </c>
      <c r="B381" t="str">
        <f>INDEX(Elemek!$B$2:$B$113, MATCH(D381, Elemek!$C$2:$C$113,0))</f>
        <v>Ba</v>
      </c>
      <c r="C381">
        <v>133</v>
      </c>
      <c r="D381">
        <v>56</v>
      </c>
      <c r="E381">
        <v>77</v>
      </c>
      <c r="F381">
        <v>8.7296239999999994</v>
      </c>
      <c r="H381" t="str">
        <f ca="1">IF(M381=Vas!$B$4, IF(H380="I", 1, MAX(H$2:H380) + 1), "")</f>
        <v/>
      </c>
      <c r="L381">
        <v>380</v>
      </c>
      <c r="M381" t="str">
        <f>INDEX(Elemek!$B$2:$B$113, MATCH(O381, Elemek!$C$2:$C$113,0))</f>
        <v>Ba</v>
      </c>
      <c r="N381">
        <f t="shared" si="20"/>
        <v>133</v>
      </c>
      <c r="O381">
        <v>56</v>
      </c>
      <c r="P381">
        <v>77</v>
      </c>
      <c r="Q381">
        <v>8.7296239999999994</v>
      </c>
      <c r="R381">
        <f t="shared" si="21"/>
        <v>8.7296239999999994</v>
      </c>
      <c r="S381">
        <f t="shared" si="22"/>
        <v>8.7296239999999994</v>
      </c>
      <c r="T381">
        <f t="shared" si="23"/>
        <v>8.7296239999999994</v>
      </c>
    </row>
    <row r="382" spans="1:20" x14ac:dyDescent="0.25">
      <c r="A382">
        <v>381</v>
      </c>
      <c r="B382" t="str">
        <f>INDEX(Elemek!$B$2:$B$113, MATCH(D382, Elemek!$C$2:$C$113,0))</f>
        <v>Eu</v>
      </c>
      <c r="C382">
        <v>154</v>
      </c>
      <c r="D382">
        <v>63</v>
      </c>
      <c r="E382">
        <v>91</v>
      </c>
      <c r="F382">
        <v>8.5372000000000003</v>
      </c>
      <c r="H382" t="str">
        <f ca="1">IF(M382=Vas!$B$4, IF(H381="I", 1, MAX(H$2:H381) + 1), "")</f>
        <v/>
      </c>
      <c r="L382">
        <v>381</v>
      </c>
      <c r="M382" t="str">
        <f>INDEX(Elemek!$B$2:$B$113, MATCH(O382, Elemek!$C$2:$C$113,0))</f>
        <v>Eu</v>
      </c>
      <c r="N382">
        <f t="shared" si="20"/>
        <v>154</v>
      </c>
      <c r="O382">
        <v>63</v>
      </c>
      <c r="P382">
        <v>91</v>
      </c>
      <c r="Q382">
        <v>8.5372000000000003</v>
      </c>
      <c r="R382">
        <f t="shared" si="21"/>
        <v>8.5372000000000003</v>
      </c>
      <c r="S382">
        <f t="shared" si="22"/>
        <v>8.5372000000000003</v>
      </c>
      <c r="T382">
        <f t="shared" si="23"/>
        <v>8.5372000000000003</v>
      </c>
    </row>
    <row r="383" spans="1:20" x14ac:dyDescent="0.25">
      <c r="A383">
        <v>382</v>
      </c>
      <c r="B383" t="str">
        <f>INDEX(Elemek!$B$2:$B$113, MATCH(D383, Elemek!$C$2:$C$113,0))</f>
        <v>Os</v>
      </c>
      <c r="C383">
        <v>194</v>
      </c>
      <c r="D383">
        <v>76</v>
      </c>
      <c r="E383">
        <v>118</v>
      </c>
      <c r="F383">
        <v>8.2385079999999995</v>
      </c>
      <c r="H383" t="str">
        <f ca="1">IF(M383=Vas!$B$4, IF(H382="I", 1, MAX(H$2:H382) + 1), "")</f>
        <v/>
      </c>
      <c r="L383">
        <v>382</v>
      </c>
      <c r="M383" t="str">
        <f>INDEX(Elemek!$B$2:$B$113, MATCH(O383, Elemek!$C$2:$C$113,0))</f>
        <v>Os</v>
      </c>
      <c r="N383">
        <f t="shared" si="20"/>
        <v>194</v>
      </c>
      <c r="O383">
        <v>76</v>
      </c>
      <c r="P383">
        <v>118</v>
      </c>
      <c r="Q383">
        <v>8.2385079999999995</v>
      </c>
      <c r="R383">
        <f t="shared" si="21"/>
        <v>8.2385079999999995</v>
      </c>
      <c r="S383">
        <f t="shared" si="22"/>
        <v>8.2385079999999995</v>
      </c>
      <c r="T383">
        <f t="shared" si="23"/>
        <v>8.2385079999999995</v>
      </c>
    </row>
    <row r="384" spans="1:20" x14ac:dyDescent="0.25">
      <c r="A384">
        <v>383</v>
      </c>
      <c r="B384" t="str">
        <f>INDEX(Elemek!$B$2:$B$113, MATCH(D384, Elemek!$C$2:$C$113,0))</f>
        <v>Ra</v>
      </c>
      <c r="C384">
        <v>228</v>
      </c>
      <c r="D384">
        <v>88</v>
      </c>
      <c r="E384">
        <v>140</v>
      </c>
      <c r="F384">
        <v>7.9443900000000003</v>
      </c>
      <c r="H384" t="str">
        <f ca="1">IF(M384=Vas!$B$4, IF(H383="I", 1, MAX(H$2:H383) + 1), "")</f>
        <v/>
      </c>
      <c r="L384">
        <v>383</v>
      </c>
      <c r="M384" t="str">
        <f>INDEX(Elemek!$B$2:$B$113, MATCH(O384, Elemek!$C$2:$C$113,0))</f>
        <v>Ra</v>
      </c>
      <c r="N384">
        <f t="shared" si="20"/>
        <v>228</v>
      </c>
      <c r="O384">
        <v>88</v>
      </c>
      <c r="P384">
        <v>140</v>
      </c>
      <c r="Q384">
        <v>7.9443900000000003</v>
      </c>
      <c r="R384">
        <f t="shared" si="21"/>
        <v>7.9443900000000003</v>
      </c>
      <c r="S384">
        <f t="shared" si="22"/>
        <v>7.9443900000000003</v>
      </c>
      <c r="T384">
        <f t="shared" si="23"/>
        <v>7.9443900000000003</v>
      </c>
    </row>
    <row r="385" spans="1:20" x14ac:dyDescent="0.25">
      <c r="A385">
        <v>384</v>
      </c>
      <c r="B385" t="str">
        <f>INDEX(Elemek!$B$2:$B$113, MATCH(D385, Elemek!$C$2:$C$113,0))</f>
        <v>Pm</v>
      </c>
      <c r="C385">
        <v>146</v>
      </c>
      <c r="D385">
        <v>61</v>
      </c>
      <c r="E385">
        <v>85</v>
      </c>
      <c r="F385">
        <v>8.6155740000000005</v>
      </c>
      <c r="H385" t="str">
        <f ca="1">IF(M385=Vas!$B$4, IF(H384="I", 1, MAX(H$2:H384) + 1), "")</f>
        <v/>
      </c>
      <c r="L385">
        <v>384</v>
      </c>
      <c r="M385" t="str">
        <f>INDEX(Elemek!$B$2:$B$113, MATCH(O385, Elemek!$C$2:$C$113,0))</f>
        <v>Pm</v>
      </c>
      <c r="N385">
        <f t="shared" si="20"/>
        <v>146</v>
      </c>
      <c r="O385">
        <v>61</v>
      </c>
      <c r="P385">
        <v>85</v>
      </c>
      <c r="Q385">
        <v>8.6155740000000005</v>
      </c>
      <c r="R385">
        <f t="shared" si="21"/>
        <v>8.6155740000000005</v>
      </c>
      <c r="S385">
        <f t="shared" si="22"/>
        <v>8.6155740000000005</v>
      </c>
      <c r="T385">
        <f t="shared" si="23"/>
        <v>8.6155740000000005</v>
      </c>
    </row>
    <row r="386" spans="1:20" x14ac:dyDescent="0.25">
      <c r="A386">
        <v>385</v>
      </c>
      <c r="B386" t="str">
        <f>INDEX(Elemek!$B$2:$B$113, MATCH(D386, Elemek!$C$2:$C$113,0))</f>
        <v>Co</v>
      </c>
      <c r="C386">
        <v>60</v>
      </c>
      <c r="D386">
        <v>27</v>
      </c>
      <c r="E386">
        <v>33</v>
      </c>
      <c r="F386">
        <v>9.0988109999999995</v>
      </c>
      <c r="H386" t="str">
        <f ca="1">IF(M386=Vas!$B$4, IF(H385="I", 1, MAX(H$2:H385) + 1), "")</f>
        <v/>
      </c>
      <c r="L386">
        <v>385</v>
      </c>
      <c r="M386" t="str">
        <f>INDEX(Elemek!$B$2:$B$113, MATCH(O386, Elemek!$C$2:$C$113,0))</f>
        <v>Co</v>
      </c>
      <c r="N386">
        <f t="shared" si="20"/>
        <v>60</v>
      </c>
      <c r="O386">
        <v>27</v>
      </c>
      <c r="P386">
        <v>33</v>
      </c>
      <c r="Q386">
        <v>9.0988109999999995</v>
      </c>
      <c r="R386">
        <f t="shared" si="21"/>
        <v>9.0988109999999995</v>
      </c>
      <c r="S386">
        <f t="shared" si="22"/>
        <v>9.0988109999999995</v>
      </c>
      <c r="T386">
        <f t="shared" si="23"/>
        <v>9.0988109999999995</v>
      </c>
    </row>
    <row r="387" spans="1:20" x14ac:dyDescent="0.25">
      <c r="A387">
        <v>386</v>
      </c>
      <c r="B387" t="str">
        <f>INDEX(Elemek!$B$2:$B$113, MATCH(D387, Elemek!$C$2:$C$113,0))</f>
        <v>Eu</v>
      </c>
      <c r="C387">
        <v>155</v>
      </c>
      <c r="D387">
        <v>63</v>
      </c>
      <c r="E387">
        <v>92</v>
      </c>
      <c r="F387">
        <v>8.5347109999999997</v>
      </c>
      <c r="H387" t="str">
        <f ca="1">IF(M387=Vas!$B$4, IF(H386="I", 1, MAX(H$2:H386) + 1), "")</f>
        <v/>
      </c>
      <c r="L387">
        <v>386</v>
      </c>
      <c r="M387" t="str">
        <f>INDEX(Elemek!$B$2:$B$113, MATCH(O387, Elemek!$C$2:$C$113,0))</f>
        <v>Eu</v>
      </c>
      <c r="N387">
        <f t="shared" ref="N387:N450" si="24">SUM(O387:P387)</f>
        <v>155</v>
      </c>
      <c r="O387">
        <v>63</v>
      </c>
      <c r="P387">
        <v>92</v>
      </c>
      <c r="Q387">
        <v>8.5347109999999997</v>
      </c>
      <c r="R387">
        <f t="shared" ref="R387:R450" si="25">IF(Q387="", ROUND(AVERAGE($Q$2:$Q$365), 2), Q387)</f>
        <v>8.5347109999999997</v>
      </c>
      <c r="S387">
        <f t="shared" ref="S387:S450" si="26">IF(Q387="",ROUND(AVERAGEIFS($Q$2:$Q$990,$Q$2:$Q$990,"&lt;&gt;""""",$M$2:$M$990,M387), 2),Q387)</f>
        <v>8.5347109999999997</v>
      </c>
      <c r="T387">
        <f t="shared" ref="T387:T450" si="27">IF(Q387="", ROUND(15.7-17.7*POWER(N387, -1/3)-0.687 *POWER(O387, 2)*POWER(N387, -4/3)-23.7 * POWER(O387- (N387 /2), 2) * POWER(N387, -2) + IF(AND(ISEVEN(N387), ISEVEN(O387)), -1, IF(AND(ISODD(N387), ISODD(O387)), 1, 0)) * 12 * POWER(N387, -5/4), 2), Q387)</f>
        <v>8.5347109999999997</v>
      </c>
    </row>
    <row r="388" spans="1:20" x14ac:dyDescent="0.25">
      <c r="A388">
        <v>387</v>
      </c>
      <c r="B388" t="str">
        <f>INDEX(Elemek!$B$2:$B$113, MATCH(D388, Elemek!$C$2:$C$113,0))</f>
        <v>Tl</v>
      </c>
      <c r="C388">
        <v>204</v>
      </c>
      <c r="D388">
        <v>81</v>
      </c>
      <c r="E388">
        <v>123</v>
      </c>
      <c r="F388">
        <v>8.190671</v>
      </c>
      <c r="H388" t="str">
        <f ca="1">IF(M388=Vas!$B$4, IF(H387="I", 1, MAX(H$2:H387) + 1), "")</f>
        <v/>
      </c>
      <c r="L388">
        <v>387</v>
      </c>
      <c r="M388" t="str">
        <f>INDEX(Elemek!$B$2:$B$113, MATCH(O388, Elemek!$C$2:$C$113,0))</f>
        <v>Tl</v>
      </c>
      <c r="N388">
        <f t="shared" si="24"/>
        <v>204</v>
      </c>
      <c r="O388">
        <v>81</v>
      </c>
      <c r="P388">
        <v>123</v>
      </c>
      <c r="Q388">
        <v>8.190671</v>
      </c>
      <c r="R388">
        <f t="shared" si="25"/>
        <v>8.190671</v>
      </c>
      <c r="S388">
        <f t="shared" si="26"/>
        <v>8.190671</v>
      </c>
      <c r="T388">
        <f t="shared" si="27"/>
        <v>8.190671</v>
      </c>
    </row>
    <row r="389" spans="1:20" x14ac:dyDescent="0.25">
      <c r="A389">
        <v>388</v>
      </c>
      <c r="B389" t="str">
        <f>INDEX(Elemek!$B$2:$B$113, MATCH(D389, Elemek!$C$2:$C$113,0))</f>
        <v>Lu</v>
      </c>
      <c r="C389">
        <v>174</v>
      </c>
      <c r="D389">
        <v>71</v>
      </c>
      <c r="E389">
        <v>103</v>
      </c>
      <c r="F389">
        <v>8.3907260000000008</v>
      </c>
      <c r="H389" t="str">
        <f ca="1">IF(M389=Vas!$B$4, IF(H388="I", 1, MAX(H$2:H388) + 1), "")</f>
        <v/>
      </c>
      <c r="L389">
        <v>388</v>
      </c>
      <c r="M389" t="str">
        <f>INDEX(Elemek!$B$2:$B$113, MATCH(O389, Elemek!$C$2:$C$113,0))</f>
        <v>Lu</v>
      </c>
      <c r="N389">
        <f t="shared" si="24"/>
        <v>174</v>
      </c>
      <c r="O389">
        <v>71</v>
      </c>
      <c r="P389">
        <v>103</v>
      </c>
      <c r="Q389">
        <v>8.3907260000000008</v>
      </c>
      <c r="R389">
        <f t="shared" si="25"/>
        <v>8.3907260000000008</v>
      </c>
      <c r="S389">
        <f t="shared" si="26"/>
        <v>8.3907260000000008</v>
      </c>
      <c r="T389">
        <f t="shared" si="27"/>
        <v>8.3907260000000008</v>
      </c>
    </row>
    <row r="390" spans="1:20" x14ac:dyDescent="0.25">
      <c r="A390">
        <v>389</v>
      </c>
      <c r="B390" t="str">
        <f>INDEX(Elemek!$B$2:$B$113, MATCH(D390, Elemek!$C$2:$C$113,0))</f>
        <v>Rh</v>
      </c>
      <c r="C390">
        <v>101</v>
      </c>
      <c r="D390">
        <v>45</v>
      </c>
      <c r="E390">
        <v>56</v>
      </c>
      <c r="F390">
        <v>8.9367529999999995</v>
      </c>
      <c r="H390" t="str">
        <f ca="1">IF(M390=Vas!$B$4, IF(H389="I", 1, MAX(H$2:H389) + 1), "")</f>
        <v/>
      </c>
      <c r="L390">
        <v>389</v>
      </c>
      <c r="M390" t="str">
        <f>INDEX(Elemek!$B$2:$B$113, MATCH(O390, Elemek!$C$2:$C$113,0))</f>
        <v>Rh</v>
      </c>
      <c r="N390">
        <f t="shared" si="24"/>
        <v>101</v>
      </c>
      <c r="O390">
        <v>45</v>
      </c>
      <c r="P390">
        <v>56</v>
      </c>
      <c r="Q390">
        <v>8.9367529999999995</v>
      </c>
      <c r="R390">
        <f t="shared" si="25"/>
        <v>8.9367529999999995</v>
      </c>
      <c r="S390">
        <f t="shared" si="26"/>
        <v>8.9367529999999995</v>
      </c>
      <c r="T390">
        <f t="shared" si="27"/>
        <v>8.9367529999999995</v>
      </c>
    </row>
    <row r="391" spans="1:20" x14ac:dyDescent="0.25">
      <c r="A391">
        <v>390</v>
      </c>
      <c r="B391" t="str">
        <f>INDEX(Elemek!$B$2:$B$113, MATCH(D391, Elemek!$C$2:$C$113,0))</f>
        <v>Rh</v>
      </c>
      <c r="C391">
        <v>102</v>
      </c>
      <c r="D391">
        <v>45</v>
      </c>
      <c r="E391">
        <v>57</v>
      </c>
      <c r="F391">
        <v>8.9206800000000008</v>
      </c>
      <c r="H391" t="str">
        <f ca="1">IF(M391=Vas!$B$4, IF(H390="I", 1, MAX(H$2:H390) + 1), "")</f>
        <v/>
      </c>
      <c r="L391">
        <v>390</v>
      </c>
      <c r="M391" t="str">
        <f>INDEX(Elemek!$B$2:$B$113, MATCH(O391, Elemek!$C$2:$C$113,0))</f>
        <v>Rh</v>
      </c>
      <c r="N391">
        <f t="shared" si="24"/>
        <v>102</v>
      </c>
      <c r="O391">
        <v>45</v>
      </c>
      <c r="P391">
        <v>57</v>
      </c>
      <c r="Q391">
        <v>8.9206800000000008</v>
      </c>
      <c r="R391">
        <f t="shared" si="25"/>
        <v>8.9206800000000008</v>
      </c>
      <c r="S391">
        <f t="shared" si="26"/>
        <v>8.9206800000000008</v>
      </c>
      <c r="T391">
        <f t="shared" si="27"/>
        <v>8.9206800000000008</v>
      </c>
    </row>
    <row r="392" spans="1:20" x14ac:dyDescent="0.25">
      <c r="A392">
        <v>391</v>
      </c>
      <c r="B392" t="str">
        <f>INDEX(Elemek!$B$2:$B$113, MATCH(D392, Elemek!$C$2:$C$113,0))</f>
        <v>Po</v>
      </c>
      <c r="C392">
        <v>208</v>
      </c>
      <c r="D392">
        <v>84</v>
      </c>
      <c r="E392">
        <v>124</v>
      </c>
      <c r="F392">
        <v>8.1553149999999999</v>
      </c>
      <c r="H392" t="str">
        <f ca="1">IF(M392=Vas!$B$4, IF(H391="I", 1, MAX(H$2:H391) + 1), "")</f>
        <v/>
      </c>
      <c r="L392">
        <v>391</v>
      </c>
      <c r="M392" t="str">
        <f>INDEX(Elemek!$B$2:$B$113, MATCH(O392, Elemek!$C$2:$C$113,0))</f>
        <v>Po</v>
      </c>
      <c r="N392">
        <f t="shared" si="24"/>
        <v>208</v>
      </c>
      <c r="O392">
        <v>84</v>
      </c>
      <c r="P392">
        <v>124</v>
      </c>
      <c r="Q392">
        <v>8.1553149999999999</v>
      </c>
      <c r="R392">
        <f t="shared" si="25"/>
        <v>8.1553149999999999</v>
      </c>
      <c r="S392">
        <f t="shared" si="26"/>
        <v>8.1553149999999999</v>
      </c>
      <c r="T392">
        <f t="shared" si="27"/>
        <v>8.1553149999999999</v>
      </c>
    </row>
    <row r="393" spans="1:20" x14ac:dyDescent="0.25">
      <c r="A393">
        <v>392</v>
      </c>
      <c r="B393" t="str">
        <f>INDEX(Elemek!$B$2:$B$113, MATCH(D393, Elemek!$C$2:$C$113,0))</f>
        <v>Pu</v>
      </c>
      <c r="C393">
        <v>236</v>
      </c>
      <c r="D393">
        <v>94</v>
      </c>
      <c r="E393">
        <v>142</v>
      </c>
      <c r="F393">
        <v>7.8895359999999997</v>
      </c>
      <c r="H393" t="str">
        <f ca="1">IF(M393=Vas!$B$4, IF(H392="I", 1, MAX(H$2:H392) + 1), "")</f>
        <v/>
      </c>
      <c r="L393">
        <v>392</v>
      </c>
      <c r="M393" t="str">
        <f>INDEX(Elemek!$B$2:$B$113, MATCH(O393, Elemek!$C$2:$C$113,0))</f>
        <v>Pu</v>
      </c>
      <c r="N393">
        <f t="shared" si="24"/>
        <v>236</v>
      </c>
      <c r="O393">
        <v>94</v>
      </c>
      <c r="P393">
        <v>142</v>
      </c>
      <c r="Q393">
        <v>7.8895359999999997</v>
      </c>
      <c r="R393">
        <f t="shared" si="25"/>
        <v>7.8895359999999997</v>
      </c>
      <c r="S393">
        <f t="shared" si="26"/>
        <v>7.8895359999999997</v>
      </c>
      <c r="T393">
        <f t="shared" si="27"/>
        <v>7.8895359999999997</v>
      </c>
    </row>
    <row r="394" spans="1:20" x14ac:dyDescent="0.25">
      <c r="A394">
        <v>393</v>
      </c>
      <c r="B394" t="str">
        <f>INDEX(Elemek!$B$2:$B$113, MATCH(D394, Elemek!$C$2:$C$113,0))</f>
        <v>Sb</v>
      </c>
      <c r="C394">
        <v>125</v>
      </c>
      <c r="D394">
        <v>51</v>
      </c>
      <c r="E394">
        <v>74</v>
      </c>
      <c r="F394">
        <v>8.7773669999999999</v>
      </c>
      <c r="H394" t="str">
        <f ca="1">IF(M394=Vas!$B$4, IF(H393="I", 1, MAX(H$2:H393) + 1), "")</f>
        <v/>
      </c>
      <c r="L394">
        <v>393</v>
      </c>
      <c r="M394" t="str">
        <f>INDEX(Elemek!$B$2:$B$113, MATCH(O394, Elemek!$C$2:$C$113,0))</f>
        <v>Sb</v>
      </c>
      <c r="N394">
        <f t="shared" si="24"/>
        <v>125</v>
      </c>
      <c r="O394">
        <v>51</v>
      </c>
      <c r="P394">
        <v>74</v>
      </c>
      <c r="Q394">
        <v>8.7773669999999999</v>
      </c>
      <c r="R394">
        <f t="shared" si="25"/>
        <v>8.7773669999999999</v>
      </c>
      <c r="S394">
        <f t="shared" si="26"/>
        <v>8.7773669999999999</v>
      </c>
      <c r="T394">
        <f t="shared" si="27"/>
        <v>8.7773669999999999</v>
      </c>
    </row>
    <row r="395" spans="1:20" x14ac:dyDescent="0.25">
      <c r="A395">
        <v>394</v>
      </c>
      <c r="B395" t="str">
        <f>INDEX(Elemek!$B$2:$B$113, MATCH(D395, Elemek!$C$2:$C$113,0))</f>
        <v>Fe</v>
      </c>
      <c r="C395">
        <v>55</v>
      </c>
      <c r="D395">
        <v>26</v>
      </c>
      <c r="E395">
        <v>29</v>
      </c>
      <c r="F395">
        <v>9.1164070000000006</v>
      </c>
      <c r="H395">
        <f ca="1">IF(M395=Vas!$B$4, IF(H394="I", 1, MAX(H$2:H394) + 1), "")</f>
        <v>6</v>
      </c>
      <c r="L395">
        <v>394</v>
      </c>
      <c r="M395" t="str">
        <f>INDEX(Elemek!$B$2:$B$113, MATCH(O395, Elemek!$C$2:$C$113,0))</f>
        <v>Fe</v>
      </c>
      <c r="N395">
        <f t="shared" si="24"/>
        <v>55</v>
      </c>
      <c r="O395">
        <v>26</v>
      </c>
      <c r="P395">
        <v>29</v>
      </c>
      <c r="Q395">
        <v>9.1164070000000006</v>
      </c>
      <c r="R395">
        <f t="shared" si="25"/>
        <v>9.1164070000000006</v>
      </c>
      <c r="S395">
        <f t="shared" si="26"/>
        <v>9.1164070000000006</v>
      </c>
      <c r="T395">
        <f t="shared" si="27"/>
        <v>9.1164070000000006</v>
      </c>
    </row>
    <row r="396" spans="1:20" x14ac:dyDescent="0.25">
      <c r="A396">
        <v>395</v>
      </c>
      <c r="B396" t="str">
        <f>INDEX(Elemek!$B$2:$B$113, MATCH(D396, Elemek!$C$2:$C$113,0))</f>
        <v>Cf</v>
      </c>
      <c r="C396">
        <v>252</v>
      </c>
      <c r="D396">
        <v>98</v>
      </c>
      <c r="E396">
        <v>154</v>
      </c>
      <c r="F396">
        <v>7.7696050000000003</v>
      </c>
      <c r="H396" t="str">
        <f ca="1">IF(M396=Vas!$B$4, IF(H395="I", 1, MAX(H$2:H395) + 1), "")</f>
        <v/>
      </c>
      <c r="L396">
        <v>395</v>
      </c>
      <c r="M396" t="str">
        <f>INDEX(Elemek!$B$2:$B$113, MATCH(O396, Elemek!$C$2:$C$113,0))</f>
        <v>Cf</v>
      </c>
      <c r="N396">
        <f t="shared" si="24"/>
        <v>252</v>
      </c>
      <c r="O396">
        <v>98</v>
      </c>
      <c r="P396">
        <v>154</v>
      </c>
      <c r="Q396">
        <v>7.7696050000000003</v>
      </c>
      <c r="R396">
        <f t="shared" si="25"/>
        <v>7.7696050000000003</v>
      </c>
      <c r="S396">
        <f t="shared" si="26"/>
        <v>7.7696050000000003</v>
      </c>
      <c r="T396">
        <f t="shared" si="27"/>
        <v>7.7696050000000003</v>
      </c>
    </row>
    <row r="397" spans="1:20" x14ac:dyDescent="0.25">
      <c r="A397">
        <v>396</v>
      </c>
      <c r="B397" t="str">
        <f>INDEX(Elemek!$B$2:$B$113, MATCH(D397, Elemek!$C$2:$C$113,0))</f>
        <v>Pm</v>
      </c>
      <c r="C397">
        <v>147</v>
      </c>
      <c r="D397">
        <v>61</v>
      </c>
      <c r="E397">
        <v>86</v>
      </c>
      <c r="F397">
        <v>8.6090680000000006</v>
      </c>
      <c r="H397" t="str">
        <f ca="1">IF(M397=Vas!$B$4, IF(H396="I", 1, MAX(H$2:H396) + 1), "")</f>
        <v/>
      </c>
      <c r="L397">
        <v>396</v>
      </c>
      <c r="M397" t="str">
        <f>INDEX(Elemek!$B$2:$B$113, MATCH(O397, Elemek!$C$2:$C$113,0))</f>
        <v>Pm</v>
      </c>
      <c r="N397">
        <f t="shared" si="24"/>
        <v>147</v>
      </c>
      <c r="O397">
        <v>61</v>
      </c>
      <c r="P397">
        <v>86</v>
      </c>
      <c r="Q397">
        <v>8.6090680000000006</v>
      </c>
      <c r="R397">
        <f t="shared" si="25"/>
        <v>8.6090680000000006</v>
      </c>
      <c r="S397">
        <f t="shared" si="26"/>
        <v>8.6090680000000006</v>
      </c>
      <c r="T397">
        <f t="shared" si="27"/>
        <v>8.6090680000000006</v>
      </c>
    </row>
    <row r="398" spans="1:20" x14ac:dyDescent="0.25">
      <c r="A398">
        <v>397</v>
      </c>
      <c r="B398" t="str">
        <f>INDEX(Elemek!$B$2:$B$113, MATCH(D398, Elemek!$C$2:$C$113,0))</f>
        <v>Na</v>
      </c>
      <c r="C398">
        <v>22</v>
      </c>
      <c r="D398">
        <v>11</v>
      </c>
      <c r="E398">
        <v>11</v>
      </c>
      <c r="F398">
        <v>8.3068910000000002</v>
      </c>
      <c r="H398" t="str">
        <f ca="1">IF(M398=Vas!$B$4, IF(H397="I", 1, MAX(H$2:H397) + 1), "")</f>
        <v/>
      </c>
      <c r="L398">
        <v>397</v>
      </c>
      <c r="M398" t="str">
        <f>INDEX(Elemek!$B$2:$B$113, MATCH(O398, Elemek!$C$2:$C$113,0))</f>
        <v>Na</v>
      </c>
      <c r="N398">
        <f t="shared" si="24"/>
        <v>22</v>
      </c>
      <c r="O398">
        <v>11</v>
      </c>
      <c r="P398">
        <v>11</v>
      </c>
      <c r="Q398">
        <v>8.3068910000000002</v>
      </c>
      <c r="R398">
        <f t="shared" si="25"/>
        <v>8.3068910000000002</v>
      </c>
      <c r="S398">
        <f t="shared" si="26"/>
        <v>8.3068910000000002</v>
      </c>
      <c r="T398">
        <f t="shared" si="27"/>
        <v>8.3068910000000002</v>
      </c>
    </row>
    <row r="399" spans="1:20" x14ac:dyDescent="0.25">
      <c r="A399">
        <v>398</v>
      </c>
      <c r="B399" t="str">
        <f>INDEX(Elemek!$B$2:$B$113, MATCH(D399, Elemek!$C$2:$C$113,0))</f>
        <v>Cs</v>
      </c>
      <c r="C399">
        <v>134</v>
      </c>
      <c r="D399">
        <v>55</v>
      </c>
      <c r="E399">
        <v>79</v>
      </c>
      <c r="F399">
        <v>8.7197680000000002</v>
      </c>
      <c r="H399" t="str">
        <f ca="1">IF(M399=Vas!$B$4, IF(H398="I", 1, MAX(H$2:H398) + 1), "")</f>
        <v/>
      </c>
      <c r="L399">
        <v>398</v>
      </c>
      <c r="M399" t="str">
        <f>INDEX(Elemek!$B$2:$B$113, MATCH(O399, Elemek!$C$2:$C$113,0))</f>
        <v>Cs</v>
      </c>
      <c r="N399">
        <f t="shared" si="24"/>
        <v>134</v>
      </c>
      <c r="O399">
        <v>55</v>
      </c>
      <c r="P399">
        <v>79</v>
      </c>
      <c r="Q399">
        <v>8.7197680000000002</v>
      </c>
      <c r="R399">
        <f t="shared" si="25"/>
        <v>8.7197680000000002</v>
      </c>
      <c r="S399">
        <f t="shared" si="26"/>
        <v>8.7197680000000002</v>
      </c>
      <c r="T399">
        <f t="shared" si="27"/>
        <v>8.7197680000000002</v>
      </c>
    </row>
    <row r="400" spans="1:20" x14ac:dyDescent="0.25">
      <c r="A400">
        <v>399</v>
      </c>
      <c r="B400" t="str">
        <f>INDEX(Elemek!$B$2:$B$113, MATCH(D400, Elemek!$C$2:$C$113,0))</f>
        <v>Tm</v>
      </c>
      <c r="C400">
        <v>171</v>
      </c>
      <c r="D400">
        <v>69</v>
      </c>
      <c r="E400">
        <v>102</v>
      </c>
      <c r="F400">
        <v>8.4176199999999994</v>
      </c>
      <c r="H400" t="str">
        <f ca="1">IF(M400=Vas!$B$4, IF(H399="I", 1, MAX(H$2:H399) + 1), "")</f>
        <v/>
      </c>
      <c r="L400">
        <v>399</v>
      </c>
      <c r="M400" t="str">
        <f>INDEX(Elemek!$B$2:$B$113, MATCH(O400, Elemek!$C$2:$C$113,0))</f>
        <v>Tm</v>
      </c>
      <c r="N400">
        <f t="shared" si="24"/>
        <v>171</v>
      </c>
      <c r="O400">
        <v>69</v>
      </c>
      <c r="P400">
        <v>102</v>
      </c>
      <c r="Q400">
        <v>8.4176199999999994</v>
      </c>
      <c r="R400">
        <f t="shared" si="25"/>
        <v>8.4176199999999994</v>
      </c>
      <c r="S400">
        <f t="shared" si="26"/>
        <v>8.4176199999999994</v>
      </c>
      <c r="T400">
        <f t="shared" si="27"/>
        <v>8.4176199999999994</v>
      </c>
    </row>
    <row r="401" spans="1:20" x14ac:dyDescent="0.25">
      <c r="A401">
        <v>400</v>
      </c>
      <c r="B401" t="str">
        <f>INDEX(Elemek!$B$2:$B$113, MATCH(D401, Elemek!$C$2:$C$113,0))</f>
        <v>Th</v>
      </c>
      <c r="C401">
        <v>228</v>
      </c>
      <c r="D401">
        <v>90</v>
      </c>
      <c r="E401">
        <v>138</v>
      </c>
      <c r="F401">
        <v>7.9539059999999999</v>
      </c>
      <c r="H401" t="str">
        <f ca="1">IF(M401=Vas!$B$4, IF(H400="I", 1, MAX(H$2:H400) + 1), "")</f>
        <v/>
      </c>
      <c r="L401">
        <v>400</v>
      </c>
      <c r="M401" t="str">
        <f>INDEX(Elemek!$B$2:$B$113, MATCH(O401, Elemek!$C$2:$C$113,0))</f>
        <v>Th</v>
      </c>
      <c r="N401">
        <f t="shared" si="24"/>
        <v>228</v>
      </c>
      <c r="O401">
        <v>90</v>
      </c>
      <c r="P401">
        <v>138</v>
      </c>
      <c r="Q401">
        <v>7.9539059999999999</v>
      </c>
      <c r="R401">
        <f t="shared" si="25"/>
        <v>7.9539059999999999</v>
      </c>
      <c r="S401">
        <f t="shared" si="26"/>
        <v>7.9539059999999999</v>
      </c>
      <c r="T401">
        <f t="shared" si="27"/>
        <v>7.9539059999999999</v>
      </c>
    </row>
    <row r="402" spans="1:20" x14ac:dyDescent="0.25">
      <c r="A402">
        <v>401</v>
      </c>
      <c r="B402" t="str">
        <f>INDEX(Elemek!$B$2:$B$113, MATCH(D402, Elemek!$C$2:$C$113,0))</f>
        <v>Hf</v>
      </c>
      <c r="C402">
        <v>172</v>
      </c>
      <c r="D402">
        <v>72</v>
      </c>
      <c r="E402">
        <v>100</v>
      </c>
      <c r="F402">
        <v>8.3992520000000006</v>
      </c>
      <c r="H402" t="str">
        <f ca="1">IF(M402=Vas!$B$4, IF(H401="I", 1, MAX(H$2:H401) + 1), "")</f>
        <v/>
      </c>
      <c r="L402">
        <v>401</v>
      </c>
      <c r="M402" t="str">
        <f>INDEX(Elemek!$B$2:$B$113, MATCH(O402, Elemek!$C$2:$C$113,0))</f>
        <v>Hf</v>
      </c>
      <c r="N402">
        <f t="shared" si="24"/>
        <v>172</v>
      </c>
      <c r="O402">
        <v>72</v>
      </c>
      <c r="P402">
        <v>100</v>
      </c>
      <c r="Q402">
        <v>8.3992520000000006</v>
      </c>
      <c r="R402">
        <f t="shared" si="25"/>
        <v>8.3992520000000006</v>
      </c>
      <c r="S402">
        <f t="shared" si="26"/>
        <v>8.3992520000000006</v>
      </c>
      <c r="T402">
        <f t="shared" si="27"/>
        <v>8.3992520000000006</v>
      </c>
    </row>
    <row r="403" spans="1:20" x14ac:dyDescent="0.25">
      <c r="A403">
        <v>402</v>
      </c>
      <c r="B403" t="str">
        <f>INDEX(Elemek!$B$2:$B$113, MATCH(D403, Elemek!$C$2:$C$113,0))</f>
        <v>Ta</v>
      </c>
      <c r="C403">
        <v>179</v>
      </c>
      <c r="D403">
        <v>73</v>
      </c>
      <c r="E403">
        <v>106</v>
      </c>
      <c r="F403">
        <v>8.352703</v>
      </c>
      <c r="H403" t="str">
        <f ca="1">IF(M403=Vas!$B$4, IF(H402="I", 1, MAX(H$2:H402) + 1), "")</f>
        <v/>
      </c>
      <c r="L403">
        <v>402</v>
      </c>
      <c r="M403" t="str">
        <f>INDEX(Elemek!$B$2:$B$113, MATCH(O403, Elemek!$C$2:$C$113,0))</f>
        <v>Ta</v>
      </c>
      <c r="N403">
        <f t="shared" si="24"/>
        <v>179</v>
      </c>
      <c r="O403">
        <v>73</v>
      </c>
      <c r="P403">
        <v>106</v>
      </c>
      <c r="Q403">
        <v>8.352703</v>
      </c>
      <c r="R403">
        <f t="shared" si="25"/>
        <v>8.352703</v>
      </c>
      <c r="S403">
        <f t="shared" si="26"/>
        <v>8.352703</v>
      </c>
      <c r="T403">
        <f t="shared" si="27"/>
        <v>8.352703</v>
      </c>
    </row>
    <row r="404" spans="1:20" x14ac:dyDescent="0.25">
      <c r="A404">
        <v>403</v>
      </c>
      <c r="B404" t="str">
        <f>INDEX(Elemek!$B$2:$B$113, MATCH(D404, Elemek!$C$2:$C$113,0))</f>
        <v>Lu</v>
      </c>
      <c r="C404">
        <v>173</v>
      </c>
      <c r="D404">
        <v>71</v>
      </c>
      <c r="E404">
        <v>102</v>
      </c>
      <c r="F404">
        <v>8.4001470000000005</v>
      </c>
      <c r="H404" t="str">
        <f ca="1">IF(M404=Vas!$B$4, IF(H403="I", 1, MAX(H$2:H403) + 1), "")</f>
        <v/>
      </c>
      <c r="L404">
        <v>403</v>
      </c>
      <c r="M404" t="str">
        <f>INDEX(Elemek!$B$2:$B$113, MATCH(O404, Elemek!$C$2:$C$113,0))</f>
        <v>Lu</v>
      </c>
      <c r="N404">
        <f t="shared" si="24"/>
        <v>173</v>
      </c>
      <c r="O404">
        <v>71</v>
      </c>
      <c r="P404">
        <v>102</v>
      </c>
      <c r="Q404">
        <v>8.4001470000000005</v>
      </c>
      <c r="R404">
        <f t="shared" si="25"/>
        <v>8.4001470000000005</v>
      </c>
      <c r="S404">
        <f t="shared" si="26"/>
        <v>8.4001470000000005</v>
      </c>
      <c r="T404">
        <f t="shared" si="27"/>
        <v>8.4001470000000005</v>
      </c>
    </row>
    <row r="405" spans="1:20" x14ac:dyDescent="0.25">
      <c r="A405">
        <v>404</v>
      </c>
      <c r="B405" t="str">
        <f>INDEX(Elemek!$B$2:$B$113, MATCH(D405, Elemek!$C$2:$C$113,0))</f>
        <v>Es</v>
      </c>
      <c r="C405">
        <v>252</v>
      </c>
      <c r="D405">
        <v>99</v>
      </c>
      <c r="E405">
        <v>153</v>
      </c>
      <c r="F405">
        <v>7.764621</v>
      </c>
      <c r="H405" t="str">
        <f ca="1">IF(M405=Vas!$B$4, IF(H404="I", 1, MAX(H$2:H404) + 1), "")</f>
        <v/>
      </c>
      <c r="L405">
        <v>404</v>
      </c>
      <c r="M405" t="str">
        <f>INDEX(Elemek!$B$2:$B$113, MATCH(O405, Elemek!$C$2:$C$113,0))</f>
        <v>Es</v>
      </c>
      <c r="N405">
        <f t="shared" si="24"/>
        <v>252</v>
      </c>
      <c r="O405">
        <v>99</v>
      </c>
      <c r="P405">
        <v>153</v>
      </c>
      <c r="Q405">
        <v>7.764621</v>
      </c>
      <c r="R405">
        <f t="shared" si="25"/>
        <v>7.764621</v>
      </c>
      <c r="S405">
        <f t="shared" si="26"/>
        <v>7.764621</v>
      </c>
      <c r="T405">
        <f t="shared" si="27"/>
        <v>7.764621</v>
      </c>
    </row>
    <row r="406" spans="1:20" x14ac:dyDescent="0.25">
      <c r="A406">
        <v>405</v>
      </c>
      <c r="B406" t="str">
        <f>INDEX(Elemek!$B$2:$B$113, MATCH(D406, Elemek!$C$2:$C$113,0))</f>
        <v>Cd</v>
      </c>
      <c r="C406">
        <v>109</v>
      </c>
      <c r="D406">
        <v>48</v>
      </c>
      <c r="E406">
        <v>61</v>
      </c>
      <c r="F406">
        <v>8.8833269999999995</v>
      </c>
      <c r="H406" t="str">
        <f ca="1">IF(M406=Vas!$B$4, IF(H405="I", 1, MAX(H$2:H405) + 1), "")</f>
        <v/>
      </c>
      <c r="L406">
        <v>405</v>
      </c>
      <c r="M406" t="str">
        <f>INDEX(Elemek!$B$2:$B$113, MATCH(O406, Elemek!$C$2:$C$113,0))</f>
        <v>Cd</v>
      </c>
      <c r="N406">
        <f t="shared" si="24"/>
        <v>109</v>
      </c>
      <c r="O406">
        <v>48</v>
      </c>
      <c r="P406">
        <v>61</v>
      </c>
      <c r="Q406">
        <v>8.8833269999999995</v>
      </c>
      <c r="R406">
        <f t="shared" si="25"/>
        <v>8.8833269999999995</v>
      </c>
      <c r="S406">
        <f t="shared" si="26"/>
        <v>8.8833269999999995</v>
      </c>
      <c r="T406">
        <f t="shared" si="27"/>
        <v>8.8833269999999995</v>
      </c>
    </row>
    <row r="407" spans="1:20" x14ac:dyDescent="0.25">
      <c r="A407">
        <v>406</v>
      </c>
      <c r="B407" t="str">
        <f>INDEX(Elemek!$B$2:$B$113, MATCH(D407, Elemek!$C$2:$C$113,0))</f>
        <v>Np</v>
      </c>
      <c r="C407">
        <v>235</v>
      </c>
      <c r="D407">
        <v>93</v>
      </c>
      <c r="E407">
        <v>142</v>
      </c>
      <c r="F407">
        <v>7.8966690000000002</v>
      </c>
      <c r="H407" t="str">
        <f ca="1">IF(M407=Vas!$B$4, IF(H406="I", 1, MAX(H$2:H406) + 1), "")</f>
        <v/>
      </c>
      <c r="L407">
        <v>406</v>
      </c>
      <c r="M407" t="str">
        <f>INDEX(Elemek!$B$2:$B$113, MATCH(O407, Elemek!$C$2:$C$113,0))</f>
        <v>Np</v>
      </c>
      <c r="N407">
        <f t="shared" si="24"/>
        <v>235</v>
      </c>
      <c r="O407">
        <v>93</v>
      </c>
      <c r="P407">
        <v>142</v>
      </c>
      <c r="Q407">
        <v>7.8966690000000002</v>
      </c>
      <c r="R407">
        <f t="shared" si="25"/>
        <v>7.8966690000000002</v>
      </c>
      <c r="S407">
        <f t="shared" si="26"/>
        <v>7.8966690000000002</v>
      </c>
      <c r="T407">
        <f t="shared" si="27"/>
        <v>7.8966690000000002</v>
      </c>
    </row>
    <row r="408" spans="1:20" x14ac:dyDescent="0.25">
      <c r="A408">
        <v>407</v>
      </c>
      <c r="B408" t="str">
        <f>INDEX(Elemek!$B$2:$B$113, MATCH(D408, Elemek!$C$2:$C$113,0))</f>
        <v>Ru</v>
      </c>
      <c r="C408">
        <v>106</v>
      </c>
      <c r="D408">
        <v>44</v>
      </c>
      <c r="E408">
        <v>62</v>
      </c>
      <c r="F408">
        <v>8.8856859999999998</v>
      </c>
      <c r="H408" t="str">
        <f ca="1">IF(M408=Vas!$B$4, IF(H407="I", 1, MAX(H$2:H407) + 1), "")</f>
        <v/>
      </c>
      <c r="L408">
        <v>407</v>
      </c>
      <c r="M408" t="str">
        <f>INDEX(Elemek!$B$2:$B$113, MATCH(O408, Elemek!$C$2:$C$113,0))</f>
        <v>Ru</v>
      </c>
      <c r="N408">
        <f t="shared" si="24"/>
        <v>106</v>
      </c>
      <c r="O408">
        <v>44</v>
      </c>
      <c r="P408">
        <v>62</v>
      </c>
      <c r="Q408">
        <v>8.8856859999999998</v>
      </c>
      <c r="R408">
        <f t="shared" si="25"/>
        <v>8.8856859999999998</v>
      </c>
      <c r="S408">
        <f t="shared" si="26"/>
        <v>8.8856859999999998</v>
      </c>
      <c r="T408">
        <f t="shared" si="27"/>
        <v>8.8856859999999998</v>
      </c>
    </row>
    <row r="409" spans="1:20" x14ac:dyDescent="0.25">
      <c r="A409">
        <v>408</v>
      </c>
      <c r="B409" t="str">
        <f>INDEX(Elemek!$B$2:$B$113, MATCH(D409, Elemek!$C$2:$C$113,0))</f>
        <v>Pm</v>
      </c>
      <c r="C409">
        <v>144</v>
      </c>
      <c r="D409">
        <v>61</v>
      </c>
      <c r="E409">
        <v>83</v>
      </c>
      <c r="F409">
        <v>8.6367510000000003</v>
      </c>
      <c r="H409" t="str">
        <f ca="1">IF(M409=Vas!$B$4, IF(H408="I", 1, MAX(H$2:H408) + 1), "")</f>
        <v/>
      </c>
      <c r="L409">
        <v>408</v>
      </c>
      <c r="M409" t="str">
        <f>INDEX(Elemek!$B$2:$B$113, MATCH(O409, Elemek!$C$2:$C$113,0))</f>
        <v>Pm</v>
      </c>
      <c r="N409">
        <f t="shared" si="24"/>
        <v>144</v>
      </c>
      <c r="O409">
        <v>61</v>
      </c>
      <c r="P409">
        <v>83</v>
      </c>
      <c r="Q409">
        <v>8.6367510000000003</v>
      </c>
      <c r="R409">
        <f t="shared" si="25"/>
        <v>8.6367510000000003</v>
      </c>
      <c r="S409">
        <f t="shared" si="26"/>
        <v>8.6367510000000003</v>
      </c>
      <c r="T409">
        <f t="shared" si="27"/>
        <v>8.6367510000000003</v>
      </c>
    </row>
    <row r="410" spans="1:20" x14ac:dyDescent="0.25">
      <c r="A410">
        <v>409</v>
      </c>
      <c r="B410" t="str">
        <f>INDEX(Elemek!$B$2:$B$113, MATCH(D410, Elemek!$C$2:$C$113,0))</f>
        <v>Sm</v>
      </c>
      <c r="C410">
        <v>145</v>
      </c>
      <c r="D410">
        <v>62</v>
      </c>
      <c r="E410">
        <v>83</v>
      </c>
      <c r="F410">
        <v>8.6275899999999996</v>
      </c>
      <c r="H410" t="str">
        <f ca="1">IF(M410=Vas!$B$4, IF(H409="I", 1, MAX(H$2:H409) + 1), "")</f>
        <v/>
      </c>
      <c r="L410">
        <v>409</v>
      </c>
      <c r="M410" t="str">
        <f>INDEX(Elemek!$B$2:$B$113, MATCH(O410, Elemek!$C$2:$C$113,0))</f>
        <v>Sm</v>
      </c>
      <c r="N410">
        <f t="shared" si="24"/>
        <v>145</v>
      </c>
      <c r="O410">
        <v>62</v>
      </c>
      <c r="P410">
        <v>83</v>
      </c>
      <c r="Q410">
        <v>8.6275899999999996</v>
      </c>
      <c r="R410">
        <f t="shared" si="25"/>
        <v>8.6275899999999996</v>
      </c>
      <c r="S410">
        <f t="shared" si="26"/>
        <v>8.6275899999999996</v>
      </c>
      <c r="T410">
        <f t="shared" si="27"/>
        <v>8.6275899999999996</v>
      </c>
    </row>
    <row r="411" spans="1:20" x14ac:dyDescent="0.25">
      <c r="A411">
        <v>410</v>
      </c>
      <c r="B411" t="str">
        <f>INDEX(Elemek!$B$2:$B$113, MATCH(D411, Elemek!$C$2:$C$113,0))</f>
        <v>Cf</v>
      </c>
      <c r="C411">
        <v>248</v>
      </c>
      <c r="D411">
        <v>98</v>
      </c>
      <c r="E411">
        <v>150</v>
      </c>
      <c r="F411">
        <v>7.800198</v>
      </c>
      <c r="H411" t="str">
        <f ca="1">IF(M411=Vas!$B$4, IF(H410="I", 1, MAX(H$2:H410) + 1), "")</f>
        <v/>
      </c>
      <c r="L411">
        <v>410</v>
      </c>
      <c r="M411" t="str">
        <f>INDEX(Elemek!$B$2:$B$113, MATCH(O411, Elemek!$C$2:$C$113,0))</f>
        <v>Cf</v>
      </c>
      <c r="N411">
        <f t="shared" si="24"/>
        <v>248</v>
      </c>
      <c r="O411">
        <v>98</v>
      </c>
      <c r="P411">
        <v>150</v>
      </c>
      <c r="Q411">
        <v>7.800198</v>
      </c>
      <c r="R411">
        <f t="shared" si="25"/>
        <v>7.800198</v>
      </c>
      <c r="S411">
        <f t="shared" si="26"/>
        <v>7.800198</v>
      </c>
      <c r="T411">
        <f t="shared" si="27"/>
        <v>7.800198</v>
      </c>
    </row>
    <row r="412" spans="1:20" x14ac:dyDescent="0.25">
      <c r="A412">
        <v>411</v>
      </c>
      <c r="B412" t="str">
        <f>INDEX(Elemek!$B$2:$B$113, MATCH(D412, Elemek!$C$2:$C$113,0))</f>
        <v>Bk</v>
      </c>
      <c r="C412">
        <v>249</v>
      </c>
      <c r="D412">
        <v>97</v>
      </c>
      <c r="E412">
        <v>152</v>
      </c>
      <c r="F412">
        <v>7.7908049999999998</v>
      </c>
      <c r="H412" t="str">
        <f ca="1">IF(M412=Vas!$B$4, IF(H411="I", 1, MAX(H$2:H411) + 1), "")</f>
        <v/>
      </c>
      <c r="L412">
        <v>411</v>
      </c>
      <c r="M412" t="str">
        <f>INDEX(Elemek!$B$2:$B$113, MATCH(O412, Elemek!$C$2:$C$113,0))</f>
        <v>Bk</v>
      </c>
      <c r="N412">
        <f t="shared" si="24"/>
        <v>249</v>
      </c>
      <c r="O412">
        <v>97</v>
      </c>
      <c r="P412">
        <v>152</v>
      </c>
      <c r="Q412">
        <v>7.7908049999999998</v>
      </c>
      <c r="R412">
        <f t="shared" si="25"/>
        <v>7.7908049999999998</v>
      </c>
      <c r="S412">
        <f t="shared" si="26"/>
        <v>7.7908049999999998</v>
      </c>
      <c r="T412">
        <f t="shared" si="27"/>
        <v>7.7908049999999998</v>
      </c>
    </row>
    <row r="413" spans="1:20" x14ac:dyDescent="0.25">
      <c r="A413">
        <v>412</v>
      </c>
      <c r="B413" t="str">
        <f>INDEX(Elemek!$B$2:$B$113, MATCH(D413, Elemek!$C$2:$C$113,0))</f>
        <v>V</v>
      </c>
      <c r="C413">
        <v>49</v>
      </c>
      <c r="D413">
        <v>23</v>
      </c>
      <c r="E413">
        <v>26</v>
      </c>
      <c r="F413">
        <v>9.0500399999999992</v>
      </c>
      <c r="H413" t="str">
        <f ca="1">IF(M413=Vas!$B$4, IF(H412="I", 1, MAX(H$2:H412) + 1), "")</f>
        <v/>
      </c>
      <c r="L413">
        <v>412</v>
      </c>
      <c r="M413" t="str">
        <f>INDEX(Elemek!$B$2:$B$113, MATCH(O413, Elemek!$C$2:$C$113,0))</f>
        <v>V</v>
      </c>
      <c r="N413">
        <f t="shared" si="24"/>
        <v>49</v>
      </c>
      <c r="O413">
        <v>23</v>
      </c>
      <c r="P413">
        <v>26</v>
      </c>
      <c r="Q413">
        <v>9.0500399999999992</v>
      </c>
      <c r="R413">
        <f t="shared" si="25"/>
        <v>9.0500399999999992</v>
      </c>
      <c r="S413">
        <f t="shared" si="26"/>
        <v>9.0500399999999992</v>
      </c>
      <c r="T413">
        <f t="shared" si="27"/>
        <v>9.0500399999999992</v>
      </c>
    </row>
    <row r="414" spans="1:20" x14ac:dyDescent="0.25">
      <c r="A414">
        <v>413</v>
      </c>
      <c r="B414" t="str">
        <f>INDEX(Elemek!$B$2:$B$113, MATCH(D414, Elemek!$C$2:$C$113,0))</f>
        <v>Mn</v>
      </c>
      <c r="C414">
        <v>54</v>
      </c>
      <c r="D414">
        <v>25</v>
      </c>
      <c r="E414">
        <v>29</v>
      </c>
      <c r="F414">
        <v>9.1001309999999993</v>
      </c>
      <c r="H414" t="str">
        <f ca="1">IF(M414=Vas!$B$4, IF(H413="I", 1, MAX(H$2:H413) + 1), "")</f>
        <v/>
      </c>
      <c r="L414">
        <v>413</v>
      </c>
      <c r="M414" t="str">
        <f>INDEX(Elemek!$B$2:$B$113, MATCH(O414, Elemek!$C$2:$C$113,0))</f>
        <v>Mn</v>
      </c>
      <c r="N414">
        <f t="shared" si="24"/>
        <v>54</v>
      </c>
      <c r="O414">
        <v>25</v>
      </c>
      <c r="P414">
        <v>29</v>
      </c>
      <c r="Q414">
        <v>9.1001309999999993</v>
      </c>
      <c r="R414">
        <f t="shared" si="25"/>
        <v>9.1001309999999993</v>
      </c>
      <c r="S414">
        <f t="shared" si="26"/>
        <v>9.1001309999999993</v>
      </c>
      <c r="T414">
        <f t="shared" si="27"/>
        <v>9.1001309999999993</v>
      </c>
    </row>
    <row r="415" spans="1:20" x14ac:dyDescent="0.25">
      <c r="A415">
        <v>414</v>
      </c>
      <c r="B415" t="str">
        <f>INDEX(Elemek!$B$2:$B$113, MATCH(D415, Elemek!$C$2:$C$113,0))</f>
        <v>Sn</v>
      </c>
      <c r="C415">
        <v>119</v>
      </c>
      <c r="D415">
        <v>50</v>
      </c>
      <c r="E415">
        <v>69</v>
      </c>
      <c r="F415">
        <v>9.02</v>
      </c>
      <c r="H415" t="str">
        <f ca="1">IF(M415=Vas!$B$4, IF(H414="I", 1, MAX(H$2:H414) + 1), "")</f>
        <v/>
      </c>
      <c r="L415">
        <v>414</v>
      </c>
      <c r="M415" t="str">
        <f>INDEX(Elemek!$B$2:$B$113, MATCH(O415, Elemek!$C$2:$C$113,0))</f>
        <v>Sn</v>
      </c>
      <c r="N415">
        <f t="shared" si="24"/>
        <v>119</v>
      </c>
      <c r="O415">
        <v>50</v>
      </c>
      <c r="P415">
        <v>69</v>
      </c>
      <c r="R415">
        <f t="shared" si="25"/>
        <v>8.5399999999999991</v>
      </c>
      <c r="S415">
        <f t="shared" si="26"/>
        <v>8.82</v>
      </c>
      <c r="T415">
        <f t="shared" si="27"/>
        <v>9.02</v>
      </c>
    </row>
    <row r="416" spans="1:20" x14ac:dyDescent="0.25">
      <c r="A416">
        <v>415</v>
      </c>
      <c r="B416" t="str">
        <f>INDEX(Elemek!$B$2:$B$113, MATCH(D416, Elemek!$C$2:$C$113,0))</f>
        <v>Ce</v>
      </c>
      <c r="C416">
        <v>144</v>
      </c>
      <c r="D416">
        <v>58</v>
      </c>
      <c r="E416">
        <v>86</v>
      </c>
      <c r="F416">
        <v>8.629918</v>
      </c>
      <c r="H416" t="str">
        <f ca="1">IF(M416=Vas!$B$4, IF(H415="I", 1, MAX(H$2:H415) + 1), "")</f>
        <v/>
      </c>
      <c r="L416">
        <v>415</v>
      </c>
      <c r="M416" t="str">
        <f>INDEX(Elemek!$B$2:$B$113, MATCH(O416, Elemek!$C$2:$C$113,0))</f>
        <v>Ce</v>
      </c>
      <c r="N416">
        <f t="shared" si="24"/>
        <v>144</v>
      </c>
      <c r="O416">
        <v>58</v>
      </c>
      <c r="P416">
        <v>86</v>
      </c>
      <c r="Q416">
        <v>8.629918</v>
      </c>
      <c r="R416">
        <f t="shared" si="25"/>
        <v>8.629918</v>
      </c>
      <c r="S416">
        <f t="shared" si="26"/>
        <v>8.629918</v>
      </c>
      <c r="T416">
        <f t="shared" si="27"/>
        <v>8.629918</v>
      </c>
    </row>
    <row r="417" spans="1:20" x14ac:dyDescent="0.25">
      <c r="A417">
        <v>416</v>
      </c>
      <c r="B417" t="str">
        <f>INDEX(Elemek!$B$2:$B$113, MATCH(D417, Elemek!$C$2:$C$113,0))</f>
        <v>Es</v>
      </c>
      <c r="C417">
        <v>254</v>
      </c>
      <c r="D417">
        <v>99</v>
      </c>
      <c r="E417">
        <v>155</v>
      </c>
      <c r="F417">
        <v>7.7485239999999997</v>
      </c>
      <c r="H417" t="str">
        <f ca="1">IF(M417=Vas!$B$4, IF(H416="I", 1, MAX(H$2:H416) + 1), "")</f>
        <v/>
      </c>
      <c r="L417">
        <v>416</v>
      </c>
      <c r="M417" t="str">
        <f>INDEX(Elemek!$B$2:$B$113, MATCH(O417, Elemek!$C$2:$C$113,0))</f>
        <v>Es</v>
      </c>
      <c r="N417">
        <f t="shared" si="24"/>
        <v>254</v>
      </c>
      <c r="O417">
        <v>99</v>
      </c>
      <c r="P417">
        <v>155</v>
      </c>
      <c r="Q417">
        <v>7.7485239999999997</v>
      </c>
      <c r="R417">
        <f t="shared" si="25"/>
        <v>7.7485239999999997</v>
      </c>
      <c r="S417">
        <f t="shared" si="26"/>
        <v>7.7485239999999997</v>
      </c>
      <c r="T417">
        <f t="shared" si="27"/>
        <v>7.7485239999999997</v>
      </c>
    </row>
    <row r="418" spans="1:20" x14ac:dyDescent="0.25">
      <c r="A418">
        <v>417</v>
      </c>
      <c r="B418" t="str">
        <f>INDEX(Elemek!$B$2:$B$113, MATCH(D418, Elemek!$C$2:$C$113,0))</f>
        <v>Co</v>
      </c>
      <c r="C418">
        <v>57</v>
      </c>
      <c r="D418">
        <v>27</v>
      </c>
      <c r="E418">
        <v>30</v>
      </c>
      <c r="F418">
        <v>9.1124539999999996</v>
      </c>
      <c r="H418" t="str">
        <f ca="1">IF(M418=Vas!$B$4, IF(H417="I", 1, MAX(H$2:H417) + 1), "")</f>
        <v/>
      </c>
      <c r="L418">
        <v>417</v>
      </c>
      <c r="M418" t="str">
        <f>INDEX(Elemek!$B$2:$B$113, MATCH(O418, Elemek!$C$2:$C$113,0))</f>
        <v>Co</v>
      </c>
      <c r="N418">
        <f t="shared" si="24"/>
        <v>57</v>
      </c>
      <c r="O418">
        <v>27</v>
      </c>
      <c r="P418">
        <v>30</v>
      </c>
      <c r="Q418">
        <v>9.1124539999999996</v>
      </c>
      <c r="R418">
        <f t="shared" si="25"/>
        <v>9.1124539999999996</v>
      </c>
      <c r="S418">
        <f t="shared" si="26"/>
        <v>9.1124539999999996</v>
      </c>
      <c r="T418">
        <f t="shared" si="27"/>
        <v>9.1124539999999996</v>
      </c>
    </row>
    <row r="419" spans="1:20" x14ac:dyDescent="0.25">
      <c r="A419">
        <v>418</v>
      </c>
      <c r="B419" t="str">
        <f>INDEX(Elemek!$B$2:$B$113, MATCH(D419, Elemek!$C$2:$C$113,0))</f>
        <v>Ge</v>
      </c>
      <c r="C419">
        <v>68</v>
      </c>
      <c r="D419">
        <v>32</v>
      </c>
      <c r="E419">
        <v>36</v>
      </c>
      <c r="F419">
        <v>9.0563269999999996</v>
      </c>
      <c r="H419" t="str">
        <f ca="1">IF(M419=Vas!$B$4, IF(H418="I", 1, MAX(H$2:H418) + 1), "")</f>
        <v/>
      </c>
      <c r="L419">
        <v>418</v>
      </c>
      <c r="M419" t="str">
        <f>INDEX(Elemek!$B$2:$B$113, MATCH(O419, Elemek!$C$2:$C$113,0))</f>
        <v>Ge</v>
      </c>
      <c r="N419">
        <f t="shared" si="24"/>
        <v>68</v>
      </c>
      <c r="O419">
        <v>32</v>
      </c>
      <c r="P419">
        <v>36</v>
      </c>
      <c r="Q419">
        <v>9.0563269999999996</v>
      </c>
      <c r="R419">
        <f t="shared" si="25"/>
        <v>9.0563269999999996</v>
      </c>
      <c r="S419">
        <f t="shared" si="26"/>
        <v>9.0563269999999996</v>
      </c>
      <c r="T419">
        <f t="shared" si="27"/>
        <v>9.0563269999999996</v>
      </c>
    </row>
    <row r="420" spans="1:20" x14ac:dyDescent="0.25">
      <c r="A420">
        <v>419</v>
      </c>
      <c r="B420" t="str">
        <f>INDEX(Elemek!$B$2:$B$113, MATCH(D420, Elemek!$C$2:$C$113,0))</f>
        <v>Pm</v>
      </c>
      <c r="C420">
        <v>143</v>
      </c>
      <c r="D420">
        <v>61</v>
      </c>
      <c r="E420">
        <v>82</v>
      </c>
      <c r="F420">
        <v>8.6515090000000008</v>
      </c>
      <c r="H420" t="str">
        <f ca="1">IF(M420=Vas!$B$4, IF(H419="I", 1, MAX(H$2:H419) + 1), "")</f>
        <v/>
      </c>
      <c r="L420">
        <v>419</v>
      </c>
      <c r="M420" t="str">
        <f>INDEX(Elemek!$B$2:$B$113, MATCH(O420, Elemek!$C$2:$C$113,0))</f>
        <v>Pm</v>
      </c>
      <c r="N420">
        <f t="shared" si="24"/>
        <v>143</v>
      </c>
      <c r="O420">
        <v>61</v>
      </c>
      <c r="P420">
        <v>82</v>
      </c>
      <c r="Q420">
        <v>8.6515090000000008</v>
      </c>
      <c r="R420">
        <f t="shared" si="25"/>
        <v>8.6515090000000008</v>
      </c>
      <c r="S420">
        <f t="shared" si="26"/>
        <v>8.6515090000000008</v>
      </c>
      <c r="T420">
        <f t="shared" si="27"/>
        <v>8.6515090000000008</v>
      </c>
    </row>
    <row r="421" spans="1:20" x14ac:dyDescent="0.25">
      <c r="A421">
        <v>420</v>
      </c>
      <c r="B421" t="str">
        <f>INDEX(Elemek!$B$2:$B$113, MATCH(D421, Elemek!$C$2:$C$113,0))</f>
        <v>Ag</v>
      </c>
      <c r="C421">
        <v>110</v>
      </c>
      <c r="D421">
        <v>47</v>
      </c>
      <c r="E421">
        <v>63</v>
      </c>
      <c r="F421">
        <v>8.8653549999999992</v>
      </c>
      <c r="H421" t="str">
        <f ca="1">IF(M421=Vas!$B$4, IF(H420="I", 1, MAX(H$2:H420) + 1), "")</f>
        <v/>
      </c>
      <c r="L421">
        <v>420</v>
      </c>
      <c r="M421" t="str">
        <f>INDEX(Elemek!$B$2:$B$113, MATCH(O421, Elemek!$C$2:$C$113,0))</f>
        <v>Ag</v>
      </c>
      <c r="N421">
        <f t="shared" si="24"/>
        <v>110</v>
      </c>
      <c r="O421">
        <v>47</v>
      </c>
      <c r="P421">
        <v>63</v>
      </c>
      <c r="Q421">
        <v>8.8653549999999992</v>
      </c>
      <c r="R421">
        <f t="shared" si="25"/>
        <v>8.8653549999999992</v>
      </c>
      <c r="S421">
        <f t="shared" si="26"/>
        <v>8.8653549999999992</v>
      </c>
      <c r="T421">
        <f t="shared" si="27"/>
        <v>8.8653549999999992</v>
      </c>
    </row>
    <row r="422" spans="1:20" x14ac:dyDescent="0.25">
      <c r="A422">
        <v>421</v>
      </c>
      <c r="B422" t="str">
        <f>INDEX(Elemek!$B$2:$B$113, MATCH(D422, Elemek!$C$2:$C$113,0))</f>
        <v>Zn</v>
      </c>
      <c r="C422">
        <v>65</v>
      </c>
      <c r="D422">
        <v>30</v>
      </c>
      <c r="E422">
        <v>35</v>
      </c>
      <c r="F422">
        <v>9.0853520000000003</v>
      </c>
      <c r="H422" t="str">
        <f ca="1">IF(M422=Vas!$B$4, IF(H421="I", 1, MAX(H$2:H421) + 1), "")</f>
        <v/>
      </c>
      <c r="L422">
        <v>421</v>
      </c>
      <c r="M422" t="str">
        <f>INDEX(Elemek!$B$2:$B$113, MATCH(O422, Elemek!$C$2:$C$113,0))</f>
        <v>Zn</v>
      </c>
      <c r="N422">
        <f t="shared" si="24"/>
        <v>65</v>
      </c>
      <c r="O422">
        <v>30</v>
      </c>
      <c r="P422">
        <v>35</v>
      </c>
      <c r="Q422">
        <v>9.0853520000000003</v>
      </c>
      <c r="R422">
        <f t="shared" si="25"/>
        <v>9.0853520000000003</v>
      </c>
      <c r="S422">
        <f t="shared" si="26"/>
        <v>9.0853520000000003</v>
      </c>
      <c r="T422">
        <f t="shared" si="27"/>
        <v>9.0853520000000003</v>
      </c>
    </row>
    <row r="423" spans="1:20" x14ac:dyDescent="0.25">
      <c r="A423">
        <v>422</v>
      </c>
      <c r="B423" t="str">
        <f>INDEX(Elemek!$B$2:$B$113, MATCH(D423, Elemek!$C$2:$C$113,0))</f>
        <v>Gd</v>
      </c>
      <c r="C423">
        <v>153</v>
      </c>
      <c r="D423">
        <v>64</v>
      </c>
      <c r="E423">
        <v>89</v>
      </c>
      <c r="F423">
        <v>8.5477310000000006</v>
      </c>
      <c r="H423" t="str">
        <f ca="1">IF(M423=Vas!$B$4, IF(H422="I", 1, MAX(H$2:H422) + 1), "")</f>
        <v/>
      </c>
      <c r="L423">
        <v>422</v>
      </c>
      <c r="M423" t="str">
        <f>INDEX(Elemek!$B$2:$B$113, MATCH(O423, Elemek!$C$2:$C$113,0))</f>
        <v>Gd</v>
      </c>
      <c r="N423">
        <f t="shared" si="24"/>
        <v>153</v>
      </c>
      <c r="O423">
        <v>64</v>
      </c>
      <c r="P423">
        <v>89</v>
      </c>
      <c r="Q423">
        <v>8.5477310000000006</v>
      </c>
      <c r="R423">
        <f t="shared" si="25"/>
        <v>8.5477310000000006</v>
      </c>
      <c r="S423">
        <f t="shared" si="26"/>
        <v>8.5477310000000006</v>
      </c>
      <c r="T423">
        <f t="shared" si="27"/>
        <v>8.5477310000000006</v>
      </c>
    </row>
    <row r="424" spans="1:20" x14ac:dyDescent="0.25">
      <c r="A424">
        <v>423</v>
      </c>
      <c r="B424" t="str">
        <f>INDEX(Elemek!$B$2:$B$113, MATCH(D424, Elemek!$C$2:$C$113,0))</f>
        <v>Rh</v>
      </c>
      <c r="C424">
        <v>102</v>
      </c>
      <c r="D424">
        <v>45</v>
      </c>
      <c r="E424">
        <v>57</v>
      </c>
      <c r="F424">
        <v>8.91</v>
      </c>
      <c r="H424" t="str">
        <f ca="1">IF(M424=Vas!$B$4, IF(H423="I", 1, MAX(H$2:H423) + 1), "")</f>
        <v/>
      </c>
      <c r="L424">
        <v>423</v>
      </c>
      <c r="M424" t="str">
        <f>INDEX(Elemek!$B$2:$B$113, MATCH(O424, Elemek!$C$2:$C$113,0))</f>
        <v>Rh</v>
      </c>
      <c r="N424">
        <f t="shared" si="24"/>
        <v>102</v>
      </c>
      <c r="O424">
        <v>45</v>
      </c>
      <c r="P424">
        <v>57</v>
      </c>
      <c r="R424">
        <f t="shared" si="25"/>
        <v>8.5399999999999991</v>
      </c>
      <c r="S424">
        <f t="shared" si="26"/>
        <v>8.92</v>
      </c>
      <c r="T424">
        <f t="shared" si="27"/>
        <v>8.91</v>
      </c>
    </row>
    <row r="425" spans="1:20" x14ac:dyDescent="0.25">
      <c r="A425">
        <v>424</v>
      </c>
      <c r="B425" t="str">
        <f>INDEX(Elemek!$B$2:$B$113, MATCH(D425, Elemek!$C$2:$C$113,0))</f>
        <v>Au</v>
      </c>
      <c r="C425">
        <v>195</v>
      </c>
      <c r="D425">
        <v>79</v>
      </c>
      <c r="E425">
        <v>116</v>
      </c>
      <c r="F425">
        <v>8.238353</v>
      </c>
      <c r="H425" t="str">
        <f ca="1">IF(M425=Vas!$B$4, IF(H424="I", 1, MAX(H$2:H424) + 1), "")</f>
        <v/>
      </c>
      <c r="L425">
        <v>424</v>
      </c>
      <c r="M425" t="str">
        <f>INDEX(Elemek!$B$2:$B$113, MATCH(O425, Elemek!$C$2:$C$113,0))</f>
        <v>Au</v>
      </c>
      <c r="N425">
        <f t="shared" si="24"/>
        <v>195</v>
      </c>
      <c r="O425">
        <v>79</v>
      </c>
      <c r="P425">
        <v>116</v>
      </c>
      <c r="Q425">
        <v>8.238353</v>
      </c>
      <c r="R425">
        <f t="shared" si="25"/>
        <v>8.238353</v>
      </c>
      <c r="S425">
        <f t="shared" si="26"/>
        <v>8.238353</v>
      </c>
      <c r="T425">
        <f t="shared" si="27"/>
        <v>8.238353</v>
      </c>
    </row>
    <row r="426" spans="1:20" x14ac:dyDescent="0.25">
      <c r="A426">
        <v>425</v>
      </c>
      <c r="B426" t="str">
        <f>INDEX(Elemek!$B$2:$B$113, MATCH(D426, Elemek!$C$2:$C$113,0))</f>
        <v>Ir</v>
      </c>
      <c r="C426">
        <v>194</v>
      </c>
      <c r="D426">
        <v>77</v>
      </c>
      <c r="E426">
        <v>117</v>
      </c>
      <c r="F426">
        <v>8.2380250000000004</v>
      </c>
      <c r="H426" t="str">
        <f ca="1">IF(M426=Vas!$B$4, IF(H425="I", 1, MAX(H$2:H425) + 1), "")</f>
        <v/>
      </c>
      <c r="L426">
        <v>425</v>
      </c>
      <c r="M426" t="str">
        <f>INDEX(Elemek!$B$2:$B$113, MATCH(O426, Elemek!$C$2:$C$113,0))</f>
        <v>Ir</v>
      </c>
      <c r="N426">
        <f t="shared" si="24"/>
        <v>194</v>
      </c>
      <c r="O426">
        <v>77</v>
      </c>
      <c r="P426">
        <v>117</v>
      </c>
      <c r="Q426">
        <v>8.2380250000000004</v>
      </c>
      <c r="R426">
        <f t="shared" si="25"/>
        <v>8.2380250000000004</v>
      </c>
      <c r="S426">
        <f t="shared" si="26"/>
        <v>8.2380250000000004</v>
      </c>
      <c r="T426">
        <f t="shared" si="27"/>
        <v>8.2380250000000004</v>
      </c>
    </row>
    <row r="427" spans="1:20" x14ac:dyDescent="0.25">
      <c r="A427">
        <v>426</v>
      </c>
      <c r="B427" t="str">
        <f>INDEX(Elemek!$B$2:$B$113, MATCH(D427, Elemek!$C$2:$C$113,0))</f>
        <v>Re</v>
      </c>
      <c r="C427">
        <v>184</v>
      </c>
      <c r="D427">
        <v>75</v>
      </c>
      <c r="E427">
        <v>109</v>
      </c>
      <c r="F427">
        <v>8.31067</v>
      </c>
      <c r="H427" t="str">
        <f ca="1">IF(M427=Vas!$B$4, IF(H426="I", 1, MAX(H$2:H426) + 1), "")</f>
        <v/>
      </c>
      <c r="L427">
        <v>426</v>
      </c>
      <c r="M427" t="str">
        <f>INDEX(Elemek!$B$2:$B$113, MATCH(O427, Elemek!$C$2:$C$113,0))</f>
        <v>Re</v>
      </c>
      <c r="N427">
        <f t="shared" si="24"/>
        <v>184</v>
      </c>
      <c r="O427">
        <v>75</v>
      </c>
      <c r="P427">
        <v>109</v>
      </c>
      <c r="Q427">
        <v>8.31067</v>
      </c>
      <c r="R427">
        <f t="shared" si="25"/>
        <v>8.31067</v>
      </c>
      <c r="S427">
        <f t="shared" si="26"/>
        <v>8.31067</v>
      </c>
      <c r="T427">
        <f t="shared" si="27"/>
        <v>8.31067</v>
      </c>
    </row>
    <row r="428" spans="1:20" x14ac:dyDescent="0.25">
      <c r="A428">
        <v>427</v>
      </c>
      <c r="B428" t="str">
        <f>INDEX(Elemek!$B$2:$B$113, MATCH(D428, Elemek!$C$2:$C$113,0))</f>
        <v>Cm</v>
      </c>
      <c r="C428">
        <v>242</v>
      </c>
      <c r="D428">
        <v>96</v>
      </c>
      <c r="E428">
        <v>146</v>
      </c>
      <c r="F428">
        <v>7.8448599999999997</v>
      </c>
      <c r="H428" t="str">
        <f ca="1">IF(M428=Vas!$B$4, IF(H427="I", 1, MAX(H$2:H427) + 1), "")</f>
        <v/>
      </c>
      <c r="L428">
        <v>427</v>
      </c>
      <c r="M428" t="str">
        <f>INDEX(Elemek!$B$2:$B$113, MATCH(O428, Elemek!$C$2:$C$113,0))</f>
        <v>Cm</v>
      </c>
      <c r="N428">
        <f t="shared" si="24"/>
        <v>242</v>
      </c>
      <c r="O428">
        <v>96</v>
      </c>
      <c r="P428">
        <v>146</v>
      </c>
      <c r="Q428">
        <v>7.8448599999999997</v>
      </c>
      <c r="R428">
        <f t="shared" si="25"/>
        <v>7.8448599999999997</v>
      </c>
      <c r="S428">
        <f t="shared" si="26"/>
        <v>7.8448599999999997</v>
      </c>
      <c r="T428">
        <f t="shared" si="27"/>
        <v>7.8448599999999997</v>
      </c>
    </row>
    <row r="429" spans="1:20" x14ac:dyDescent="0.25">
      <c r="A429">
        <v>428</v>
      </c>
      <c r="B429" t="str">
        <f>INDEX(Elemek!$B$2:$B$113, MATCH(D429, Elemek!$C$2:$C$113,0))</f>
        <v>Ca</v>
      </c>
      <c r="C429">
        <v>45</v>
      </c>
      <c r="D429">
        <v>20</v>
      </c>
      <c r="E429">
        <v>25</v>
      </c>
      <c r="F429">
        <v>8.9782609999999998</v>
      </c>
      <c r="H429" t="str">
        <f ca="1">IF(M429=Vas!$B$4, IF(H428="I", 1, MAX(H$2:H428) + 1), "")</f>
        <v/>
      </c>
      <c r="L429">
        <v>428</v>
      </c>
      <c r="M429" t="str">
        <f>INDEX(Elemek!$B$2:$B$113, MATCH(O429, Elemek!$C$2:$C$113,0))</f>
        <v>Ca</v>
      </c>
      <c r="N429">
        <f t="shared" si="24"/>
        <v>45</v>
      </c>
      <c r="O429">
        <v>20</v>
      </c>
      <c r="P429">
        <v>25</v>
      </c>
      <c r="Q429">
        <v>8.9782609999999998</v>
      </c>
      <c r="R429">
        <f t="shared" si="25"/>
        <v>8.9782609999999998</v>
      </c>
      <c r="S429">
        <f t="shared" si="26"/>
        <v>8.9782609999999998</v>
      </c>
      <c r="T429">
        <f t="shared" si="27"/>
        <v>8.9782609999999998</v>
      </c>
    </row>
    <row r="430" spans="1:20" x14ac:dyDescent="0.25">
      <c r="A430">
        <v>429</v>
      </c>
      <c r="B430" t="str">
        <f>INDEX(Elemek!$B$2:$B$113, MATCH(D430, Elemek!$C$2:$C$113,0))</f>
        <v>Lu</v>
      </c>
      <c r="C430">
        <v>177</v>
      </c>
      <c r="D430">
        <v>71</v>
      </c>
      <c r="E430">
        <v>106</v>
      </c>
      <c r="F430">
        <v>8.3618290000000002</v>
      </c>
      <c r="H430" t="str">
        <f ca="1">IF(M430=Vas!$B$4, IF(H429="I", 1, MAX(H$2:H429) + 1), "")</f>
        <v/>
      </c>
      <c r="L430">
        <v>429</v>
      </c>
      <c r="M430" t="str">
        <f>INDEX(Elemek!$B$2:$B$113, MATCH(O430, Elemek!$C$2:$C$113,0))</f>
        <v>Lu</v>
      </c>
      <c r="N430">
        <f t="shared" si="24"/>
        <v>177</v>
      </c>
      <c r="O430">
        <v>71</v>
      </c>
      <c r="P430">
        <v>106</v>
      </c>
      <c r="Q430">
        <v>8.3618290000000002</v>
      </c>
      <c r="R430">
        <f t="shared" si="25"/>
        <v>8.3618290000000002</v>
      </c>
      <c r="S430">
        <f t="shared" si="26"/>
        <v>8.3618290000000002</v>
      </c>
      <c r="T430">
        <f t="shared" si="27"/>
        <v>8.3618290000000002</v>
      </c>
    </row>
    <row r="431" spans="1:20" x14ac:dyDescent="0.25">
      <c r="A431">
        <v>430</v>
      </c>
      <c r="B431" t="str">
        <f>INDEX(Elemek!$B$2:$B$113, MATCH(D431, Elemek!$C$2:$C$113,0))</f>
        <v>Te</v>
      </c>
      <c r="C431">
        <v>121</v>
      </c>
      <c r="D431">
        <v>52</v>
      </c>
      <c r="E431">
        <v>69</v>
      </c>
      <c r="F431">
        <v>8.8007489999999997</v>
      </c>
      <c r="H431" t="str">
        <f ca="1">IF(M431=Vas!$B$4, IF(H430="I", 1, MAX(H$2:H430) + 1), "")</f>
        <v/>
      </c>
      <c r="L431">
        <v>430</v>
      </c>
      <c r="M431" t="str">
        <f>INDEX(Elemek!$B$2:$B$113, MATCH(O431, Elemek!$C$2:$C$113,0))</f>
        <v>Te</v>
      </c>
      <c r="N431">
        <f t="shared" si="24"/>
        <v>121</v>
      </c>
      <c r="O431">
        <v>52</v>
      </c>
      <c r="P431">
        <v>69</v>
      </c>
      <c r="Q431">
        <v>8.8007489999999997</v>
      </c>
      <c r="R431">
        <f t="shared" si="25"/>
        <v>8.8007489999999997</v>
      </c>
      <c r="S431">
        <f t="shared" si="26"/>
        <v>8.8007489999999997</v>
      </c>
      <c r="T431">
        <f t="shared" si="27"/>
        <v>8.8007489999999997</v>
      </c>
    </row>
    <row r="432" spans="1:20" x14ac:dyDescent="0.25">
      <c r="A432">
        <v>431</v>
      </c>
      <c r="B432" t="str">
        <f>INDEX(Elemek!$B$2:$B$113, MATCH(D432, Elemek!$C$2:$C$113,0))</f>
        <v>Dy</v>
      </c>
      <c r="C432">
        <v>159</v>
      </c>
      <c r="D432">
        <v>66</v>
      </c>
      <c r="E432">
        <v>93</v>
      </c>
      <c r="F432">
        <v>8.5063779999999998</v>
      </c>
      <c r="H432" t="str">
        <f ca="1">IF(M432=Vas!$B$4, IF(H431="I", 1, MAX(H$2:H431) + 1), "")</f>
        <v/>
      </c>
      <c r="L432">
        <v>431</v>
      </c>
      <c r="M432" t="str">
        <f>INDEX(Elemek!$B$2:$B$113, MATCH(O432, Elemek!$C$2:$C$113,0))</f>
        <v>Dy</v>
      </c>
      <c r="N432">
        <f t="shared" si="24"/>
        <v>159</v>
      </c>
      <c r="O432">
        <v>66</v>
      </c>
      <c r="P432">
        <v>93</v>
      </c>
      <c r="Q432">
        <v>8.5063779999999998</v>
      </c>
      <c r="R432">
        <f t="shared" si="25"/>
        <v>8.5063779999999998</v>
      </c>
      <c r="S432">
        <f t="shared" si="26"/>
        <v>8.5063779999999998</v>
      </c>
      <c r="T432">
        <f t="shared" si="27"/>
        <v>8.5063779999999998</v>
      </c>
    </row>
    <row r="433" spans="1:20" x14ac:dyDescent="0.25">
      <c r="A433">
        <v>432</v>
      </c>
      <c r="B433" t="str">
        <f>INDEX(Elemek!$B$2:$B$113, MATCH(D433, Elemek!$C$2:$C$113,0))</f>
        <v>Lu</v>
      </c>
      <c r="C433">
        <v>174</v>
      </c>
      <c r="D433">
        <v>71</v>
      </c>
      <c r="E433">
        <v>103</v>
      </c>
      <c r="F433">
        <v>8.76</v>
      </c>
      <c r="H433" t="str">
        <f ca="1">IF(M433=Vas!$B$4, IF(H432="I", 1, MAX(H$2:H432) + 1), "")</f>
        <v/>
      </c>
      <c r="L433">
        <v>432</v>
      </c>
      <c r="M433" t="str">
        <f>INDEX(Elemek!$B$2:$B$113, MATCH(O433, Elemek!$C$2:$C$113,0))</f>
        <v>Lu</v>
      </c>
      <c r="N433">
        <f t="shared" si="24"/>
        <v>174</v>
      </c>
      <c r="O433">
        <v>71</v>
      </c>
      <c r="P433">
        <v>103</v>
      </c>
      <c r="R433">
        <f t="shared" si="25"/>
        <v>8.5399999999999991</v>
      </c>
      <c r="S433">
        <f t="shared" si="26"/>
        <v>8.39</v>
      </c>
      <c r="T433">
        <f t="shared" si="27"/>
        <v>8.76</v>
      </c>
    </row>
    <row r="434" spans="1:20" x14ac:dyDescent="0.25">
      <c r="A434">
        <v>433</v>
      </c>
      <c r="B434" t="str">
        <f>INDEX(Elemek!$B$2:$B$113, MATCH(D434, Elemek!$C$2:$C$113,0))</f>
        <v>Po</v>
      </c>
      <c r="C434">
        <v>210</v>
      </c>
      <c r="D434">
        <v>84</v>
      </c>
      <c r="E434">
        <v>126</v>
      </c>
      <c r="F434">
        <v>8.1472949999999997</v>
      </c>
      <c r="H434" t="str">
        <f ca="1">IF(M434=Vas!$B$4, IF(H433="I", 1, MAX(H$2:H433) + 1), "")</f>
        <v/>
      </c>
      <c r="L434">
        <v>433</v>
      </c>
      <c r="M434" t="str">
        <f>INDEX(Elemek!$B$2:$B$113, MATCH(O434, Elemek!$C$2:$C$113,0))</f>
        <v>Po</v>
      </c>
      <c r="N434">
        <f t="shared" si="24"/>
        <v>210</v>
      </c>
      <c r="O434">
        <v>84</v>
      </c>
      <c r="P434">
        <v>126</v>
      </c>
      <c r="Q434">
        <v>8.1472949999999997</v>
      </c>
      <c r="R434">
        <f t="shared" si="25"/>
        <v>8.1472949999999997</v>
      </c>
      <c r="S434">
        <f t="shared" si="26"/>
        <v>8.1472949999999997</v>
      </c>
      <c r="T434">
        <f t="shared" si="27"/>
        <v>8.1472949999999997</v>
      </c>
    </row>
    <row r="435" spans="1:20" x14ac:dyDescent="0.25">
      <c r="A435">
        <v>434</v>
      </c>
      <c r="B435" t="str">
        <f>INDEX(Elemek!$B$2:$B$113, MATCH(D435, Elemek!$C$2:$C$113,0))</f>
        <v>Ce</v>
      </c>
      <c r="C435">
        <v>139</v>
      </c>
      <c r="D435">
        <v>58</v>
      </c>
      <c r="E435">
        <v>81</v>
      </c>
      <c r="F435">
        <v>8.6968809999999994</v>
      </c>
      <c r="H435" t="str">
        <f ca="1">IF(M435=Vas!$B$4, IF(H434="I", 1, MAX(H$2:H434) + 1), "")</f>
        <v/>
      </c>
      <c r="L435">
        <v>434</v>
      </c>
      <c r="M435" t="str">
        <f>INDEX(Elemek!$B$2:$B$113, MATCH(O435, Elemek!$C$2:$C$113,0))</f>
        <v>Ce</v>
      </c>
      <c r="N435">
        <f t="shared" si="24"/>
        <v>139</v>
      </c>
      <c r="O435">
        <v>58</v>
      </c>
      <c r="P435">
        <v>81</v>
      </c>
      <c r="Q435">
        <v>8.6968809999999994</v>
      </c>
      <c r="R435">
        <f t="shared" si="25"/>
        <v>8.6968809999999994</v>
      </c>
      <c r="S435">
        <f t="shared" si="26"/>
        <v>8.6968809999999994</v>
      </c>
      <c r="T435">
        <f t="shared" si="27"/>
        <v>8.6968809999999994</v>
      </c>
    </row>
    <row r="436" spans="1:20" x14ac:dyDescent="0.25">
      <c r="A436">
        <v>435</v>
      </c>
      <c r="B436" t="str">
        <f>INDEX(Elemek!$B$2:$B$113, MATCH(D436, Elemek!$C$2:$C$113,0))</f>
        <v>Sn</v>
      </c>
      <c r="C436">
        <v>123</v>
      </c>
      <c r="D436">
        <v>50</v>
      </c>
      <c r="E436">
        <v>73</v>
      </c>
      <c r="F436">
        <v>8.7853110000000001</v>
      </c>
      <c r="H436" t="str">
        <f ca="1">IF(M436=Vas!$B$4, IF(H435="I", 1, MAX(H$2:H435) + 1), "")</f>
        <v/>
      </c>
      <c r="L436">
        <v>435</v>
      </c>
      <c r="M436" t="str">
        <f>INDEX(Elemek!$B$2:$B$113, MATCH(O436, Elemek!$C$2:$C$113,0))</f>
        <v>Sn</v>
      </c>
      <c r="N436">
        <f t="shared" si="24"/>
        <v>123</v>
      </c>
      <c r="O436">
        <v>50</v>
      </c>
      <c r="P436">
        <v>73</v>
      </c>
      <c r="Q436">
        <v>8.7853110000000001</v>
      </c>
      <c r="R436">
        <f t="shared" si="25"/>
        <v>8.7853110000000001</v>
      </c>
      <c r="S436">
        <f t="shared" si="26"/>
        <v>8.7853110000000001</v>
      </c>
      <c r="T436">
        <f t="shared" si="27"/>
        <v>8.7853110000000001</v>
      </c>
    </row>
    <row r="437" spans="1:20" x14ac:dyDescent="0.25">
      <c r="A437">
        <v>436</v>
      </c>
      <c r="B437" t="str">
        <f>INDEX(Elemek!$B$2:$B$113, MATCH(D437, Elemek!$C$2:$C$113,0))</f>
        <v>Tm</v>
      </c>
      <c r="C437">
        <v>170</v>
      </c>
      <c r="D437">
        <v>69</v>
      </c>
      <c r="E437">
        <v>101</v>
      </c>
      <c r="F437">
        <v>8.4230959999999993</v>
      </c>
      <c r="H437" t="str">
        <f ca="1">IF(M437=Vas!$B$4, IF(H436="I", 1, MAX(H$2:H436) + 1), "")</f>
        <v/>
      </c>
      <c r="L437">
        <v>436</v>
      </c>
      <c r="M437" t="str">
        <f>INDEX(Elemek!$B$2:$B$113, MATCH(O437, Elemek!$C$2:$C$113,0))</f>
        <v>Tm</v>
      </c>
      <c r="N437">
        <f t="shared" si="24"/>
        <v>170</v>
      </c>
      <c r="O437">
        <v>69</v>
      </c>
      <c r="P437">
        <v>101</v>
      </c>
      <c r="Q437">
        <v>8.4230959999999993</v>
      </c>
      <c r="R437">
        <f t="shared" si="25"/>
        <v>8.4230959999999993</v>
      </c>
      <c r="S437">
        <f t="shared" si="26"/>
        <v>8.4230959999999993</v>
      </c>
      <c r="T437">
        <f t="shared" si="27"/>
        <v>8.4230959999999993</v>
      </c>
    </row>
    <row r="438" spans="1:20" x14ac:dyDescent="0.25">
      <c r="A438">
        <v>437</v>
      </c>
      <c r="B438" t="str">
        <f>INDEX(Elemek!$B$2:$B$113, MATCH(D438, Elemek!$C$2:$C$113,0))</f>
        <v>Gd</v>
      </c>
      <c r="C438">
        <v>151</v>
      </c>
      <c r="D438">
        <v>64</v>
      </c>
      <c r="E438">
        <v>87</v>
      </c>
      <c r="F438">
        <v>8.5626850000000001</v>
      </c>
      <c r="H438" t="str">
        <f ca="1">IF(M438=Vas!$B$4, IF(H437="I", 1, MAX(H$2:H437) + 1), "")</f>
        <v/>
      </c>
      <c r="L438">
        <v>437</v>
      </c>
      <c r="M438" t="str">
        <f>INDEX(Elemek!$B$2:$B$113, MATCH(O438, Elemek!$C$2:$C$113,0))</f>
        <v>Gd</v>
      </c>
      <c r="N438">
        <f t="shared" si="24"/>
        <v>151</v>
      </c>
      <c r="O438">
        <v>64</v>
      </c>
      <c r="P438">
        <v>87</v>
      </c>
      <c r="Q438">
        <v>8.5626850000000001</v>
      </c>
      <c r="R438">
        <f t="shared" si="25"/>
        <v>8.5626850000000001</v>
      </c>
      <c r="S438">
        <f t="shared" si="26"/>
        <v>8.5626850000000001</v>
      </c>
      <c r="T438">
        <f t="shared" si="27"/>
        <v>8.5626850000000001</v>
      </c>
    </row>
    <row r="439" spans="1:20" x14ac:dyDescent="0.25">
      <c r="A439">
        <v>438</v>
      </c>
      <c r="B439" t="str">
        <f>INDEX(Elemek!$B$2:$B$113, MATCH(D439, Elemek!$C$2:$C$113,0))</f>
        <v>W</v>
      </c>
      <c r="C439">
        <v>181</v>
      </c>
      <c r="D439">
        <v>74</v>
      </c>
      <c r="E439">
        <v>107</v>
      </c>
      <c r="F439">
        <v>8.3379239999999992</v>
      </c>
      <c r="H439" t="str">
        <f ca="1">IF(M439=Vas!$B$4, IF(H438="I", 1, MAX(H$2:H438) + 1), "")</f>
        <v/>
      </c>
      <c r="L439">
        <v>438</v>
      </c>
      <c r="M439" t="str">
        <f>INDEX(Elemek!$B$2:$B$113, MATCH(O439, Elemek!$C$2:$C$113,0))</f>
        <v>W</v>
      </c>
      <c r="N439">
        <f t="shared" si="24"/>
        <v>181</v>
      </c>
      <c r="O439">
        <v>74</v>
      </c>
      <c r="P439">
        <v>107</v>
      </c>
      <c r="Q439">
        <v>8.3379239999999992</v>
      </c>
      <c r="R439">
        <f t="shared" si="25"/>
        <v>8.3379239999999992</v>
      </c>
      <c r="S439">
        <f t="shared" si="26"/>
        <v>8.3379239999999992</v>
      </c>
      <c r="T439">
        <f t="shared" si="27"/>
        <v>8.3379239999999992</v>
      </c>
    </row>
    <row r="440" spans="1:20" x14ac:dyDescent="0.25">
      <c r="A440">
        <v>439</v>
      </c>
      <c r="B440" t="str">
        <f>INDEX(Elemek!$B$2:$B$113, MATCH(D440, Elemek!$C$2:$C$113,0))</f>
        <v>Se</v>
      </c>
      <c r="C440">
        <v>75</v>
      </c>
      <c r="D440">
        <v>34</v>
      </c>
      <c r="E440">
        <v>41</v>
      </c>
      <c r="F440">
        <v>9.0335809999999999</v>
      </c>
      <c r="H440" t="str">
        <f ca="1">IF(M440=Vas!$B$4, IF(H439="I", 1, MAX(H$2:H439) + 1), "")</f>
        <v/>
      </c>
      <c r="L440">
        <v>439</v>
      </c>
      <c r="M440" t="str">
        <f>INDEX(Elemek!$B$2:$B$113, MATCH(O440, Elemek!$C$2:$C$113,0))</f>
        <v>Se</v>
      </c>
      <c r="N440">
        <f t="shared" si="24"/>
        <v>75</v>
      </c>
      <c r="O440">
        <v>34</v>
      </c>
      <c r="P440">
        <v>41</v>
      </c>
      <c r="Q440">
        <v>9.0335809999999999</v>
      </c>
      <c r="R440">
        <f t="shared" si="25"/>
        <v>9.0335809999999999</v>
      </c>
      <c r="S440">
        <f t="shared" si="26"/>
        <v>9.0335809999999999</v>
      </c>
      <c r="T440">
        <f t="shared" si="27"/>
        <v>9.0335809999999999</v>
      </c>
    </row>
    <row r="441" spans="1:20" x14ac:dyDescent="0.25">
      <c r="A441">
        <v>440</v>
      </c>
      <c r="B441" t="str">
        <f>INDEX(Elemek!$B$2:$B$113, MATCH(D441, Elemek!$C$2:$C$113,0))</f>
        <v>Te</v>
      </c>
      <c r="C441">
        <v>123</v>
      </c>
      <c r="D441">
        <v>52</v>
      </c>
      <c r="E441">
        <v>71</v>
      </c>
      <c r="F441">
        <v>8.9600000000000009</v>
      </c>
      <c r="H441" t="str">
        <f ca="1">IF(M441=Vas!$B$4, IF(H440="I", 1, MAX(H$2:H440) + 1), "")</f>
        <v/>
      </c>
      <c r="L441">
        <v>440</v>
      </c>
      <c r="M441" t="str">
        <f>INDEX(Elemek!$B$2:$B$113, MATCH(O441, Elemek!$C$2:$C$113,0))</f>
        <v>Te</v>
      </c>
      <c r="N441">
        <f t="shared" si="24"/>
        <v>123</v>
      </c>
      <c r="O441">
        <v>52</v>
      </c>
      <c r="P441">
        <v>71</v>
      </c>
      <c r="R441">
        <f t="shared" si="25"/>
        <v>8.5399999999999991</v>
      </c>
      <c r="S441">
        <f t="shared" si="26"/>
        <v>8.7799999999999994</v>
      </c>
      <c r="T441">
        <f t="shared" si="27"/>
        <v>8.9600000000000009</v>
      </c>
    </row>
    <row r="442" spans="1:20" x14ac:dyDescent="0.25">
      <c r="A442">
        <v>441</v>
      </c>
      <c r="B442" t="str">
        <f>INDEX(Elemek!$B$2:$B$113, MATCH(D442, Elemek!$C$2:$C$113,0))</f>
        <v>Sn</v>
      </c>
      <c r="C442">
        <v>113</v>
      </c>
      <c r="D442">
        <v>50</v>
      </c>
      <c r="E442">
        <v>63</v>
      </c>
      <c r="F442">
        <v>8.8530350000000002</v>
      </c>
      <c r="H442" t="str">
        <f ca="1">IF(M442=Vas!$B$4, IF(H441="I", 1, MAX(H$2:H441) + 1), "")</f>
        <v/>
      </c>
      <c r="L442">
        <v>441</v>
      </c>
      <c r="M442" t="str">
        <f>INDEX(Elemek!$B$2:$B$113, MATCH(O442, Elemek!$C$2:$C$113,0))</f>
        <v>Sn</v>
      </c>
      <c r="N442">
        <f t="shared" si="24"/>
        <v>113</v>
      </c>
      <c r="O442">
        <v>50</v>
      </c>
      <c r="P442">
        <v>63</v>
      </c>
      <c r="Q442">
        <v>8.8530350000000002</v>
      </c>
      <c r="R442">
        <f t="shared" si="25"/>
        <v>8.8530350000000002</v>
      </c>
      <c r="S442">
        <f t="shared" si="26"/>
        <v>8.8530350000000002</v>
      </c>
      <c r="T442">
        <f t="shared" si="27"/>
        <v>8.8530350000000002</v>
      </c>
    </row>
    <row r="443" spans="1:20" x14ac:dyDescent="0.25">
      <c r="A443">
        <v>442</v>
      </c>
      <c r="B443" t="str">
        <f>INDEX(Elemek!$B$2:$B$113, MATCH(D443, Elemek!$C$2:$C$113,0))</f>
        <v>Ta</v>
      </c>
      <c r="C443">
        <v>182</v>
      </c>
      <c r="D443">
        <v>73</v>
      </c>
      <c r="E443">
        <v>109</v>
      </c>
      <c r="F443">
        <v>8.3264560000000003</v>
      </c>
      <c r="H443" t="str">
        <f ca="1">IF(M443=Vas!$B$4, IF(H442="I", 1, MAX(H$2:H442) + 1), "")</f>
        <v/>
      </c>
      <c r="L443">
        <v>442</v>
      </c>
      <c r="M443" t="str">
        <f>INDEX(Elemek!$B$2:$B$113, MATCH(O443, Elemek!$C$2:$C$113,0))</f>
        <v>Ta</v>
      </c>
      <c r="N443">
        <f t="shared" si="24"/>
        <v>182</v>
      </c>
      <c r="O443">
        <v>73</v>
      </c>
      <c r="P443">
        <v>109</v>
      </c>
      <c r="Q443">
        <v>8.3264560000000003</v>
      </c>
      <c r="R443">
        <f t="shared" si="25"/>
        <v>8.3264560000000003</v>
      </c>
      <c r="S443">
        <f t="shared" si="26"/>
        <v>8.3264560000000003</v>
      </c>
      <c r="T443">
        <f t="shared" si="27"/>
        <v>8.3264560000000003</v>
      </c>
    </row>
    <row r="444" spans="1:20" x14ac:dyDescent="0.25">
      <c r="A444">
        <v>443</v>
      </c>
      <c r="B444" t="str">
        <f>INDEX(Elemek!$B$2:$B$113, MATCH(D444, Elemek!$C$2:$C$113,0))</f>
        <v>Te</v>
      </c>
      <c r="C444">
        <v>127</v>
      </c>
      <c r="D444">
        <v>52</v>
      </c>
      <c r="E444">
        <v>75</v>
      </c>
      <c r="F444">
        <v>8.7657589999999992</v>
      </c>
      <c r="H444" t="str">
        <f ca="1">IF(M444=Vas!$B$4, IF(H443="I", 1, MAX(H$2:H443) + 1), "")</f>
        <v/>
      </c>
      <c r="L444">
        <v>443</v>
      </c>
      <c r="M444" t="str">
        <f>INDEX(Elemek!$B$2:$B$113, MATCH(O444, Elemek!$C$2:$C$113,0))</f>
        <v>Te</v>
      </c>
      <c r="N444">
        <f t="shared" si="24"/>
        <v>127</v>
      </c>
      <c r="O444">
        <v>52</v>
      </c>
      <c r="P444">
        <v>75</v>
      </c>
      <c r="Q444">
        <v>8.7657589999999992</v>
      </c>
      <c r="R444">
        <f t="shared" si="25"/>
        <v>8.7657589999999992</v>
      </c>
      <c r="S444">
        <f t="shared" si="26"/>
        <v>8.7657589999999992</v>
      </c>
      <c r="T444">
        <f t="shared" si="27"/>
        <v>8.7657589999999992</v>
      </c>
    </row>
    <row r="445" spans="1:20" x14ac:dyDescent="0.25">
      <c r="A445">
        <v>444</v>
      </c>
      <c r="B445" t="str">
        <f>INDEX(Elemek!$B$2:$B$113, MATCH(D445, Elemek!$C$2:$C$113,0))</f>
        <v>Y</v>
      </c>
      <c r="C445">
        <v>88</v>
      </c>
      <c r="D445">
        <v>39</v>
      </c>
      <c r="E445">
        <v>49</v>
      </c>
      <c r="F445">
        <v>9.0292720000000006</v>
      </c>
      <c r="H445" t="str">
        <f ca="1">IF(M445=Vas!$B$4, IF(H444="I", 1, MAX(H$2:H444) + 1), "")</f>
        <v/>
      </c>
      <c r="L445">
        <v>444</v>
      </c>
      <c r="M445" t="str">
        <f>INDEX(Elemek!$B$2:$B$113, MATCH(O445, Elemek!$C$2:$C$113,0))</f>
        <v>Y</v>
      </c>
      <c r="N445">
        <f t="shared" si="24"/>
        <v>88</v>
      </c>
      <c r="O445">
        <v>39</v>
      </c>
      <c r="P445">
        <v>49</v>
      </c>
      <c r="Q445">
        <v>9.0292720000000006</v>
      </c>
      <c r="R445">
        <f t="shared" si="25"/>
        <v>9.0292720000000006</v>
      </c>
      <c r="S445">
        <f t="shared" si="26"/>
        <v>9.0292720000000006</v>
      </c>
      <c r="T445">
        <f t="shared" si="27"/>
        <v>9.0292720000000006</v>
      </c>
    </row>
    <row r="446" spans="1:20" x14ac:dyDescent="0.25">
      <c r="A446">
        <v>445</v>
      </c>
      <c r="B446" t="str">
        <f>INDEX(Elemek!$B$2:$B$113, MATCH(D446, Elemek!$C$2:$C$113,0))</f>
        <v>Fm</v>
      </c>
      <c r="C446">
        <v>257</v>
      </c>
      <c r="D446">
        <v>100</v>
      </c>
      <c r="E446">
        <v>157</v>
      </c>
      <c r="F446">
        <v>7.7266190000000003</v>
      </c>
      <c r="H446" t="str">
        <f ca="1">IF(M446=Vas!$B$4, IF(H445="I", 1, MAX(H$2:H445) + 1), "")</f>
        <v/>
      </c>
      <c r="L446">
        <v>445</v>
      </c>
      <c r="M446" t="str">
        <f>INDEX(Elemek!$B$2:$B$113, MATCH(O446, Elemek!$C$2:$C$113,0))</f>
        <v>Fm</v>
      </c>
      <c r="N446">
        <f t="shared" si="24"/>
        <v>257</v>
      </c>
      <c r="O446">
        <v>100</v>
      </c>
      <c r="P446">
        <v>157</v>
      </c>
      <c r="Q446">
        <v>7.7266190000000003</v>
      </c>
      <c r="R446">
        <f t="shared" si="25"/>
        <v>7.7266190000000003</v>
      </c>
      <c r="S446">
        <f t="shared" si="26"/>
        <v>7.7266190000000003</v>
      </c>
      <c r="T446">
        <f t="shared" si="27"/>
        <v>7.7266190000000003</v>
      </c>
    </row>
    <row r="447" spans="1:20" x14ac:dyDescent="0.25">
      <c r="A447">
        <v>446</v>
      </c>
      <c r="B447" t="str">
        <f>INDEX(Elemek!$B$2:$B$113, MATCH(D447, Elemek!$C$2:$C$113,0))</f>
        <v>Os</v>
      </c>
      <c r="C447">
        <v>185</v>
      </c>
      <c r="D447">
        <v>76</v>
      </c>
      <c r="E447">
        <v>109</v>
      </c>
      <c r="F447">
        <v>8.3027300000000004</v>
      </c>
      <c r="H447" t="str">
        <f ca="1">IF(M447=Vas!$B$4, IF(H446="I", 1, MAX(H$2:H446) + 1), "")</f>
        <v/>
      </c>
      <c r="L447">
        <v>446</v>
      </c>
      <c r="M447" t="str">
        <f>INDEX(Elemek!$B$2:$B$113, MATCH(O447, Elemek!$C$2:$C$113,0))</f>
        <v>Os</v>
      </c>
      <c r="N447">
        <f t="shared" si="24"/>
        <v>185</v>
      </c>
      <c r="O447">
        <v>76</v>
      </c>
      <c r="P447">
        <v>109</v>
      </c>
      <c r="Q447">
        <v>8.3027300000000004</v>
      </c>
      <c r="R447">
        <f t="shared" si="25"/>
        <v>8.3027300000000004</v>
      </c>
      <c r="S447">
        <f t="shared" si="26"/>
        <v>8.3027300000000004</v>
      </c>
      <c r="T447">
        <f t="shared" si="27"/>
        <v>8.3027300000000004</v>
      </c>
    </row>
    <row r="448" spans="1:20" x14ac:dyDescent="0.25">
      <c r="A448">
        <v>447</v>
      </c>
      <c r="B448" t="str">
        <f>INDEX(Elemek!$B$2:$B$113, MATCH(D448, Elemek!$C$2:$C$113,0))</f>
        <v>Tm</v>
      </c>
      <c r="C448">
        <v>168</v>
      </c>
      <c r="D448">
        <v>69</v>
      </c>
      <c r="E448">
        <v>99</v>
      </c>
      <c r="F448">
        <v>8.4363159999999997</v>
      </c>
      <c r="H448" t="str">
        <f ca="1">IF(M448=Vas!$B$4, IF(H447="I", 1, MAX(H$2:H447) + 1), "")</f>
        <v/>
      </c>
      <c r="L448">
        <v>447</v>
      </c>
      <c r="M448" t="str">
        <f>INDEX(Elemek!$B$2:$B$113, MATCH(O448, Elemek!$C$2:$C$113,0))</f>
        <v>Tm</v>
      </c>
      <c r="N448">
        <f t="shared" si="24"/>
        <v>168</v>
      </c>
      <c r="O448">
        <v>69</v>
      </c>
      <c r="P448">
        <v>99</v>
      </c>
      <c r="Q448">
        <v>8.4363159999999997</v>
      </c>
      <c r="R448">
        <f t="shared" si="25"/>
        <v>8.4363159999999997</v>
      </c>
      <c r="S448">
        <f t="shared" si="26"/>
        <v>8.4363159999999997</v>
      </c>
      <c r="T448">
        <f t="shared" si="27"/>
        <v>8.4363159999999997</v>
      </c>
    </row>
    <row r="449" spans="1:20" x14ac:dyDescent="0.25">
      <c r="A449">
        <v>448</v>
      </c>
      <c r="B449" t="str">
        <f>INDEX(Elemek!$B$2:$B$113, MATCH(D449, Elemek!$C$2:$C$113,0))</f>
        <v>Eu</v>
      </c>
      <c r="C449">
        <v>149</v>
      </c>
      <c r="D449">
        <v>63</v>
      </c>
      <c r="E449">
        <v>86</v>
      </c>
      <c r="F449">
        <v>8.5843950000000007</v>
      </c>
      <c r="H449" t="str">
        <f ca="1">IF(M449=Vas!$B$4, IF(H448="I", 1, MAX(H$2:H448) + 1), "")</f>
        <v/>
      </c>
      <c r="L449">
        <v>448</v>
      </c>
      <c r="M449" t="str">
        <f>INDEX(Elemek!$B$2:$B$113, MATCH(O449, Elemek!$C$2:$C$113,0))</f>
        <v>Eu</v>
      </c>
      <c r="N449">
        <f t="shared" si="24"/>
        <v>149</v>
      </c>
      <c r="O449">
        <v>63</v>
      </c>
      <c r="P449">
        <v>86</v>
      </c>
      <c r="Q449">
        <v>8.5843950000000007</v>
      </c>
      <c r="R449">
        <f t="shared" si="25"/>
        <v>8.5843950000000007</v>
      </c>
      <c r="S449">
        <f t="shared" si="26"/>
        <v>8.5843950000000007</v>
      </c>
      <c r="T449">
        <f t="shared" si="27"/>
        <v>8.5843950000000007</v>
      </c>
    </row>
    <row r="450" spans="1:20" x14ac:dyDescent="0.25">
      <c r="A450">
        <v>449</v>
      </c>
      <c r="B450" t="str">
        <f>INDEX(Elemek!$B$2:$B$113, MATCH(D450, Elemek!$C$2:$C$113,0))</f>
        <v>Tc</v>
      </c>
      <c r="C450">
        <v>97</v>
      </c>
      <c r="D450">
        <v>43</v>
      </c>
      <c r="E450">
        <v>54</v>
      </c>
      <c r="F450">
        <v>8.9600000000000009</v>
      </c>
      <c r="H450" t="str">
        <f ca="1">IF(M450=Vas!$B$4, IF(H449="I", 1, MAX(H$2:H449) + 1), "")</f>
        <v/>
      </c>
      <c r="L450">
        <v>449</v>
      </c>
      <c r="M450" t="str">
        <f>INDEX(Elemek!$B$2:$B$113, MATCH(O450, Elemek!$C$2:$C$113,0))</f>
        <v>Tc</v>
      </c>
      <c r="N450">
        <f t="shared" si="24"/>
        <v>97</v>
      </c>
      <c r="O450">
        <v>43</v>
      </c>
      <c r="P450">
        <v>54</v>
      </c>
      <c r="R450">
        <f t="shared" si="25"/>
        <v>8.5399999999999991</v>
      </c>
      <c r="S450">
        <f t="shared" si="26"/>
        <v>8.9700000000000006</v>
      </c>
      <c r="T450">
        <f t="shared" si="27"/>
        <v>8.9600000000000009</v>
      </c>
    </row>
    <row r="451" spans="1:20" x14ac:dyDescent="0.25">
      <c r="A451">
        <v>450</v>
      </c>
      <c r="B451" t="str">
        <f>INDEX(Elemek!$B$2:$B$113, MATCH(D451, Elemek!$C$2:$C$113,0))</f>
        <v>S</v>
      </c>
      <c r="C451">
        <v>35</v>
      </c>
      <c r="D451">
        <v>16</v>
      </c>
      <c r="E451">
        <v>19</v>
      </c>
      <c r="F451">
        <v>8.8955099999999998</v>
      </c>
      <c r="H451" t="str">
        <f ca="1">IF(M451=Vas!$B$4, IF(H450="I", 1, MAX(H$2:H450) + 1), "")</f>
        <v/>
      </c>
      <c r="L451">
        <v>450</v>
      </c>
      <c r="M451" t="str">
        <f>INDEX(Elemek!$B$2:$B$113, MATCH(O451, Elemek!$C$2:$C$113,0))</f>
        <v>S</v>
      </c>
      <c r="N451">
        <f t="shared" ref="N451:N514" si="28">SUM(O451:P451)</f>
        <v>35</v>
      </c>
      <c r="O451">
        <v>16</v>
      </c>
      <c r="P451">
        <v>19</v>
      </c>
      <c r="Q451">
        <v>8.8955099999999998</v>
      </c>
      <c r="R451">
        <f t="shared" ref="R451:R514" si="29">IF(Q451="", ROUND(AVERAGE($Q$2:$Q$365), 2), Q451)</f>
        <v>8.8955099999999998</v>
      </c>
      <c r="S451">
        <f t="shared" ref="S451:S514" si="30">IF(Q451="",ROUND(AVERAGEIFS($Q$2:$Q$990,$Q$2:$Q$990,"&lt;&gt;""""",$M$2:$M$990,M451), 2),Q451)</f>
        <v>8.8955099999999998</v>
      </c>
      <c r="T451">
        <f t="shared" ref="T451:T514" si="31">IF(Q451="", ROUND(15.7-17.7*POWER(N451, -1/3)-0.687 *POWER(O451, 2)*POWER(N451, -4/3)-23.7 * POWER(O451- (N451 /2), 2) * POWER(N451, -2) + IF(AND(ISEVEN(N451), ISEVEN(O451)), -1, IF(AND(ISODD(N451), ISODD(O451)), 1, 0)) * 12 * POWER(N451, -5/4), 2), Q451)</f>
        <v>8.8955099999999998</v>
      </c>
    </row>
    <row r="452" spans="1:20" x14ac:dyDescent="0.25">
      <c r="A452">
        <v>451</v>
      </c>
      <c r="B452" t="str">
        <f>INDEX(Elemek!$B$2:$B$113, MATCH(D452, Elemek!$C$2:$C$113,0))</f>
        <v>Rb</v>
      </c>
      <c r="C452">
        <v>83</v>
      </c>
      <c r="D452">
        <v>37</v>
      </c>
      <c r="E452">
        <v>46</v>
      </c>
      <c r="F452">
        <v>9.0240379999999991</v>
      </c>
      <c r="H452" t="str">
        <f ca="1">IF(M452=Vas!$B$4, IF(H451="I", 1, MAX(H$2:H451) + 1), "")</f>
        <v/>
      </c>
      <c r="L452">
        <v>451</v>
      </c>
      <c r="M452" t="str">
        <f>INDEX(Elemek!$B$2:$B$113, MATCH(O452, Elemek!$C$2:$C$113,0))</f>
        <v>Rb</v>
      </c>
      <c r="N452">
        <f t="shared" si="28"/>
        <v>83</v>
      </c>
      <c r="O452">
        <v>37</v>
      </c>
      <c r="P452">
        <v>46</v>
      </c>
      <c r="Q452">
        <v>9.0240379999999991</v>
      </c>
      <c r="R452">
        <f t="shared" si="29"/>
        <v>9.0240379999999991</v>
      </c>
      <c r="S452">
        <f t="shared" si="30"/>
        <v>9.0240379999999991</v>
      </c>
      <c r="T452">
        <f t="shared" si="31"/>
        <v>9.0240379999999991</v>
      </c>
    </row>
    <row r="453" spans="1:20" x14ac:dyDescent="0.25">
      <c r="A453">
        <v>452</v>
      </c>
      <c r="B453" t="str">
        <f>INDEX(Elemek!$B$2:$B$113, MATCH(D453, Elemek!$C$2:$C$113,0))</f>
        <v>Sc</v>
      </c>
      <c r="C453">
        <v>46</v>
      </c>
      <c r="D453">
        <v>21</v>
      </c>
      <c r="E453">
        <v>25</v>
      </c>
      <c r="F453">
        <v>8.9790910000000004</v>
      </c>
      <c r="H453" t="str">
        <f ca="1">IF(M453=Vas!$B$4, IF(H452="I", 1, MAX(H$2:H452) + 1), "")</f>
        <v/>
      </c>
      <c r="L453">
        <v>452</v>
      </c>
      <c r="M453" t="str">
        <f>INDEX(Elemek!$B$2:$B$113, MATCH(O453, Elemek!$C$2:$C$113,0))</f>
        <v>Sc</v>
      </c>
      <c r="N453">
        <f t="shared" si="28"/>
        <v>46</v>
      </c>
      <c r="O453">
        <v>21</v>
      </c>
      <c r="P453">
        <v>25</v>
      </c>
      <c r="Q453">
        <v>8.9790910000000004</v>
      </c>
      <c r="R453">
        <f t="shared" si="29"/>
        <v>8.9790910000000004</v>
      </c>
      <c r="S453">
        <f t="shared" si="30"/>
        <v>8.9790910000000004</v>
      </c>
      <c r="T453">
        <f t="shared" si="31"/>
        <v>8.9790910000000004</v>
      </c>
    </row>
    <row r="454" spans="1:20" x14ac:dyDescent="0.25">
      <c r="A454">
        <v>453</v>
      </c>
      <c r="B454" t="str">
        <f>INDEX(Elemek!$B$2:$B$113, MATCH(D454, Elemek!$C$2:$C$113,0))</f>
        <v>Zr</v>
      </c>
      <c r="C454">
        <v>88</v>
      </c>
      <c r="D454">
        <v>40</v>
      </c>
      <c r="E454">
        <v>48</v>
      </c>
      <c r="F454">
        <v>9.0215890000000005</v>
      </c>
      <c r="H454" t="str">
        <f ca="1">IF(M454=Vas!$B$4, IF(H453="I", 1, MAX(H$2:H453) + 1), "")</f>
        <v/>
      </c>
      <c r="L454">
        <v>453</v>
      </c>
      <c r="M454" t="str">
        <f>INDEX(Elemek!$B$2:$B$113, MATCH(O454, Elemek!$C$2:$C$113,0))</f>
        <v>Zr</v>
      </c>
      <c r="N454">
        <f t="shared" si="28"/>
        <v>88</v>
      </c>
      <c r="O454">
        <v>40</v>
      </c>
      <c r="P454">
        <v>48</v>
      </c>
      <c r="Q454">
        <v>9.0215890000000005</v>
      </c>
      <c r="R454">
        <f t="shared" si="29"/>
        <v>9.0215890000000005</v>
      </c>
      <c r="S454">
        <f t="shared" si="30"/>
        <v>9.0215890000000005</v>
      </c>
      <c r="T454">
        <f t="shared" si="31"/>
        <v>9.0215890000000005</v>
      </c>
    </row>
    <row r="455" spans="1:20" x14ac:dyDescent="0.25">
      <c r="A455">
        <v>454</v>
      </c>
      <c r="B455" t="str">
        <f>INDEX(Elemek!$B$2:$B$113, MATCH(D455, Elemek!$C$2:$C$113,0))</f>
        <v>As</v>
      </c>
      <c r="C455">
        <v>73</v>
      </c>
      <c r="D455">
        <v>33</v>
      </c>
      <c r="E455">
        <v>40</v>
      </c>
      <c r="F455">
        <v>9.0433409999999999</v>
      </c>
      <c r="H455" t="str">
        <f ca="1">IF(M455=Vas!$B$4, IF(H454="I", 1, MAX(H$2:H454) + 1), "")</f>
        <v/>
      </c>
      <c r="L455">
        <v>454</v>
      </c>
      <c r="M455" t="str">
        <f>INDEX(Elemek!$B$2:$B$113, MATCH(O455, Elemek!$C$2:$C$113,0))</f>
        <v>As</v>
      </c>
      <c r="N455">
        <f t="shared" si="28"/>
        <v>73</v>
      </c>
      <c r="O455">
        <v>33</v>
      </c>
      <c r="P455">
        <v>40</v>
      </c>
      <c r="Q455">
        <v>9.0433409999999999</v>
      </c>
      <c r="R455">
        <f t="shared" si="29"/>
        <v>9.0433409999999999</v>
      </c>
      <c r="S455">
        <f t="shared" si="30"/>
        <v>9.0433409999999999</v>
      </c>
      <c r="T455">
        <f t="shared" si="31"/>
        <v>9.0433409999999999</v>
      </c>
    </row>
    <row r="456" spans="1:20" x14ac:dyDescent="0.25">
      <c r="A456">
        <v>455</v>
      </c>
      <c r="B456" t="str">
        <f>INDEX(Elemek!$B$2:$B$113, MATCH(D456, Elemek!$C$2:$C$113,0))</f>
        <v>Co</v>
      </c>
      <c r="C456">
        <v>56</v>
      </c>
      <c r="D456">
        <v>27</v>
      </c>
      <c r="E456">
        <v>29</v>
      </c>
      <c r="F456">
        <v>9.0720310000000008</v>
      </c>
      <c r="H456" t="str">
        <f ca="1">IF(M456=Vas!$B$4, IF(H455="I", 1, MAX(H$2:H455) + 1), "")</f>
        <v/>
      </c>
      <c r="L456">
        <v>455</v>
      </c>
      <c r="M456" t="str">
        <f>INDEX(Elemek!$B$2:$B$113, MATCH(O456, Elemek!$C$2:$C$113,0))</f>
        <v>Co</v>
      </c>
      <c r="N456">
        <f t="shared" si="28"/>
        <v>56</v>
      </c>
      <c r="O456">
        <v>27</v>
      </c>
      <c r="P456">
        <v>29</v>
      </c>
      <c r="Q456">
        <v>9.0720310000000008</v>
      </c>
      <c r="R456">
        <f t="shared" si="29"/>
        <v>9.0720310000000008</v>
      </c>
      <c r="S456">
        <f t="shared" si="30"/>
        <v>9.0720310000000008</v>
      </c>
      <c r="T456">
        <f t="shared" si="31"/>
        <v>9.0720310000000008</v>
      </c>
    </row>
    <row r="457" spans="1:20" x14ac:dyDescent="0.25">
      <c r="A457">
        <v>456</v>
      </c>
      <c r="B457" t="str">
        <f>INDEX(Elemek!$B$2:$B$113, MATCH(D457, Elemek!$C$2:$C$113,0))</f>
        <v>W</v>
      </c>
      <c r="C457">
        <v>185</v>
      </c>
      <c r="D457">
        <v>74</v>
      </c>
      <c r="E457">
        <v>111</v>
      </c>
      <c r="F457">
        <v>8.305866</v>
      </c>
      <c r="H457" t="str">
        <f ca="1">IF(M457=Vas!$B$4, IF(H456="I", 1, MAX(H$2:H456) + 1), "")</f>
        <v/>
      </c>
      <c r="L457">
        <v>456</v>
      </c>
      <c r="M457" t="str">
        <f>INDEX(Elemek!$B$2:$B$113, MATCH(O457, Elemek!$C$2:$C$113,0))</f>
        <v>W</v>
      </c>
      <c r="N457">
        <f t="shared" si="28"/>
        <v>185</v>
      </c>
      <c r="O457">
        <v>74</v>
      </c>
      <c r="P457">
        <v>111</v>
      </c>
      <c r="Q457">
        <v>8.305866</v>
      </c>
      <c r="R457">
        <f t="shared" si="29"/>
        <v>8.305866</v>
      </c>
      <c r="S457">
        <f t="shared" si="30"/>
        <v>8.305866</v>
      </c>
      <c r="T457">
        <f t="shared" si="31"/>
        <v>8.305866</v>
      </c>
    </row>
    <row r="458" spans="1:20" x14ac:dyDescent="0.25">
      <c r="A458">
        <v>457</v>
      </c>
      <c r="B458" t="str">
        <f>INDEX(Elemek!$B$2:$B$113, MATCH(D458, Elemek!$C$2:$C$113,0))</f>
        <v>Ir</v>
      </c>
      <c r="C458">
        <v>192</v>
      </c>
      <c r="D458">
        <v>77</v>
      </c>
      <c r="E458">
        <v>115</v>
      </c>
      <c r="F458">
        <v>8.7200000000000006</v>
      </c>
      <c r="H458" t="str">
        <f ca="1">IF(M458=Vas!$B$4, IF(H457="I", 1, MAX(H$2:H457) + 1), "")</f>
        <v/>
      </c>
      <c r="L458">
        <v>457</v>
      </c>
      <c r="M458" t="str">
        <f>INDEX(Elemek!$B$2:$B$113, MATCH(O458, Elemek!$C$2:$C$113,0))</f>
        <v>Ir</v>
      </c>
      <c r="N458">
        <f t="shared" si="28"/>
        <v>192</v>
      </c>
      <c r="O458">
        <v>77</v>
      </c>
      <c r="P458">
        <v>115</v>
      </c>
      <c r="R458">
        <f t="shared" si="29"/>
        <v>8.5399999999999991</v>
      </c>
      <c r="S458">
        <f t="shared" si="30"/>
        <v>8.26</v>
      </c>
      <c r="T458">
        <f t="shared" si="31"/>
        <v>8.7200000000000006</v>
      </c>
    </row>
    <row r="459" spans="1:20" x14ac:dyDescent="0.25">
      <c r="A459">
        <v>458</v>
      </c>
      <c r="B459" t="str">
        <f>INDEX(Elemek!$B$2:$B$113, MATCH(D459, Elemek!$C$2:$C$113,0))</f>
        <v>Tb</v>
      </c>
      <c r="C459">
        <v>160</v>
      </c>
      <c r="D459">
        <v>65</v>
      </c>
      <c r="E459">
        <v>95</v>
      </c>
      <c r="F459">
        <v>8.4953459999999996</v>
      </c>
      <c r="H459" t="str">
        <f ca="1">IF(M459=Vas!$B$4, IF(H458="I", 1, MAX(H$2:H458) + 1), "")</f>
        <v/>
      </c>
      <c r="L459">
        <v>458</v>
      </c>
      <c r="M459" t="str">
        <f>INDEX(Elemek!$B$2:$B$113, MATCH(O459, Elemek!$C$2:$C$113,0))</f>
        <v>Tb</v>
      </c>
      <c r="N459">
        <f t="shared" si="28"/>
        <v>160</v>
      </c>
      <c r="O459">
        <v>65</v>
      </c>
      <c r="P459">
        <v>95</v>
      </c>
      <c r="Q459">
        <v>8.4953459999999996</v>
      </c>
      <c r="R459">
        <f t="shared" si="29"/>
        <v>8.4953459999999996</v>
      </c>
      <c r="S459">
        <f t="shared" si="30"/>
        <v>8.4953459999999996</v>
      </c>
      <c r="T459">
        <f t="shared" si="31"/>
        <v>8.4953459999999996</v>
      </c>
    </row>
    <row r="460" spans="1:20" x14ac:dyDescent="0.25">
      <c r="A460">
        <v>459</v>
      </c>
      <c r="B460" t="str">
        <f>INDEX(Elemek!$B$2:$B$113, MATCH(D460, Elemek!$C$2:$C$113,0))</f>
        <v>Co</v>
      </c>
      <c r="C460">
        <v>58</v>
      </c>
      <c r="D460">
        <v>27</v>
      </c>
      <c r="E460">
        <v>31</v>
      </c>
      <c r="F460">
        <v>9.1031530000000007</v>
      </c>
      <c r="H460" t="str">
        <f ca="1">IF(M460=Vas!$B$4, IF(H459="I", 1, MAX(H$2:H459) + 1), "")</f>
        <v/>
      </c>
      <c r="L460">
        <v>459</v>
      </c>
      <c r="M460" t="str">
        <f>INDEX(Elemek!$B$2:$B$113, MATCH(O460, Elemek!$C$2:$C$113,0))</f>
        <v>Co</v>
      </c>
      <c r="N460">
        <f t="shared" si="28"/>
        <v>58</v>
      </c>
      <c r="O460">
        <v>27</v>
      </c>
      <c r="P460">
        <v>31</v>
      </c>
      <c r="Q460">
        <v>9.1031530000000007</v>
      </c>
      <c r="R460">
        <f t="shared" si="29"/>
        <v>9.1031530000000007</v>
      </c>
      <c r="S460">
        <f t="shared" si="30"/>
        <v>9.1031530000000007</v>
      </c>
      <c r="T460">
        <f t="shared" si="31"/>
        <v>9.1031530000000007</v>
      </c>
    </row>
    <row r="461" spans="1:20" x14ac:dyDescent="0.25">
      <c r="A461">
        <v>460</v>
      </c>
      <c r="B461" t="str">
        <f>INDEX(Elemek!$B$2:$B$113, MATCH(D461, Elemek!$C$2:$C$113,0))</f>
        <v>Re</v>
      </c>
      <c r="C461">
        <v>183</v>
      </c>
      <c r="D461">
        <v>75</v>
      </c>
      <c r="E461">
        <v>108</v>
      </c>
      <c r="F461">
        <v>8.3216610000000006</v>
      </c>
      <c r="H461" t="str">
        <f ca="1">IF(M461=Vas!$B$4, IF(H460="I", 1, MAX(H$2:H460) + 1), "")</f>
        <v/>
      </c>
      <c r="L461">
        <v>460</v>
      </c>
      <c r="M461" t="str">
        <f>INDEX(Elemek!$B$2:$B$113, MATCH(O461, Elemek!$C$2:$C$113,0))</f>
        <v>Re</v>
      </c>
      <c r="N461">
        <f t="shared" si="28"/>
        <v>183</v>
      </c>
      <c r="O461">
        <v>75</v>
      </c>
      <c r="P461">
        <v>108</v>
      </c>
      <c r="Q461">
        <v>8.3216610000000006</v>
      </c>
      <c r="R461">
        <f t="shared" si="29"/>
        <v>8.3216610000000006</v>
      </c>
      <c r="S461">
        <f t="shared" si="30"/>
        <v>8.3216610000000006</v>
      </c>
      <c r="T461">
        <f t="shared" si="31"/>
        <v>8.3216610000000006</v>
      </c>
    </row>
    <row r="462" spans="1:20" x14ac:dyDescent="0.25">
      <c r="A462">
        <v>461</v>
      </c>
      <c r="B462" t="str">
        <f>INDEX(Elemek!$B$2:$B$113, MATCH(D462, Elemek!$C$2:$C$113,0))</f>
        <v>Hf</v>
      </c>
      <c r="C462">
        <v>175</v>
      </c>
      <c r="D462">
        <v>72</v>
      </c>
      <c r="E462">
        <v>103</v>
      </c>
      <c r="F462">
        <v>8.3826649999999994</v>
      </c>
      <c r="H462" t="str">
        <f ca="1">IF(M462=Vas!$B$4, IF(H461="I", 1, MAX(H$2:H461) + 1), "")</f>
        <v/>
      </c>
      <c r="L462">
        <v>461</v>
      </c>
      <c r="M462" t="str">
        <f>INDEX(Elemek!$B$2:$B$113, MATCH(O462, Elemek!$C$2:$C$113,0))</f>
        <v>Hf</v>
      </c>
      <c r="N462">
        <f t="shared" si="28"/>
        <v>175</v>
      </c>
      <c r="O462">
        <v>72</v>
      </c>
      <c r="P462">
        <v>103</v>
      </c>
      <c r="Q462">
        <v>8.3826649999999994</v>
      </c>
      <c r="R462">
        <f t="shared" si="29"/>
        <v>8.3826649999999994</v>
      </c>
      <c r="S462">
        <f t="shared" si="30"/>
        <v>8.3826649999999994</v>
      </c>
      <c r="T462">
        <f t="shared" si="31"/>
        <v>8.3826649999999994</v>
      </c>
    </row>
    <row r="463" spans="1:20" x14ac:dyDescent="0.25">
      <c r="A463">
        <v>462</v>
      </c>
      <c r="B463" t="str">
        <f>INDEX(Elemek!$B$2:$B$113, MATCH(D463, Elemek!$C$2:$C$113,0))</f>
        <v>W</v>
      </c>
      <c r="C463">
        <v>188</v>
      </c>
      <c r="D463">
        <v>74</v>
      </c>
      <c r="E463">
        <v>114</v>
      </c>
      <c r="F463">
        <v>8.2770030000000006</v>
      </c>
      <c r="H463" t="str">
        <f ca="1">IF(M463=Vas!$B$4, IF(H462="I", 1, MAX(H$2:H462) + 1), "")</f>
        <v/>
      </c>
      <c r="L463">
        <v>462</v>
      </c>
      <c r="M463" t="str">
        <f>INDEX(Elemek!$B$2:$B$113, MATCH(O463, Elemek!$C$2:$C$113,0))</f>
        <v>W</v>
      </c>
      <c r="N463">
        <f t="shared" si="28"/>
        <v>188</v>
      </c>
      <c r="O463">
        <v>74</v>
      </c>
      <c r="P463">
        <v>114</v>
      </c>
      <c r="Q463">
        <v>8.2770030000000006</v>
      </c>
      <c r="R463">
        <f t="shared" si="29"/>
        <v>8.2770030000000006</v>
      </c>
      <c r="S463">
        <f t="shared" si="30"/>
        <v>8.2770030000000006</v>
      </c>
      <c r="T463">
        <f t="shared" si="31"/>
        <v>8.2770030000000006</v>
      </c>
    </row>
    <row r="464" spans="1:20" x14ac:dyDescent="0.25">
      <c r="A464">
        <v>463</v>
      </c>
      <c r="B464" t="str">
        <f>INDEX(Elemek!$B$2:$B$113, MATCH(D464, Elemek!$C$2:$C$113,0))</f>
        <v>Sr</v>
      </c>
      <c r="C464">
        <v>85</v>
      </c>
      <c r="D464">
        <v>38</v>
      </c>
      <c r="E464">
        <v>47</v>
      </c>
      <c r="F464">
        <v>9.0254799999999999</v>
      </c>
      <c r="H464" t="str">
        <f ca="1">IF(M464=Vas!$B$4, IF(H463="I", 1, MAX(H$2:H463) + 1), "")</f>
        <v/>
      </c>
      <c r="L464">
        <v>463</v>
      </c>
      <c r="M464" t="str">
        <f>INDEX(Elemek!$B$2:$B$113, MATCH(O464, Elemek!$C$2:$C$113,0))</f>
        <v>Sr</v>
      </c>
      <c r="N464">
        <f t="shared" si="28"/>
        <v>85</v>
      </c>
      <c r="O464">
        <v>38</v>
      </c>
      <c r="P464">
        <v>47</v>
      </c>
      <c r="Q464">
        <v>9.0254799999999999</v>
      </c>
      <c r="R464">
        <f t="shared" si="29"/>
        <v>9.0254799999999999</v>
      </c>
      <c r="S464">
        <f t="shared" si="30"/>
        <v>9.0254799999999999</v>
      </c>
      <c r="T464">
        <f t="shared" si="31"/>
        <v>9.0254799999999999</v>
      </c>
    </row>
    <row r="465" spans="1:20" x14ac:dyDescent="0.25">
      <c r="A465">
        <v>464</v>
      </c>
      <c r="B465" t="str">
        <f>INDEX(Elemek!$B$2:$B$113, MATCH(D465, Elemek!$C$2:$C$113,0))</f>
        <v>Zr</v>
      </c>
      <c r="C465">
        <v>95</v>
      </c>
      <c r="D465">
        <v>40</v>
      </c>
      <c r="E465">
        <v>55</v>
      </c>
      <c r="F465">
        <v>8.9729890000000001</v>
      </c>
      <c r="H465" t="str">
        <f ca="1">IF(M465=Vas!$B$4, IF(H464="I", 1, MAX(H$2:H464) + 1), "")</f>
        <v/>
      </c>
      <c r="L465">
        <v>464</v>
      </c>
      <c r="M465" t="str">
        <f>INDEX(Elemek!$B$2:$B$113, MATCH(O465, Elemek!$C$2:$C$113,0))</f>
        <v>Zr</v>
      </c>
      <c r="N465">
        <f t="shared" si="28"/>
        <v>95</v>
      </c>
      <c r="O465">
        <v>40</v>
      </c>
      <c r="P465">
        <v>55</v>
      </c>
      <c r="Q465">
        <v>8.9729890000000001</v>
      </c>
      <c r="R465">
        <f t="shared" si="29"/>
        <v>8.9729890000000001</v>
      </c>
      <c r="S465">
        <f t="shared" si="30"/>
        <v>8.9729890000000001</v>
      </c>
      <c r="T465">
        <f t="shared" si="31"/>
        <v>8.9729890000000001</v>
      </c>
    </row>
    <row r="466" spans="1:20" x14ac:dyDescent="0.25">
      <c r="A466">
        <v>465</v>
      </c>
      <c r="B466" t="str">
        <f>INDEX(Elemek!$B$2:$B$113, MATCH(D466, Elemek!$C$2:$C$113,0))</f>
        <v>Tc</v>
      </c>
      <c r="C466">
        <v>95</v>
      </c>
      <c r="D466">
        <v>43</v>
      </c>
      <c r="E466">
        <v>52</v>
      </c>
      <c r="F466">
        <v>8.9763590000000004</v>
      </c>
      <c r="H466" t="str">
        <f ca="1">IF(M466=Vas!$B$4, IF(H465="I", 1, MAX(H$2:H465) + 1), "")</f>
        <v/>
      </c>
      <c r="L466">
        <v>465</v>
      </c>
      <c r="M466" t="str">
        <f>INDEX(Elemek!$B$2:$B$113, MATCH(O466, Elemek!$C$2:$C$113,0))</f>
        <v>Tc</v>
      </c>
      <c r="N466">
        <f t="shared" si="28"/>
        <v>95</v>
      </c>
      <c r="O466">
        <v>43</v>
      </c>
      <c r="P466">
        <v>52</v>
      </c>
      <c r="Q466">
        <v>8.9763590000000004</v>
      </c>
      <c r="R466">
        <f t="shared" si="29"/>
        <v>8.9763590000000004</v>
      </c>
      <c r="S466">
        <f t="shared" si="30"/>
        <v>8.9763590000000004</v>
      </c>
      <c r="T466">
        <f t="shared" si="31"/>
        <v>8.9763590000000004</v>
      </c>
    </row>
    <row r="467" spans="1:20" x14ac:dyDescent="0.25">
      <c r="A467">
        <v>466</v>
      </c>
      <c r="B467" t="str">
        <f>INDEX(Elemek!$B$2:$B$113, MATCH(D467, Elemek!$C$2:$C$113,0))</f>
        <v>Nb</v>
      </c>
      <c r="C467">
        <v>91</v>
      </c>
      <c r="D467">
        <v>41</v>
      </c>
      <c r="E467">
        <v>50</v>
      </c>
      <c r="F467">
        <v>8.93</v>
      </c>
      <c r="H467" t="str">
        <f ca="1">IF(M467=Vas!$B$4, IF(H466="I", 1, MAX(H$2:H466) + 1), "")</f>
        <v/>
      </c>
      <c r="L467">
        <v>466</v>
      </c>
      <c r="M467" t="str">
        <f>INDEX(Elemek!$B$2:$B$113, MATCH(O467, Elemek!$C$2:$C$113,0))</f>
        <v>Nb</v>
      </c>
      <c r="N467">
        <f t="shared" si="28"/>
        <v>91</v>
      </c>
      <c r="O467">
        <v>41</v>
      </c>
      <c r="P467">
        <v>50</v>
      </c>
      <c r="R467">
        <f t="shared" si="29"/>
        <v>8.5399999999999991</v>
      </c>
      <c r="S467">
        <f t="shared" si="30"/>
        <v>8.99</v>
      </c>
      <c r="T467">
        <f t="shared" si="31"/>
        <v>8.93</v>
      </c>
    </row>
    <row r="468" spans="1:20" x14ac:dyDescent="0.25">
      <c r="A468">
        <v>467</v>
      </c>
      <c r="B468" t="str">
        <f>INDEX(Elemek!$B$2:$B$113, MATCH(D468, Elemek!$C$2:$C$113,0))</f>
        <v>Cf</v>
      </c>
      <c r="C468">
        <v>254</v>
      </c>
      <c r="D468">
        <v>98</v>
      </c>
      <c r="E468">
        <v>156</v>
      </c>
      <c r="F468">
        <v>7.7510870000000001</v>
      </c>
      <c r="H468" t="str">
        <f ca="1">IF(M468=Vas!$B$4, IF(H467="I", 1, MAX(H$2:H467) + 1), "")</f>
        <v/>
      </c>
      <c r="L468">
        <v>467</v>
      </c>
      <c r="M468" t="str">
        <f>INDEX(Elemek!$B$2:$B$113, MATCH(O468, Elemek!$C$2:$C$113,0))</f>
        <v>Cf</v>
      </c>
      <c r="N468">
        <f t="shared" si="28"/>
        <v>254</v>
      </c>
      <c r="O468">
        <v>98</v>
      </c>
      <c r="P468">
        <v>156</v>
      </c>
      <c r="Q468">
        <v>7.7510870000000001</v>
      </c>
      <c r="R468">
        <f t="shared" si="29"/>
        <v>7.7510870000000001</v>
      </c>
      <c r="S468">
        <f t="shared" si="30"/>
        <v>7.7510870000000001</v>
      </c>
      <c r="T468">
        <f t="shared" si="31"/>
        <v>7.7510870000000001</v>
      </c>
    </row>
    <row r="469" spans="1:20" x14ac:dyDescent="0.25">
      <c r="A469">
        <v>468</v>
      </c>
      <c r="B469" t="str">
        <f>INDEX(Elemek!$B$2:$B$113, MATCH(D469, Elemek!$C$2:$C$113,0))</f>
        <v>Sb</v>
      </c>
      <c r="C469">
        <v>124</v>
      </c>
      <c r="D469">
        <v>51</v>
      </c>
      <c r="E469">
        <v>73</v>
      </c>
      <c r="F469">
        <v>8.7779430000000005</v>
      </c>
      <c r="H469" t="str">
        <f ca="1">IF(M469=Vas!$B$4, IF(H468="I", 1, MAX(H$2:H468) + 1), "")</f>
        <v/>
      </c>
      <c r="L469">
        <v>468</v>
      </c>
      <c r="M469" t="str">
        <f>INDEX(Elemek!$B$2:$B$113, MATCH(O469, Elemek!$C$2:$C$113,0))</f>
        <v>Sb</v>
      </c>
      <c r="N469">
        <f t="shared" si="28"/>
        <v>124</v>
      </c>
      <c r="O469">
        <v>51</v>
      </c>
      <c r="P469">
        <v>73</v>
      </c>
      <c r="Q469">
        <v>8.7779430000000005</v>
      </c>
      <c r="R469">
        <f t="shared" si="29"/>
        <v>8.7779430000000005</v>
      </c>
      <c r="S469">
        <f t="shared" si="30"/>
        <v>8.7779430000000005</v>
      </c>
      <c r="T469">
        <f t="shared" si="31"/>
        <v>8.7779430000000005</v>
      </c>
    </row>
    <row r="470" spans="1:20" x14ac:dyDescent="0.25">
      <c r="A470">
        <v>469</v>
      </c>
      <c r="B470" t="str">
        <f>INDEX(Elemek!$B$2:$B$113, MATCH(D470, Elemek!$C$2:$C$113,0))</f>
        <v>I</v>
      </c>
      <c r="C470">
        <v>125</v>
      </c>
      <c r="D470">
        <v>53</v>
      </c>
      <c r="E470">
        <v>72</v>
      </c>
      <c r="F470">
        <v>8.782019</v>
      </c>
      <c r="H470" t="str">
        <f ca="1">IF(M470=Vas!$B$4, IF(H469="I", 1, MAX(H$2:H469) + 1), "")</f>
        <v/>
      </c>
      <c r="L470">
        <v>469</v>
      </c>
      <c r="M470" t="str">
        <f>INDEX(Elemek!$B$2:$B$113, MATCH(O470, Elemek!$C$2:$C$113,0))</f>
        <v>I</v>
      </c>
      <c r="N470">
        <f t="shared" si="28"/>
        <v>125</v>
      </c>
      <c r="O470">
        <v>53</v>
      </c>
      <c r="P470">
        <v>72</v>
      </c>
      <c r="Q470">
        <v>8.782019</v>
      </c>
      <c r="R470">
        <f t="shared" si="29"/>
        <v>8.782019</v>
      </c>
      <c r="S470">
        <f t="shared" si="30"/>
        <v>8.782019</v>
      </c>
      <c r="T470">
        <f t="shared" si="31"/>
        <v>8.782019</v>
      </c>
    </row>
    <row r="471" spans="1:20" x14ac:dyDescent="0.25">
      <c r="A471">
        <v>470</v>
      </c>
      <c r="B471" t="str">
        <f>INDEX(Elemek!$B$2:$B$113, MATCH(D471, Elemek!$C$2:$C$113,0))</f>
        <v>Y</v>
      </c>
      <c r="C471">
        <v>91</v>
      </c>
      <c r="D471">
        <v>39</v>
      </c>
      <c r="E471">
        <v>52</v>
      </c>
      <c r="F471">
        <v>9.0201740000000008</v>
      </c>
      <c r="H471" t="str">
        <f ca="1">IF(M471=Vas!$B$4, IF(H470="I", 1, MAX(H$2:H470) + 1), "")</f>
        <v/>
      </c>
      <c r="L471">
        <v>470</v>
      </c>
      <c r="M471" t="str">
        <f>INDEX(Elemek!$B$2:$B$113, MATCH(O471, Elemek!$C$2:$C$113,0))</f>
        <v>Y</v>
      </c>
      <c r="N471">
        <f t="shared" si="28"/>
        <v>91</v>
      </c>
      <c r="O471">
        <v>39</v>
      </c>
      <c r="P471">
        <v>52</v>
      </c>
      <c r="Q471">
        <v>9.0201740000000008</v>
      </c>
      <c r="R471">
        <f t="shared" si="29"/>
        <v>9.0201740000000008</v>
      </c>
      <c r="S471">
        <f t="shared" si="30"/>
        <v>9.0201740000000008</v>
      </c>
      <c r="T471">
        <f t="shared" si="31"/>
        <v>9.0201740000000008</v>
      </c>
    </row>
    <row r="472" spans="1:20" x14ac:dyDescent="0.25">
      <c r="A472">
        <v>471</v>
      </c>
      <c r="B472" t="str">
        <f>INDEX(Elemek!$B$2:$B$113, MATCH(D472, Elemek!$C$2:$C$113,0))</f>
        <v>Te</v>
      </c>
      <c r="C472">
        <v>125</v>
      </c>
      <c r="D472">
        <v>52</v>
      </c>
      <c r="E472">
        <v>73</v>
      </c>
      <c r="F472">
        <v>9.02</v>
      </c>
      <c r="H472" t="str">
        <f ca="1">IF(M472=Vas!$B$4, IF(H471="I", 1, MAX(H$2:H471) + 1), "")</f>
        <v/>
      </c>
      <c r="L472">
        <v>471</v>
      </c>
      <c r="M472" t="str">
        <f>INDEX(Elemek!$B$2:$B$113, MATCH(O472, Elemek!$C$2:$C$113,0))</f>
        <v>Te</v>
      </c>
      <c r="N472">
        <f t="shared" si="28"/>
        <v>125</v>
      </c>
      <c r="O472">
        <v>52</v>
      </c>
      <c r="P472">
        <v>73</v>
      </c>
      <c r="R472">
        <f t="shared" si="29"/>
        <v>8.5399999999999991</v>
      </c>
      <c r="S472">
        <f t="shared" si="30"/>
        <v>8.7799999999999994</v>
      </c>
      <c r="T472">
        <f t="shared" si="31"/>
        <v>9.02</v>
      </c>
    </row>
    <row r="473" spans="1:20" x14ac:dyDescent="0.25">
      <c r="A473">
        <v>472</v>
      </c>
      <c r="B473" t="str">
        <f>INDEX(Elemek!$B$2:$B$113, MATCH(D473, Elemek!$C$2:$C$113,0))</f>
        <v>Eu</v>
      </c>
      <c r="C473">
        <v>148</v>
      </c>
      <c r="D473">
        <v>63</v>
      </c>
      <c r="E473">
        <v>85</v>
      </c>
      <c r="F473">
        <v>8.5868819999999992</v>
      </c>
      <c r="H473" t="str">
        <f ca="1">IF(M473=Vas!$B$4, IF(H472="I", 1, MAX(H$2:H472) + 1), "")</f>
        <v/>
      </c>
      <c r="L473">
        <v>472</v>
      </c>
      <c r="M473" t="str">
        <f>INDEX(Elemek!$B$2:$B$113, MATCH(O473, Elemek!$C$2:$C$113,0))</f>
        <v>Eu</v>
      </c>
      <c r="N473">
        <f t="shared" si="28"/>
        <v>148</v>
      </c>
      <c r="O473">
        <v>63</v>
      </c>
      <c r="P473">
        <v>85</v>
      </c>
      <c r="Q473">
        <v>8.5868819999999992</v>
      </c>
      <c r="R473">
        <f t="shared" si="29"/>
        <v>8.5868819999999992</v>
      </c>
      <c r="S473">
        <f t="shared" si="30"/>
        <v>8.5868819999999992</v>
      </c>
      <c r="T473">
        <f t="shared" si="31"/>
        <v>8.5868819999999992</v>
      </c>
    </row>
    <row r="474" spans="1:20" x14ac:dyDescent="0.25">
      <c r="A474">
        <v>473</v>
      </c>
      <c r="B474" t="str">
        <f>INDEX(Elemek!$B$2:$B$113, MATCH(D474, Elemek!$C$2:$C$113,0))</f>
        <v>Be</v>
      </c>
      <c r="C474">
        <v>7</v>
      </c>
      <c r="D474">
        <v>4</v>
      </c>
      <c r="E474">
        <v>3</v>
      </c>
      <c r="F474">
        <v>5.8184699999999996</v>
      </c>
      <c r="H474" t="str">
        <f ca="1">IF(M474=Vas!$B$4, IF(H473="I", 1, MAX(H$2:H473) + 1), "")</f>
        <v/>
      </c>
      <c r="L474">
        <v>473</v>
      </c>
      <c r="M474" t="str">
        <f>INDEX(Elemek!$B$2:$B$113, MATCH(O474, Elemek!$C$2:$C$113,0))</f>
        <v>Be</v>
      </c>
      <c r="N474">
        <f t="shared" si="28"/>
        <v>7</v>
      </c>
      <c r="O474">
        <v>4</v>
      </c>
      <c r="P474">
        <v>3</v>
      </c>
      <c r="Q474">
        <v>5.8184699999999996</v>
      </c>
      <c r="R474">
        <f t="shared" si="29"/>
        <v>5.8184699999999996</v>
      </c>
      <c r="S474">
        <f t="shared" si="30"/>
        <v>5.8184699999999996</v>
      </c>
      <c r="T474">
        <f t="shared" si="31"/>
        <v>5.8184699999999996</v>
      </c>
    </row>
    <row r="475" spans="1:20" x14ac:dyDescent="0.25">
      <c r="A475">
        <v>474</v>
      </c>
      <c r="B475" t="str">
        <f>INDEX(Elemek!$B$2:$B$113, MATCH(D475, Elemek!$C$2:$C$113,0))</f>
        <v>Md</v>
      </c>
      <c r="C475">
        <v>258</v>
      </c>
      <c r="D475">
        <v>101</v>
      </c>
      <c r="E475">
        <v>157</v>
      </c>
      <c r="F475">
        <v>7.715948</v>
      </c>
      <c r="H475" t="str">
        <f ca="1">IF(M475=Vas!$B$4, IF(H474="I", 1, MAX(H$2:H474) + 1), "")</f>
        <v/>
      </c>
      <c r="L475">
        <v>474</v>
      </c>
      <c r="M475" t="str">
        <f>INDEX(Elemek!$B$2:$B$113, MATCH(O475, Elemek!$C$2:$C$113,0))</f>
        <v>Md</v>
      </c>
      <c r="N475">
        <f t="shared" si="28"/>
        <v>258</v>
      </c>
      <c r="O475">
        <v>101</v>
      </c>
      <c r="P475">
        <v>157</v>
      </c>
      <c r="Q475">
        <v>7.715948</v>
      </c>
      <c r="R475">
        <f t="shared" si="29"/>
        <v>7.715948</v>
      </c>
      <c r="S475">
        <f t="shared" si="30"/>
        <v>7.715948</v>
      </c>
      <c r="T475">
        <f t="shared" si="31"/>
        <v>7.715948</v>
      </c>
    </row>
    <row r="476" spans="1:20" x14ac:dyDescent="0.25">
      <c r="A476">
        <v>475</v>
      </c>
      <c r="B476" t="str">
        <f>INDEX(Elemek!$B$2:$B$113, MATCH(D476, Elemek!$C$2:$C$113,0))</f>
        <v>Sr</v>
      </c>
      <c r="C476">
        <v>89</v>
      </c>
      <c r="D476">
        <v>38</v>
      </c>
      <c r="E476">
        <v>51</v>
      </c>
      <c r="F476">
        <v>9.0399689999999993</v>
      </c>
      <c r="H476" t="str">
        <f ca="1">IF(M476=Vas!$B$4, IF(H475="I", 1, MAX(H$2:H475) + 1), "")</f>
        <v/>
      </c>
      <c r="L476">
        <v>475</v>
      </c>
      <c r="M476" t="str">
        <f>INDEX(Elemek!$B$2:$B$113, MATCH(O476, Elemek!$C$2:$C$113,0))</f>
        <v>Sr</v>
      </c>
      <c r="N476">
        <f t="shared" si="28"/>
        <v>89</v>
      </c>
      <c r="O476">
        <v>38</v>
      </c>
      <c r="P476">
        <v>51</v>
      </c>
      <c r="Q476">
        <v>9.0399689999999993</v>
      </c>
      <c r="R476">
        <f t="shared" si="29"/>
        <v>9.0399689999999993</v>
      </c>
      <c r="S476">
        <f t="shared" si="30"/>
        <v>9.0399689999999993</v>
      </c>
      <c r="T476">
        <f t="shared" si="31"/>
        <v>9.0399689999999993</v>
      </c>
    </row>
    <row r="477" spans="1:20" x14ac:dyDescent="0.25">
      <c r="A477">
        <v>476</v>
      </c>
      <c r="B477" t="str">
        <f>INDEX(Elemek!$B$2:$B$113, MATCH(D477, Elemek!$C$2:$C$113,0))</f>
        <v>In</v>
      </c>
      <c r="C477">
        <v>114</v>
      </c>
      <c r="D477">
        <v>49</v>
      </c>
      <c r="E477">
        <v>65</v>
      </c>
      <c r="F477">
        <v>8.8466079999999998</v>
      </c>
      <c r="H477" t="str">
        <f ca="1">IF(M477=Vas!$B$4, IF(H476="I", 1, MAX(H$2:H476) + 1), "")</f>
        <v/>
      </c>
      <c r="L477">
        <v>476</v>
      </c>
      <c r="M477" t="str">
        <f>INDEX(Elemek!$B$2:$B$113, MATCH(O477, Elemek!$C$2:$C$113,0))</f>
        <v>In</v>
      </c>
      <c r="N477">
        <f t="shared" si="28"/>
        <v>114</v>
      </c>
      <c r="O477">
        <v>49</v>
      </c>
      <c r="P477">
        <v>65</v>
      </c>
      <c r="Q477">
        <v>8.8466079999999998</v>
      </c>
      <c r="R477">
        <f t="shared" si="29"/>
        <v>8.8466079999999998</v>
      </c>
      <c r="S477">
        <f t="shared" si="30"/>
        <v>8.8466079999999998</v>
      </c>
      <c r="T477">
        <f t="shared" si="31"/>
        <v>8.8466079999999998</v>
      </c>
    </row>
    <row r="478" spans="1:20" x14ac:dyDescent="0.25">
      <c r="A478">
        <v>477</v>
      </c>
      <c r="B478" t="str">
        <f>INDEX(Elemek!$B$2:$B$113, MATCH(D478, Elemek!$C$2:$C$113,0))</f>
        <v>Gd</v>
      </c>
      <c r="C478">
        <v>146</v>
      </c>
      <c r="D478">
        <v>64</v>
      </c>
      <c r="E478">
        <v>82</v>
      </c>
      <c r="F478">
        <v>8.5925119999999993</v>
      </c>
      <c r="H478" t="str">
        <f ca="1">IF(M478=Vas!$B$4, IF(H477="I", 1, MAX(H$2:H477) + 1), "")</f>
        <v/>
      </c>
      <c r="L478">
        <v>477</v>
      </c>
      <c r="M478" t="str">
        <f>INDEX(Elemek!$B$2:$B$113, MATCH(O478, Elemek!$C$2:$C$113,0))</f>
        <v>Gd</v>
      </c>
      <c r="N478">
        <f t="shared" si="28"/>
        <v>146</v>
      </c>
      <c r="O478">
        <v>64</v>
      </c>
      <c r="P478">
        <v>82</v>
      </c>
      <c r="Q478">
        <v>8.5925119999999993</v>
      </c>
      <c r="R478">
        <f t="shared" si="29"/>
        <v>8.5925119999999993</v>
      </c>
      <c r="S478">
        <f t="shared" si="30"/>
        <v>8.5925119999999993</v>
      </c>
      <c r="T478">
        <f t="shared" si="31"/>
        <v>8.5925119999999993</v>
      </c>
    </row>
    <row r="479" spans="1:20" x14ac:dyDescent="0.25">
      <c r="A479">
        <v>478</v>
      </c>
      <c r="B479" t="str">
        <f>INDEX(Elemek!$B$2:$B$113, MATCH(D479, Elemek!$C$2:$C$113,0))</f>
        <v>Hg</v>
      </c>
      <c r="C479">
        <v>203</v>
      </c>
      <c r="D479">
        <v>80</v>
      </c>
      <c r="E479">
        <v>123</v>
      </c>
      <c r="F479">
        <v>8.1958059999999993</v>
      </c>
      <c r="H479" t="str">
        <f ca="1">IF(M479=Vas!$B$4, IF(H478="I", 1, MAX(H$2:H478) + 1), "")</f>
        <v/>
      </c>
      <c r="L479">
        <v>478</v>
      </c>
      <c r="M479" t="str">
        <f>INDEX(Elemek!$B$2:$B$113, MATCH(O479, Elemek!$C$2:$C$113,0))</f>
        <v>Hg</v>
      </c>
      <c r="N479">
        <f t="shared" si="28"/>
        <v>203</v>
      </c>
      <c r="O479">
        <v>80</v>
      </c>
      <c r="P479">
        <v>123</v>
      </c>
      <c r="Q479">
        <v>8.1958059999999993</v>
      </c>
      <c r="R479">
        <f t="shared" si="29"/>
        <v>8.1958059999999993</v>
      </c>
      <c r="S479">
        <f t="shared" si="30"/>
        <v>8.1958059999999993</v>
      </c>
      <c r="T479">
        <f t="shared" si="31"/>
        <v>8.1958059999999993</v>
      </c>
    </row>
    <row r="480" spans="1:20" x14ac:dyDescent="0.25">
      <c r="A480">
        <v>479</v>
      </c>
      <c r="B480" t="str">
        <f>INDEX(Elemek!$B$2:$B$113, MATCH(D480, Elemek!$C$2:$C$113,0))</f>
        <v>Pu</v>
      </c>
      <c r="C480">
        <v>237</v>
      </c>
      <c r="D480">
        <v>94</v>
      </c>
      <c r="E480">
        <v>143</v>
      </c>
      <c r="F480">
        <v>7.8810599999999997</v>
      </c>
      <c r="H480" t="str">
        <f ca="1">IF(M480=Vas!$B$4, IF(H479="I", 1, MAX(H$2:H479) + 1), "")</f>
        <v/>
      </c>
      <c r="L480">
        <v>479</v>
      </c>
      <c r="M480" t="str">
        <f>INDEX(Elemek!$B$2:$B$113, MATCH(O480, Elemek!$C$2:$C$113,0))</f>
        <v>Pu</v>
      </c>
      <c r="N480">
        <f t="shared" si="28"/>
        <v>237</v>
      </c>
      <c r="O480">
        <v>94</v>
      </c>
      <c r="P480">
        <v>143</v>
      </c>
      <c r="Q480">
        <v>7.8810599999999997</v>
      </c>
      <c r="R480">
        <f t="shared" si="29"/>
        <v>7.8810599999999997</v>
      </c>
      <c r="S480">
        <f t="shared" si="30"/>
        <v>7.8810599999999997</v>
      </c>
      <c r="T480">
        <f t="shared" si="31"/>
        <v>7.8810599999999997</v>
      </c>
    </row>
    <row r="481" spans="1:20" x14ac:dyDescent="0.25">
      <c r="A481">
        <v>480</v>
      </c>
      <c r="B481" t="str">
        <f>INDEX(Elemek!$B$2:$B$113, MATCH(D481, Elemek!$C$2:$C$113,0))</f>
        <v>Cd</v>
      </c>
      <c r="C481">
        <v>115</v>
      </c>
      <c r="D481">
        <v>48</v>
      </c>
      <c r="E481">
        <v>67</v>
      </c>
      <c r="F481">
        <v>8.8357539999999997</v>
      </c>
      <c r="H481" t="str">
        <f ca="1">IF(M481=Vas!$B$4, IF(H480="I", 1, MAX(H$2:H480) + 1), "")</f>
        <v/>
      </c>
      <c r="L481">
        <v>480</v>
      </c>
      <c r="M481" t="str">
        <f>INDEX(Elemek!$B$2:$B$113, MATCH(O481, Elemek!$C$2:$C$113,0))</f>
        <v>Cd</v>
      </c>
      <c r="N481">
        <f t="shared" si="28"/>
        <v>115</v>
      </c>
      <c r="O481">
        <v>48</v>
      </c>
      <c r="P481">
        <v>67</v>
      </c>
      <c r="Q481">
        <v>8.8357539999999997</v>
      </c>
      <c r="R481">
        <f t="shared" si="29"/>
        <v>8.8357539999999997</v>
      </c>
      <c r="S481">
        <f t="shared" si="30"/>
        <v>8.8357539999999997</v>
      </c>
      <c r="T481">
        <f t="shared" si="31"/>
        <v>8.8357539999999997</v>
      </c>
    </row>
    <row r="482" spans="1:20" x14ac:dyDescent="0.25">
      <c r="A482">
        <v>481</v>
      </c>
      <c r="B482" t="str">
        <f>INDEX(Elemek!$B$2:$B$113, MATCH(D482, Elemek!$C$2:$C$113,0))</f>
        <v>Fe</v>
      </c>
      <c r="C482">
        <v>59</v>
      </c>
      <c r="D482">
        <v>26</v>
      </c>
      <c r="E482">
        <v>33</v>
      </c>
      <c r="F482">
        <v>9.0995159999999995</v>
      </c>
      <c r="H482">
        <f ca="1">IF(M482=Vas!$B$4, IF(H481="I", 1, MAX(H$2:H481) + 1), "")</f>
        <v>7</v>
      </c>
      <c r="L482">
        <v>481</v>
      </c>
      <c r="M482" t="str">
        <f>INDEX(Elemek!$B$2:$B$113, MATCH(O482, Elemek!$C$2:$C$113,0))</f>
        <v>Fe</v>
      </c>
      <c r="N482">
        <f t="shared" si="28"/>
        <v>59</v>
      </c>
      <c r="O482">
        <v>26</v>
      </c>
      <c r="P482">
        <v>33</v>
      </c>
      <c r="Q482">
        <v>9.0995159999999995</v>
      </c>
      <c r="R482">
        <f t="shared" si="29"/>
        <v>9.0995159999999995</v>
      </c>
      <c r="S482">
        <f t="shared" si="30"/>
        <v>9.0995159999999995</v>
      </c>
      <c r="T482">
        <f t="shared" si="31"/>
        <v>9.0995159999999995</v>
      </c>
    </row>
    <row r="483" spans="1:20" x14ac:dyDescent="0.25">
      <c r="A483">
        <v>482</v>
      </c>
      <c r="B483" t="str">
        <f>INDEX(Elemek!$B$2:$B$113, MATCH(D483, Elemek!$C$2:$C$113,0))</f>
        <v>Hf</v>
      </c>
      <c r="C483">
        <v>181</v>
      </c>
      <c r="D483">
        <v>72</v>
      </c>
      <c r="E483">
        <v>109</v>
      </c>
      <c r="F483">
        <v>8.3332719999999991</v>
      </c>
      <c r="H483" t="str">
        <f ca="1">IF(M483=Vas!$B$4, IF(H482="I", 1, MAX(H$2:H482) + 1), "")</f>
        <v/>
      </c>
      <c r="L483">
        <v>482</v>
      </c>
      <c r="M483" t="str">
        <f>INDEX(Elemek!$B$2:$B$113, MATCH(O483, Elemek!$C$2:$C$113,0))</f>
        <v>Hf</v>
      </c>
      <c r="N483">
        <f t="shared" si="28"/>
        <v>181</v>
      </c>
      <c r="O483">
        <v>72</v>
      </c>
      <c r="P483">
        <v>109</v>
      </c>
      <c r="Q483">
        <v>8.3332719999999991</v>
      </c>
      <c r="R483">
        <f t="shared" si="29"/>
        <v>8.3332719999999991</v>
      </c>
      <c r="S483">
        <f t="shared" si="30"/>
        <v>8.3332719999999991</v>
      </c>
      <c r="T483">
        <f t="shared" si="31"/>
        <v>8.3332719999999991</v>
      </c>
    </row>
    <row r="484" spans="1:20" x14ac:dyDescent="0.25">
      <c r="A484">
        <v>483</v>
      </c>
      <c r="B484" t="str">
        <f>INDEX(Elemek!$B$2:$B$113, MATCH(D484, Elemek!$C$2:$C$113,0))</f>
        <v>Pm</v>
      </c>
      <c r="C484">
        <v>148</v>
      </c>
      <c r="D484">
        <v>61</v>
      </c>
      <c r="E484">
        <v>87</v>
      </c>
      <c r="F484">
        <v>8.5898000000000003</v>
      </c>
      <c r="H484" t="str">
        <f ca="1">IF(M484=Vas!$B$4, IF(H483="I", 1, MAX(H$2:H483) + 1), "")</f>
        <v/>
      </c>
      <c r="L484">
        <v>483</v>
      </c>
      <c r="M484" t="str">
        <f>INDEX(Elemek!$B$2:$B$113, MATCH(O484, Elemek!$C$2:$C$113,0))</f>
        <v>Pm</v>
      </c>
      <c r="N484">
        <f t="shared" si="28"/>
        <v>148</v>
      </c>
      <c r="O484">
        <v>61</v>
      </c>
      <c r="P484">
        <v>87</v>
      </c>
      <c r="Q484">
        <v>8.5898000000000003</v>
      </c>
      <c r="R484">
        <f t="shared" si="29"/>
        <v>8.5898000000000003</v>
      </c>
      <c r="S484">
        <f t="shared" si="30"/>
        <v>8.5898000000000003</v>
      </c>
      <c r="T484">
        <f t="shared" si="31"/>
        <v>8.5898000000000003</v>
      </c>
    </row>
    <row r="485" spans="1:20" x14ac:dyDescent="0.25">
      <c r="A485">
        <v>484</v>
      </c>
      <c r="B485" t="str">
        <f>INDEX(Elemek!$B$2:$B$113, MATCH(D485, Elemek!$C$2:$C$113,0))</f>
        <v>Ag</v>
      </c>
      <c r="C485">
        <v>105</v>
      </c>
      <c r="D485">
        <v>47</v>
      </c>
      <c r="E485">
        <v>58</v>
      </c>
      <c r="F485">
        <v>8.9005469999999995</v>
      </c>
      <c r="H485" t="str">
        <f ca="1">IF(M485=Vas!$B$4, IF(H484="I", 1, MAX(H$2:H484) + 1), "")</f>
        <v/>
      </c>
      <c r="L485">
        <v>484</v>
      </c>
      <c r="M485" t="str">
        <f>INDEX(Elemek!$B$2:$B$113, MATCH(O485, Elemek!$C$2:$C$113,0))</f>
        <v>Ag</v>
      </c>
      <c r="N485">
        <f t="shared" si="28"/>
        <v>105</v>
      </c>
      <c r="O485">
        <v>47</v>
      </c>
      <c r="P485">
        <v>58</v>
      </c>
      <c r="Q485">
        <v>8.9005469999999995</v>
      </c>
      <c r="R485">
        <f t="shared" si="29"/>
        <v>8.9005469999999995</v>
      </c>
      <c r="S485">
        <f t="shared" si="30"/>
        <v>8.9005469999999995</v>
      </c>
      <c r="T485">
        <f t="shared" si="31"/>
        <v>8.9005469999999995</v>
      </c>
    </row>
    <row r="486" spans="1:20" x14ac:dyDescent="0.25">
      <c r="A486">
        <v>485</v>
      </c>
      <c r="B486" t="str">
        <f>INDEX(Elemek!$B$2:$B$113, MATCH(D486, Elemek!$C$2:$C$113,0))</f>
        <v>Es</v>
      </c>
      <c r="C486">
        <v>255</v>
      </c>
      <c r="D486">
        <v>99</v>
      </c>
      <c r="E486">
        <v>156</v>
      </c>
      <c r="F486">
        <v>7.7415669999999999</v>
      </c>
      <c r="H486" t="str">
        <f ca="1">IF(M486=Vas!$B$4, IF(H485="I", 1, MAX(H$2:H485) + 1), "")</f>
        <v/>
      </c>
      <c r="L486">
        <v>485</v>
      </c>
      <c r="M486" t="str">
        <f>INDEX(Elemek!$B$2:$B$113, MATCH(O486, Elemek!$C$2:$C$113,0))</f>
        <v>Es</v>
      </c>
      <c r="N486">
        <f t="shared" si="28"/>
        <v>255</v>
      </c>
      <c r="O486">
        <v>99</v>
      </c>
      <c r="P486">
        <v>156</v>
      </c>
      <c r="Q486">
        <v>7.7415669999999999</v>
      </c>
      <c r="R486">
        <f t="shared" si="29"/>
        <v>7.7415669999999999</v>
      </c>
      <c r="S486">
        <f t="shared" si="30"/>
        <v>7.7415669999999999</v>
      </c>
      <c r="T486">
        <f t="shared" si="31"/>
        <v>7.7415669999999999</v>
      </c>
    </row>
    <row r="487" spans="1:20" x14ac:dyDescent="0.25">
      <c r="A487">
        <v>486</v>
      </c>
      <c r="B487" t="str">
        <f>INDEX(Elemek!$B$2:$B$113, MATCH(D487, Elemek!$C$2:$C$113,0))</f>
        <v>Ru</v>
      </c>
      <c r="C487">
        <v>103</v>
      </c>
      <c r="D487">
        <v>44</v>
      </c>
      <c r="E487">
        <v>59</v>
      </c>
      <c r="F487">
        <v>8.9184999999999999</v>
      </c>
      <c r="H487" t="str">
        <f ca="1">IF(M487=Vas!$B$4, IF(H486="I", 1, MAX(H$2:H486) + 1), "")</f>
        <v/>
      </c>
      <c r="L487">
        <v>486</v>
      </c>
      <c r="M487" t="str">
        <f>INDEX(Elemek!$B$2:$B$113, MATCH(O487, Elemek!$C$2:$C$113,0))</f>
        <v>Ru</v>
      </c>
      <c r="N487">
        <f t="shared" si="28"/>
        <v>103</v>
      </c>
      <c r="O487">
        <v>44</v>
      </c>
      <c r="P487">
        <v>59</v>
      </c>
      <c r="Q487">
        <v>8.9184999999999999</v>
      </c>
      <c r="R487">
        <f t="shared" si="29"/>
        <v>8.9184999999999999</v>
      </c>
      <c r="S487">
        <f t="shared" si="30"/>
        <v>8.9184999999999999</v>
      </c>
      <c r="T487">
        <f t="shared" si="31"/>
        <v>8.9184999999999999</v>
      </c>
    </row>
    <row r="488" spans="1:20" x14ac:dyDescent="0.25">
      <c r="A488">
        <v>487</v>
      </c>
      <c r="B488" t="str">
        <f>INDEX(Elemek!$B$2:$B$113, MATCH(D488, Elemek!$C$2:$C$113,0))</f>
        <v>Xe</v>
      </c>
      <c r="C488">
        <v>127</v>
      </c>
      <c r="D488">
        <v>54</v>
      </c>
      <c r="E488">
        <v>73</v>
      </c>
      <c r="F488">
        <v>8.7667680000000008</v>
      </c>
      <c r="H488" t="str">
        <f ca="1">IF(M488=Vas!$B$4, IF(H487="I", 1, MAX(H$2:H487) + 1), "")</f>
        <v/>
      </c>
      <c r="L488">
        <v>487</v>
      </c>
      <c r="M488" t="str">
        <f>INDEX(Elemek!$B$2:$B$113, MATCH(O488, Elemek!$C$2:$C$113,0))</f>
        <v>Xe</v>
      </c>
      <c r="N488">
        <f t="shared" si="28"/>
        <v>127</v>
      </c>
      <c r="O488">
        <v>54</v>
      </c>
      <c r="P488">
        <v>73</v>
      </c>
      <c r="Q488">
        <v>8.7667680000000008</v>
      </c>
      <c r="R488">
        <f t="shared" si="29"/>
        <v>8.7667680000000008</v>
      </c>
      <c r="S488">
        <f t="shared" si="30"/>
        <v>8.7667680000000008</v>
      </c>
      <c r="T488">
        <f t="shared" si="31"/>
        <v>8.7667680000000008</v>
      </c>
    </row>
    <row r="489" spans="1:20" x14ac:dyDescent="0.25">
      <c r="A489">
        <v>488</v>
      </c>
      <c r="B489" t="str">
        <f>INDEX(Elemek!$B$2:$B$113, MATCH(D489, Elemek!$C$2:$C$113,0))</f>
        <v>Re</v>
      </c>
      <c r="C489">
        <v>184</v>
      </c>
      <c r="D489">
        <v>75</v>
      </c>
      <c r="E489">
        <v>109</v>
      </c>
      <c r="F489">
        <v>8.69</v>
      </c>
      <c r="H489" t="str">
        <f ca="1">IF(M489=Vas!$B$4, IF(H488="I", 1, MAX(H$2:H488) + 1), "")</f>
        <v/>
      </c>
      <c r="L489">
        <v>488</v>
      </c>
      <c r="M489" t="str">
        <f>INDEX(Elemek!$B$2:$B$113, MATCH(O489, Elemek!$C$2:$C$113,0))</f>
        <v>Re</v>
      </c>
      <c r="N489">
        <f t="shared" si="28"/>
        <v>184</v>
      </c>
      <c r="O489">
        <v>75</v>
      </c>
      <c r="P489">
        <v>109</v>
      </c>
      <c r="R489">
        <f t="shared" si="29"/>
        <v>8.5399999999999991</v>
      </c>
      <c r="S489">
        <f t="shared" si="30"/>
        <v>8.3000000000000007</v>
      </c>
      <c r="T489">
        <f t="shared" si="31"/>
        <v>8.69</v>
      </c>
    </row>
    <row r="490" spans="1:20" x14ac:dyDescent="0.25">
      <c r="A490">
        <v>489</v>
      </c>
      <c r="B490" t="str">
        <f>INDEX(Elemek!$B$2:$B$113, MATCH(D490, Elemek!$C$2:$C$113,0))</f>
        <v>Nb</v>
      </c>
      <c r="C490">
        <v>95</v>
      </c>
      <c r="D490">
        <v>41</v>
      </c>
      <c r="E490">
        <v>54</v>
      </c>
      <c r="F490">
        <v>8.9848210000000002</v>
      </c>
      <c r="H490" t="str">
        <f ca="1">IF(M490=Vas!$B$4, IF(H489="I", 1, MAX(H$2:H489) + 1), "")</f>
        <v/>
      </c>
      <c r="L490">
        <v>489</v>
      </c>
      <c r="M490" t="str">
        <f>INDEX(Elemek!$B$2:$B$113, MATCH(O490, Elemek!$C$2:$C$113,0))</f>
        <v>Nb</v>
      </c>
      <c r="N490">
        <f t="shared" si="28"/>
        <v>95</v>
      </c>
      <c r="O490">
        <v>41</v>
      </c>
      <c r="P490">
        <v>54</v>
      </c>
      <c r="Q490">
        <v>8.9848210000000002</v>
      </c>
      <c r="R490">
        <f t="shared" si="29"/>
        <v>8.9848210000000002</v>
      </c>
      <c r="S490">
        <f t="shared" si="30"/>
        <v>8.9848210000000002</v>
      </c>
      <c r="T490">
        <f t="shared" si="31"/>
        <v>8.9848210000000002</v>
      </c>
    </row>
    <row r="491" spans="1:20" x14ac:dyDescent="0.25">
      <c r="A491">
        <v>490</v>
      </c>
      <c r="B491" t="str">
        <f>INDEX(Elemek!$B$2:$B$113, MATCH(D491, Elemek!$C$2:$C$113,0))</f>
        <v>Ar</v>
      </c>
      <c r="C491">
        <v>37</v>
      </c>
      <c r="D491">
        <v>18</v>
      </c>
      <c r="E491">
        <v>19</v>
      </c>
      <c r="F491">
        <v>8.9077520000000003</v>
      </c>
      <c r="H491" t="str">
        <f ca="1">IF(M491=Vas!$B$4, IF(H490="I", 1, MAX(H$2:H490) + 1), "")</f>
        <v/>
      </c>
      <c r="L491">
        <v>490</v>
      </c>
      <c r="M491" t="str">
        <f>INDEX(Elemek!$B$2:$B$113, MATCH(O491, Elemek!$C$2:$C$113,0))</f>
        <v>Ar</v>
      </c>
      <c r="N491">
        <f t="shared" si="28"/>
        <v>37</v>
      </c>
      <c r="O491">
        <v>18</v>
      </c>
      <c r="P491">
        <v>19</v>
      </c>
      <c r="Q491">
        <v>8.9077520000000003</v>
      </c>
      <c r="R491">
        <f t="shared" si="29"/>
        <v>8.9077520000000003</v>
      </c>
      <c r="S491">
        <f t="shared" si="30"/>
        <v>8.9077520000000003</v>
      </c>
      <c r="T491">
        <f t="shared" si="31"/>
        <v>8.9077520000000003</v>
      </c>
    </row>
    <row r="492" spans="1:20" x14ac:dyDescent="0.25">
      <c r="A492">
        <v>491</v>
      </c>
      <c r="B492" t="str">
        <f>INDEX(Elemek!$B$2:$B$113, MATCH(D492, Elemek!$C$2:$C$113,0))</f>
        <v>Te</v>
      </c>
      <c r="C492">
        <v>129</v>
      </c>
      <c r="D492">
        <v>52</v>
      </c>
      <c r="E492">
        <v>77</v>
      </c>
      <c r="F492">
        <v>8.7449530000000006</v>
      </c>
      <c r="H492" t="str">
        <f ca="1">IF(M492=Vas!$B$4, IF(H491="I", 1, MAX(H$2:H491) + 1), "")</f>
        <v/>
      </c>
      <c r="L492">
        <v>491</v>
      </c>
      <c r="M492" t="str">
        <f>INDEX(Elemek!$B$2:$B$113, MATCH(O492, Elemek!$C$2:$C$113,0))</f>
        <v>Te</v>
      </c>
      <c r="N492">
        <f t="shared" si="28"/>
        <v>129</v>
      </c>
      <c r="O492">
        <v>52</v>
      </c>
      <c r="P492">
        <v>77</v>
      </c>
      <c r="Q492">
        <v>8.7449530000000006</v>
      </c>
      <c r="R492">
        <f t="shared" si="29"/>
        <v>8.7449530000000006</v>
      </c>
      <c r="S492">
        <f t="shared" si="30"/>
        <v>8.7449530000000006</v>
      </c>
      <c r="T492">
        <f t="shared" si="31"/>
        <v>8.7449530000000006</v>
      </c>
    </row>
    <row r="493" spans="1:20" x14ac:dyDescent="0.25">
      <c r="A493">
        <v>492</v>
      </c>
      <c r="B493" t="str">
        <f>INDEX(Elemek!$B$2:$B$113, MATCH(D493, Elemek!$C$2:$C$113,0))</f>
        <v>Rb</v>
      </c>
      <c r="C493">
        <v>84</v>
      </c>
      <c r="D493">
        <v>37</v>
      </c>
      <c r="E493">
        <v>47</v>
      </c>
      <c r="F493">
        <v>9.0207320000000006</v>
      </c>
      <c r="H493" t="str">
        <f ca="1">IF(M493=Vas!$B$4, IF(H492="I", 1, MAX(H$2:H492) + 1), "")</f>
        <v/>
      </c>
      <c r="L493">
        <v>492</v>
      </c>
      <c r="M493" t="str">
        <f>INDEX(Elemek!$B$2:$B$113, MATCH(O493, Elemek!$C$2:$C$113,0))</f>
        <v>Rb</v>
      </c>
      <c r="N493">
        <f t="shared" si="28"/>
        <v>84</v>
      </c>
      <c r="O493">
        <v>37</v>
      </c>
      <c r="P493">
        <v>47</v>
      </c>
      <c r="Q493">
        <v>9.0207320000000006</v>
      </c>
      <c r="R493">
        <f t="shared" si="29"/>
        <v>9.0207320000000006</v>
      </c>
      <c r="S493">
        <f t="shared" si="30"/>
        <v>9.0207320000000006</v>
      </c>
      <c r="T493">
        <f t="shared" si="31"/>
        <v>9.0207320000000006</v>
      </c>
    </row>
    <row r="494" spans="1:20" x14ac:dyDescent="0.25">
      <c r="A494">
        <v>493</v>
      </c>
      <c r="B494" t="str">
        <f>INDEX(Elemek!$B$2:$B$113, MATCH(D494, Elemek!$C$2:$C$113,0))</f>
        <v>Cm</v>
      </c>
      <c r="C494">
        <v>241</v>
      </c>
      <c r="D494">
        <v>96</v>
      </c>
      <c r="E494">
        <v>145</v>
      </c>
      <c r="F494">
        <v>7.8484920000000002</v>
      </c>
      <c r="H494" t="str">
        <f ca="1">IF(M494=Vas!$B$4, IF(H493="I", 1, MAX(H$2:H493) + 1), "")</f>
        <v/>
      </c>
      <c r="L494">
        <v>493</v>
      </c>
      <c r="M494" t="str">
        <f>INDEX(Elemek!$B$2:$B$113, MATCH(O494, Elemek!$C$2:$C$113,0))</f>
        <v>Cm</v>
      </c>
      <c r="N494">
        <f t="shared" si="28"/>
        <v>241</v>
      </c>
      <c r="O494">
        <v>96</v>
      </c>
      <c r="P494">
        <v>145</v>
      </c>
      <c r="Q494">
        <v>7.8484920000000002</v>
      </c>
      <c r="R494">
        <f t="shared" si="29"/>
        <v>7.8484920000000002</v>
      </c>
      <c r="S494">
        <f t="shared" si="30"/>
        <v>7.8484920000000002</v>
      </c>
      <c r="T494">
        <f t="shared" si="31"/>
        <v>7.8484920000000002</v>
      </c>
    </row>
    <row r="495" spans="1:20" x14ac:dyDescent="0.25">
      <c r="A495">
        <v>494</v>
      </c>
      <c r="B495" t="str">
        <f>INDEX(Elemek!$B$2:$B$113, MATCH(D495, Elemek!$C$2:$C$113,0))</f>
        <v>Ce</v>
      </c>
      <c r="C495">
        <v>141</v>
      </c>
      <c r="D495">
        <v>58</v>
      </c>
      <c r="E495">
        <v>83</v>
      </c>
      <c r="F495">
        <v>8.6772860000000005</v>
      </c>
      <c r="H495" t="str">
        <f ca="1">IF(M495=Vas!$B$4, IF(H494="I", 1, MAX(H$2:H494) + 1), "")</f>
        <v/>
      </c>
      <c r="L495">
        <v>494</v>
      </c>
      <c r="M495" t="str">
        <f>INDEX(Elemek!$B$2:$B$113, MATCH(O495, Elemek!$C$2:$C$113,0))</f>
        <v>Ce</v>
      </c>
      <c r="N495">
        <f t="shared" si="28"/>
        <v>141</v>
      </c>
      <c r="O495">
        <v>58</v>
      </c>
      <c r="P495">
        <v>83</v>
      </c>
      <c r="Q495">
        <v>8.6772860000000005</v>
      </c>
      <c r="R495">
        <f t="shared" si="29"/>
        <v>8.6772860000000005</v>
      </c>
      <c r="S495">
        <f t="shared" si="30"/>
        <v>8.6772860000000005</v>
      </c>
      <c r="T495">
        <f t="shared" si="31"/>
        <v>8.6772860000000005</v>
      </c>
    </row>
    <row r="496" spans="1:20" x14ac:dyDescent="0.25">
      <c r="A496">
        <v>495</v>
      </c>
      <c r="B496" t="str">
        <f>INDEX(Elemek!$B$2:$B$113, MATCH(D496, Elemek!$C$2:$C$113,0))</f>
        <v>Yb</v>
      </c>
      <c r="C496">
        <v>169</v>
      </c>
      <c r="D496">
        <v>70</v>
      </c>
      <c r="E496">
        <v>99</v>
      </c>
      <c r="F496">
        <v>8.4285460000000008</v>
      </c>
      <c r="H496" t="str">
        <f ca="1">IF(M496=Vas!$B$4, IF(H495="I", 1, MAX(H$2:H495) + 1), "")</f>
        <v/>
      </c>
      <c r="L496">
        <v>495</v>
      </c>
      <c r="M496" t="str">
        <f>INDEX(Elemek!$B$2:$B$113, MATCH(O496, Elemek!$C$2:$C$113,0))</f>
        <v>Yb</v>
      </c>
      <c r="N496">
        <f t="shared" si="28"/>
        <v>169</v>
      </c>
      <c r="O496">
        <v>70</v>
      </c>
      <c r="P496">
        <v>99</v>
      </c>
      <c r="Q496">
        <v>8.4285460000000008</v>
      </c>
      <c r="R496">
        <f t="shared" si="29"/>
        <v>8.4285460000000008</v>
      </c>
      <c r="S496">
        <f t="shared" si="30"/>
        <v>8.4285460000000008</v>
      </c>
      <c r="T496">
        <f t="shared" si="31"/>
        <v>8.4285460000000008</v>
      </c>
    </row>
    <row r="497" spans="1:20" x14ac:dyDescent="0.25">
      <c r="A497">
        <v>496</v>
      </c>
      <c r="B497" t="str">
        <f>INDEX(Elemek!$B$2:$B$113, MATCH(D497, Elemek!$C$2:$C$113,0))</f>
        <v>Md</v>
      </c>
      <c r="C497">
        <v>260</v>
      </c>
      <c r="D497">
        <v>101</v>
      </c>
      <c r="E497">
        <v>159</v>
      </c>
      <c r="F497">
        <v>7.699789</v>
      </c>
      <c r="H497" t="str">
        <f ca="1">IF(M497=Vas!$B$4, IF(H496="I", 1, MAX(H$2:H496) + 1), "")</f>
        <v/>
      </c>
      <c r="L497">
        <v>496</v>
      </c>
      <c r="M497" t="str">
        <f>INDEX(Elemek!$B$2:$B$113, MATCH(O497, Elemek!$C$2:$C$113,0))</f>
        <v>Md</v>
      </c>
      <c r="N497">
        <f t="shared" si="28"/>
        <v>260</v>
      </c>
      <c r="O497">
        <v>101</v>
      </c>
      <c r="P497">
        <v>159</v>
      </c>
      <c r="Q497">
        <v>7.699789</v>
      </c>
      <c r="R497">
        <f t="shared" si="29"/>
        <v>7.699789</v>
      </c>
      <c r="S497">
        <f t="shared" si="30"/>
        <v>7.699789</v>
      </c>
      <c r="T497">
        <f t="shared" si="31"/>
        <v>7.699789</v>
      </c>
    </row>
    <row r="498" spans="1:20" x14ac:dyDescent="0.25">
      <c r="A498">
        <v>497</v>
      </c>
      <c r="B498" t="str">
        <f>INDEX(Elemek!$B$2:$B$113, MATCH(D498, Elemek!$C$2:$C$113,0))</f>
        <v>Cr</v>
      </c>
      <c r="C498">
        <v>51</v>
      </c>
      <c r="D498">
        <v>24</v>
      </c>
      <c r="E498">
        <v>27</v>
      </c>
      <c r="F498">
        <v>9.0801269999999992</v>
      </c>
      <c r="H498" t="str">
        <f ca="1">IF(M498=Vas!$B$4, IF(H497="I", 1, MAX(H$2:H497) + 1), "")</f>
        <v/>
      </c>
      <c r="L498">
        <v>497</v>
      </c>
      <c r="M498" t="str">
        <f>INDEX(Elemek!$B$2:$B$113, MATCH(O498, Elemek!$C$2:$C$113,0))</f>
        <v>Cr</v>
      </c>
      <c r="N498">
        <f t="shared" si="28"/>
        <v>51</v>
      </c>
      <c r="O498">
        <v>24</v>
      </c>
      <c r="P498">
        <v>27</v>
      </c>
      <c r="Q498">
        <v>9.0801269999999992</v>
      </c>
      <c r="R498">
        <f t="shared" si="29"/>
        <v>9.0801269999999992</v>
      </c>
      <c r="S498">
        <f t="shared" si="30"/>
        <v>9.0801269999999992</v>
      </c>
      <c r="T498">
        <f t="shared" si="31"/>
        <v>9.0801269999999992</v>
      </c>
    </row>
    <row r="499" spans="1:20" x14ac:dyDescent="0.25">
      <c r="A499">
        <v>498</v>
      </c>
      <c r="B499" t="str">
        <f>INDEX(Elemek!$B$2:$B$113, MATCH(D499, Elemek!$C$2:$C$113,0))</f>
        <v>Cm</v>
      </c>
      <c r="C499">
        <v>240</v>
      </c>
      <c r="D499">
        <v>96</v>
      </c>
      <c r="E499">
        <v>144</v>
      </c>
      <c r="F499">
        <v>7.8558050000000001</v>
      </c>
      <c r="H499" t="str">
        <f ca="1">IF(M499=Vas!$B$4, IF(H498="I", 1, MAX(H$2:H498) + 1), "")</f>
        <v/>
      </c>
      <c r="L499">
        <v>498</v>
      </c>
      <c r="M499" t="str">
        <f>INDEX(Elemek!$B$2:$B$113, MATCH(O499, Elemek!$C$2:$C$113,0))</f>
        <v>Cm</v>
      </c>
      <c r="N499">
        <f t="shared" si="28"/>
        <v>240</v>
      </c>
      <c r="O499">
        <v>96</v>
      </c>
      <c r="P499">
        <v>144</v>
      </c>
      <c r="Q499">
        <v>7.8558050000000001</v>
      </c>
      <c r="R499">
        <f t="shared" si="29"/>
        <v>7.8558050000000001</v>
      </c>
      <c r="S499">
        <f t="shared" si="30"/>
        <v>7.8558050000000001</v>
      </c>
      <c r="T499">
        <f t="shared" si="31"/>
        <v>7.8558050000000001</v>
      </c>
    </row>
    <row r="500" spans="1:20" x14ac:dyDescent="0.25">
      <c r="A500">
        <v>499</v>
      </c>
      <c r="B500" t="str">
        <f>INDEX(Elemek!$B$2:$B$113, MATCH(D500, Elemek!$C$2:$C$113,0))</f>
        <v>Pa</v>
      </c>
      <c r="C500">
        <v>233</v>
      </c>
      <c r="D500">
        <v>91</v>
      </c>
      <c r="E500">
        <v>142</v>
      </c>
      <c r="F500">
        <v>7.9104260000000002</v>
      </c>
      <c r="H500" t="str">
        <f ca="1">IF(M500=Vas!$B$4, IF(H499="I", 1, MAX(H$2:H499) + 1), "")</f>
        <v/>
      </c>
      <c r="L500">
        <v>499</v>
      </c>
      <c r="M500" t="str">
        <f>INDEX(Elemek!$B$2:$B$113, MATCH(O500, Elemek!$C$2:$C$113,0))</f>
        <v>Pa</v>
      </c>
      <c r="N500">
        <f t="shared" si="28"/>
        <v>233</v>
      </c>
      <c r="O500">
        <v>91</v>
      </c>
      <c r="P500">
        <v>142</v>
      </c>
      <c r="Q500">
        <v>7.9104260000000002</v>
      </c>
      <c r="R500">
        <f t="shared" si="29"/>
        <v>7.9104260000000002</v>
      </c>
      <c r="S500">
        <f t="shared" si="30"/>
        <v>7.9104260000000002</v>
      </c>
      <c r="T500">
        <f t="shared" si="31"/>
        <v>7.9104260000000002</v>
      </c>
    </row>
    <row r="501" spans="1:20" x14ac:dyDescent="0.25">
      <c r="A501">
        <v>500</v>
      </c>
      <c r="B501" t="str">
        <f>INDEX(Elemek!$B$2:$B$113, MATCH(D501, Elemek!$C$2:$C$113,0))</f>
        <v>Sr</v>
      </c>
      <c r="C501">
        <v>82</v>
      </c>
      <c r="D501">
        <v>38</v>
      </c>
      <c r="E501">
        <v>44</v>
      </c>
      <c r="F501">
        <v>8.9982539999999993</v>
      </c>
      <c r="H501" t="str">
        <f ca="1">IF(M501=Vas!$B$4, IF(H500="I", 1, MAX(H$2:H500) + 1), "")</f>
        <v/>
      </c>
      <c r="L501">
        <v>500</v>
      </c>
      <c r="M501" t="str">
        <f>INDEX(Elemek!$B$2:$B$113, MATCH(O501, Elemek!$C$2:$C$113,0))</f>
        <v>Sr</v>
      </c>
      <c r="N501">
        <f t="shared" si="28"/>
        <v>82</v>
      </c>
      <c r="O501">
        <v>38</v>
      </c>
      <c r="P501">
        <v>44</v>
      </c>
      <c r="Q501">
        <v>8.9982539999999993</v>
      </c>
      <c r="R501">
        <f t="shared" si="29"/>
        <v>8.9982539999999993</v>
      </c>
      <c r="S501">
        <f t="shared" si="30"/>
        <v>8.9982539999999993</v>
      </c>
      <c r="T501">
        <f t="shared" si="31"/>
        <v>8.9982539999999993</v>
      </c>
    </row>
    <row r="502" spans="1:20" x14ac:dyDescent="0.25">
      <c r="A502">
        <v>501</v>
      </c>
      <c r="B502" t="str">
        <f>INDEX(Elemek!$B$2:$B$113, MATCH(D502, Elemek!$C$2:$C$113,0))</f>
        <v>P</v>
      </c>
      <c r="C502">
        <v>33</v>
      </c>
      <c r="D502">
        <v>15</v>
      </c>
      <c r="E502">
        <v>18</v>
      </c>
      <c r="F502">
        <v>8.869434</v>
      </c>
      <c r="H502" t="str">
        <f ca="1">IF(M502=Vas!$B$4, IF(H501="I", 1, MAX(H$2:H501) + 1), "")</f>
        <v/>
      </c>
      <c r="L502">
        <v>501</v>
      </c>
      <c r="M502" t="str">
        <f>INDEX(Elemek!$B$2:$B$113, MATCH(O502, Elemek!$C$2:$C$113,0))</f>
        <v>P</v>
      </c>
      <c r="N502">
        <f t="shared" si="28"/>
        <v>33</v>
      </c>
      <c r="O502">
        <v>15</v>
      </c>
      <c r="P502">
        <v>18</v>
      </c>
      <c r="Q502">
        <v>8.869434</v>
      </c>
      <c r="R502">
        <f t="shared" si="29"/>
        <v>8.869434</v>
      </c>
      <c r="S502">
        <f t="shared" si="30"/>
        <v>8.869434</v>
      </c>
      <c r="T502">
        <f t="shared" si="31"/>
        <v>8.869434</v>
      </c>
    </row>
    <row r="503" spans="1:20" x14ac:dyDescent="0.25">
      <c r="A503">
        <v>502</v>
      </c>
      <c r="B503" t="str">
        <f>INDEX(Elemek!$B$2:$B$113, MATCH(D503, Elemek!$C$2:$C$113,0))</f>
        <v>Hf</v>
      </c>
      <c r="C503">
        <v>179</v>
      </c>
      <c r="D503">
        <v>72</v>
      </c>
      <c r="E503">
        <v>107</v>
      </c>
      <c r="F503">
        <v>8.8000000000000007</v>
      </c>
      <c r="H503" t="str">
        <f ca="1">IF(M503=Vas!$B$4, IF(H502="I", 1, MAX(H$2:H502) + 1), "")</f>
        <v/>
      </c>
      <c r="L503">
        <v>502</v>
      </c>
      <c r="M503" t="str">
        <f>INDEX(Elemek!$B$2:$B$113, MATCH(O503, Elemek!$C$2:$C$113,0))</f>
        <v>Hf</v>
      </c>
      <c r="N503">
        <f t="shared" si="28"/>
        <v>179</v>
      </c>
      <c r="O503">
        <v>72</v>
      </c>
      <c r="P503">
        <v>107</v>
      </c>
      <c r="R503">
        <f t="shared" si="29"/>
        <v>8.5399999999999991</v>
      </c>
      <c r="S503">
        <f t="shared" si="30"/>
        <v>8.36</v>
      </c>
      <c r="T503">
        <f t="shared" si="31"/>
        <v>8.8000000000000007</v>
      </c>
    </row>
    <row r="504" spans="1:20" x14ac:dyDescent="0.25">
      <c r="A504">
        <v>503</v>
      </c>
      <c r="B504" t="str">
        <f>INDEX(Elemek!$B$2:$B$113, MATCH(D504, Elemek!$C$2:$C$113,0))</f>
        <v>Th</v>
      </c>
      <c r="C504">
        <v>234</v>
      </c>
      <c r="D504">
        <v>90</v>
      </c>
      <c r="E504">
        <v>144</v>
      </c>
      <c r="F504">
        <v>7.8977630000000003</v>
      </c>
      <c r="H504" t="str">
        <f ca="1">IF(M504=Vas!$B$4, IF(H503="I", 1, MAX(H$2:H503) + 1), "")</f>
        <v/>
      </c>
      <c r="L504">
        <v>503</v>
      </c>
      <c r="M504" t="str">
        <f>INDEX(Elemek!$B$2:$B$113, MATCH(O504, Elemek!$C$2:$C$113,0))</f>
        <v>Th</v>
      </c>
      <c r="N504">
        <f t="shared" si="28"/>
        <v>234</v>
      </c>
      <c r="O504">
        <v>90</v>
      </c>
      <c r="P504">
        <v>144</v>
      </c>
      <c r="Q504">
        <v>7.8977630000000003</v>
      </c>
      <c r="R504">
        <f t="shared" si="29"/>
        <v>7.8977630000000003</v>
      </c>
      <c r="S504">
        <f t="shared" si="30"/>
        <v>7.8977630000000003</v>
      </c>
      <c r="T504">
        <f t="shared" si="31"/>
        <v>7.8977630000000003</v>
      </c>
    </row>
    <row r="505" spans="1:20" x14ac:dyDescent="0.25">
      <c r="A505">
        <v>504</v>
      </c>
      <c r="B505" t="str">
        <f>INDEX(Elemek!$B$2:$B$113, MATCH(D505, Elemek!$C$2:$C$113,0))</f>
        <v>Eu</v>
      </c>
      <c r="C505">
        <v>147</v>
      </c>
      <c r="D505">
        <v>63</v>
      </c>
      <c r="E505">
        <v>84</v>
      </c>
      <c r="F505">
        <v>8.5988790000000002</v>
      </c>
      <c r="H505" t="str">
        <f ca="1">IF(M505=Vas!$B$4, IF(H504="I", 1, MAX(H$2:H504) + 1), "")</f>
        <v/>
      </c>
      <c r="L505">
        <v>504</v>
      </c>
      <c r="M505" t="str">
        <f>INDEX(Elemek!$B$2:$B$113, MATCH(O505, Elemek!$C$2:$C$113,0))</f>
        <v>Eu</v>
      </c>
      <c r="N505">
        <f t="shared" si="28"/>
        <v>147</v>
      </c>
      <c r="O505">
        <v>63</v>
      </c>
      <c r="P505">
        <v>84</v>
      </c>
      <c r="Q505">
        <v>8.5988790000000002</v>
      </c>
      <c r="R505">
        <f t="shared" si="29"/>
        <v>8.5988790000000002</v>
      </c>
      <c r="S505">
        <f t="shared" si="30"/>
        <v>8.5988790000000002</v>
      </c>
      <c r="T505">
        <f t="shared" si="31"/>
        <v>8.5988790000000002</v>
      </c>
    </row>
    <row r="506" spans="1:20" x14ac:dyDescent="0.25">
      <c r="A506">
        <v>505</v>
      </c>
      <c r="B506" t="str">
        <f>INDEX(Elemek!$B$2:$B$113, MATCH(D506, Elemek!$C$2:$C$113,0))</f>
        <v>W</v>
      </c>
      <c r="C506">
        <v>178</v>
      </c>
      <c r="D506">
        <v>74</v>
      </c>
      <c r="E506">
        <v>104</v>
      </c>
      <c r="F506">
        <v>8.3545630000000006</v>
      </c>
      <c r="H506" t="str">
        <f ca="1">IF(M506=Vas!$B$4, IF(H505="I", 1, MAX(H$2:H505) + 1), "")</f>
        <v/>
      </c>
      <c r="L506">
        <v>505</v>
      </c>
      <c r="M506" t="str">
        <f>INDEX(Elemek!$B$2:$B$113, MATCH(O506, Elemek!$C$2:$C$113,0))</f>
        <v>W</v>
      </c>
      <c r="N506">
        <f t="shared" si="28"/>
        <v>178</v>
      </c>
      <c r="O506">
        <v>74</v>
      </c>
      <c r="P506">
        <v>104</v>
      </c>
      <c r="Q506">
        <v>8.3545630000000006</v>
      </c>
      <c r="R506">
        <f t="shared" si="29"/>
        <v>8.3545630000000006</v>
      </c>
      <c r="S506">
        <f t="shared" si="30"/>
        <v>8.3545630000000006</v>
      </c>
      <c r="T506">
        <f t="shared" si="31"/>
        <v>8.3545630000000006</v>
      </c>
    </row>
    <row r="507" spans="1:20" x14ac:dyDescent="0.25">
      <c r="A507">
        <v>506</v>
      </c>
      <c r="B507" t="str">
        <f>INDEX(Elemek!$B$2:$B$113, MATCH(D507, Elemek!$C$2:$C$113,0))</f>
        <v>U</v>
      </c>
      <c r="C507">
        <v>230</v>
      </c>
      <c r="D507">
        <v>92</v>
      </c>
      <c r="E507">
        <v>138</v>
      </c>
      <c r="F507">
        <v>7.9338709999999999</v>
      </c>
      <c r="H507" t="str">
        <f ca="1">IF(M507=Vas!$B$4, IF(H506="I", 1, MAX(H$2:H506) + 1), "")</f>
        <v/>
      </c>
      <c r="L507">
        <v>506</v>
      </c>
      <c r="M507" t="str">
        <f>INDEX(Elemek!$B$2:$B$113, MATCH(O507, Elemek!$C$2:$C$113,0))</f>
        <v>U</v>
      </c>
      <c r="N507">
        <f t="shared" si="28"/>
        <v>230</v>
      </c>
      <c r="O507">
        <v>92</v>
      </c>
      <c r="P507">
        <v>138</v>
      </c>
      <c r="Q507">
        <v>7.9338709999999999</v>
      </c>
      <c r="R507">
        <f t="shared" si="29"/>
        <v>7.9338709999999999</v>
      </c>
      <c r="S507">
        <f t="shared" si="30"/>
        <v>7.9338709999999999</v>
      </c>
      <c r="T507">
        <f t="shared" si="31"/>
        <v>7.9338709999999999</v>
      </c>
    </row>
    <row r="508" spans="1:20" x14ac:dyDescent="0.25">
      <c r="A508">
        <v>507</v>
      </c>
      <c r="B508" t="str">
        <f>INDEX(Elemek!$B$2:$B$113, MATCH(D508, Elemek!$C$2:$C$113,0))</f>
        <v>Es</v>
      </c>
      <c r="C508">
        <v>253</v>
      </c>
      <c r="D508">
        <v>99</v>
      </c>
      <c r="E508">
        <v>154</v>
      </c>
      <c r="F508">
        <v>7.7590190000000003</v>
      </c>
      <c r="H508" t="str">
        <f ca="1">IF(M508=Vas!$B$4, IF(H507="I", 1, MAX(H$2:H507) + 1), "")</f>
        <v/>
      </c>
      <c r="L508">
        <v>507</v>
      </c>
      <c r="M508" t="str">
        <f>INDEX(Elemek!$B$2:$B$113, MATCH(O508, Elemek!$C$2:$C$113,0))</f>
        <v>Es</v>
      </c>
      <c r="N508">
        <f t="shared" si="28"/>
        <v>253</v>
      </c>
      <c r="O508">
        <v>99</v>
      </c>
      <c r="P508">
        <v>154</v>
      </c>
      <c r="Q508">
        <v>7.7590190000000003</v>
      </c>
      <c r="R508">
        <f t="shared" si="29"/>
        <v>7.7590190000000003</v>
      </c>
      <c r="S508">
        <f t="shared" si="30"/>
        <v>7.7590190000000003</v>
      </c>
      <c r="T508">
        <f t="shared" si="31"/>
        <v>7.7590190000000003</v>
      </c>
    </row>
    <row r="509" spans="1:20" x14ac:dyDescent="0.25">
      <c r="A509">
        <v>508</v>
      </c>
      <c r="B509" t="str">
        <f>INDEX(Elemek!$B$2:$B$113, MATCH(D509, Elemek!$C$2:$C$113,0))</f>
        <v>Te</v>
      </c>
      <c r="C509">
        <v>121</v>
      </c>
      <c r="D509">
        <v>52</v>
      </c>
      <c r="E509">
        <v>69</v>
      </c>
      <c r="F509">
        <v>8.9</v>
      </c>
      <c r="H509" t="str">
        <f ca="1">IF(M509=Vas!$B$4, IF(H508="I", 1, MAX(H$2:H508) + 1), "")</f>
        <v/>
      </c>
      <c r="L509">
        <v>508</v>
      </c>
      <c r="M509" t="str">
        <f>INDEX(Elemek!$B$2:$B$113, MATCH(O509, Elemek!$C$2:$C$113,0))</f>
        <v>Te</v>
      </c>
      <c r="N509">
        <f t="shared" si="28"/>
        <v>121</v>
      </c>
      <c r="O509">
        <v>52</v>
      </c>
      <c r="P509">
        <v>69</v>
      </c>
      <c r="R509">
        <f t="shared" si="29"/>
        <v>8.5399999999999991</v>
      </c>
      <c r="S509">
        <f t="shared" si="30"/>
        <v>8.7799999999999994</v>
      </c>
      <c r="T509">
        <f t="shared" si="31"/>
        <v>8.9</v>
      </c>
    </row>
    <row r="510" spans="1:20" x14ac:dyDescent="0.25">
      <c r="A510">
        <v>509</v>
      </c>
      <c r="B510" t="str">
        <f>INDEX(Elemek!$B$2:$B$113, MATCH(D510, Elemek!$C$2:$C$113,0))</f>
        <v>Th</v>
      </c>
      <c r="C510">
        <v>227</v>
      </c>
      <c r="D510">
        <v>90</v>
      </c>
      <c r="E510">
        <v>137</v>
      </c>
      <c r="F510">
        <v>7.9576440000000002</v>
      </c>
      <c r="H510" t="str">
        <f ca="1">IF(M510=Vas!$B$4, IF(H509="I", 1, MAX(H$2:H509) + 1), "")</f>
        <v/>
      </c>
      <c r="L510">
        <v>509</v>
      </c>
      <c r="M510" t="str">
        <f>INDEX(Elemek!$B$2:$B$113, MATCH(O510, Elemek!$C$2:$C$113,0))</f>
        <v>Th</v>
      </c>
      <c r="N510">
        <f t="shared" si="28"/>
        <v>227</v>
      </c>
      <c r="O510">
        <v>90</v>
      </c>
      <c r="P510">
        <v>137</v>
      </c>
      <c r="Q510">
        <v>7.9576440000000002</v>
      </c>
      <c r="R510">
        <f t="shared" si="29"/>
        <v>7.9576440000000002</v>
      </c>
      <c r="S510">
        <f t="shared" si="30"/>
        <v>7.9576440000000002</v>
      </c>
      <c r="T510">
        <f t="shared" si="31"/>
        <v>7.9576440000000002</v>
      </c>
    </row>
    <row r="511" spans="1:20" x14ac:dyDescent="0.25">
      <c r="A511">
        <v>510</v>
      </c>
      <c r="B511" t="str">
        <f>INDEX(Elemek!$B$2:$B$113, MATCH(D511, Elemek!$C$2:$C$113,0))</f>
        <v>Rb</v>
      </c>
      <c r="C511">
        <v>86</v>
      </c>
      <c r="D511">
        <v>37</v>
      </c>
      <c r="E511">
        <v>49</v>
      </c>
      <c r="F511">
        <v>9.0335020000000004</v>
      </c>
      <c r="H511" t="str">
        <f ca="1">IF(M511=Vas!$B$4, IF(H510="I", 1, MAX(H$2:H510) + 1), "")</f>
        <v/>
      </c>
      <c r="L511">
        <v>510</v>
      </c>
      <c r="M511" t="str">
        <f>INDEX(Elemek!$B$2:$B$113, MATCH(O511, Elemek!$C$2:$C$113,0))</f>
        <v>Rb</v>
      </c>
      <c r="N511">
        <f t="shared" si="28"/>
        <v>86</v>
      </c>
      <c r="O511">
        <v>37</v>
      </c>
      <c r="P511">
        <v>49</v>
      </c>
      <c r="Q511">
        <v>9.0335020000000004</v>
      </c>
      <c r="R511">
        <f t="shared" si="29"/>
        <v>9.0335020000000004</v>
      </c>
      <c r="S511">
        <f t="shared" si="30"/>
        <v>9.0335020000000004</v>
      </c>
      <c r="T511">
        <f t="shared" si="31"/>
        <v>9.0335020000000004</v>
      </c>
    </row>
    <row r="512" spans="1:20" x14ac:dyDescent="0.25">
      <c r="A512">
        <v>511</v>
      </c>
      <c r="B512" t="str">
        <f>INDEX(Elemek!$B$2:$B$113, MATCH(D512, Elemek!$C$2:$C$113,0))</f>
        <v>Cf</v>
      </c>
      <c r="C512">
        <v>253</v>
      </c>
      <c r="D512">
        <v>98</v>
      </c>
      <c r="E512">
        <v>155</v>
      </c>
      <c r="F512">
        <v>7.7578849999999999</v>
      </c>
      <c r="H512" t="str">
        <f ca="1">IF(M512=Vas!$B$4, IF(H511="I", 1, MAX(H$2:H511) + 1), "")</f>
        <v/>
      </c>
      <c r="L512">
        <v>511</v>
      </c>
      <c r="M512" t="str">
        <f>INDEX(Elemek!$B$2:$B$113, MATCH(O512, Elemek!$C$2:$C$113,0))</f>
        <v>Cf</v>
      </c>
      <c r="N512">
        <f t="shared" si="28"/>
        <v>253</v>
      </c>
      <c r="O512">
        <v>98</v>
      </c>
      <c r="P512">
        <v>155</v>
      </c>
      <c r="Q512">
        <v>7.7578849999999999</v>
      </c>
      <c r="R512">
        <f t="shared" si="29"/>
        <v>7.7578849999999999</v>
      </c>
      <c r="S512">
        <f t="shared" si="30"/>
        <v>7.7578849999999999</v>
      </c>
      <c r="T512">
        <f t="shared" si="31"/>
        <v>7.7578849999999999</v>
      </c>
    </row>
    <row r="513" spans="1:20" x14ac:dyDescent="0.25">
      <c r="A513">
        <v>512</v>
      </c>
      <c r="B513" t="str">
        <f>INDEX(Elemek!$B$2:$B$113, MATCH(D513, Elemek!$C$2:$C$113,0))</f>
        <v>As</v>
      </c>
      <c r="C513">
        <v>74</v>
      </c>
      <c r="D513">
        <v>33</v>
      </c>
      <c r="E513">
        <v>41</v>
      </c>
      <c r="F513">
        <v>9.0288950000000003</v>
      </c>
      <c r="H513" t="str">
        <f ca="1">IF(M513=Vas!$B$4, IF(H512="I", 1, MAX(H$2:H512) + 1), "")</f>
        <v/>
      </c>
      <c r="L513">
        <v>512</v>
      </c>
      <c r="M513" t="str">
        <f>INDEX(Elemek!$B$2:$B$113, MATCH(O513, Elemek!$C$2:$C$113,0))</f>
        <v>As</v>
      </c>
      <c r="N513">
        <f t="shared" si="28"/>
        <v>74</v>
      </c>
      <c r="O513">
        <v>33</v>
      </c>
      <c r="P513">
        <v>41</v>
      </c>
      <c r="Q513">
        <v>9.0288950000000003</v>
      </c>
      <c r="R513">
        <f t="shared" si="29"/>
        <v>9.0288950000000003</v>
      </c>
      <c r="S513">
        <f t="shared" si="30"/>
        <v>9.0288950000000003</v>
      </c>
      <c r="T513">
        <f t="shared" si="31"/>
        <v>9.0288950000000003</v>
      </c>
    </row>
    <row r="514" spans="1:20" x14ac:dyDescent="0.25">
      <c r="A514">
        <v>513</v>
      </c>
      <c r="B514" t="str">
        <f>INDEX(Elemek!$B$2:$B$113, MATCH(D514, Elemek!$C$2:$C$113,0))</f>
        <v>Pa</v>
      </c>
      <c r="C514">
        <v>230</v>
      </c>
      <c r="D514">
        <v>91</v>
      </c>
      <c r="E514">
        <v>139</v>
      </c>
      <c r="F514">
        <v>7.9314359999999997</v>
      </c>
      <c r="H514" t="str">
        <f ca="1">IF(M514=Vas!$B$4, IF(H513="I", 1, MAX(H$2:H513) + 1), "")</f>
        <v/>
      </c>
      <c r="L514">
        <v>513</v>
      </c>
      <c r="M514" t="str">
        <f>INDEX(Elemek!$B$2:$B$113, MATCH(O514, Elemek!$C$2:$C$113,0))</f>
        <v>Pa</v>
      </c>
      <c r="N514">
        <f t="shared" si="28"/>
        <v>230</v>
      </c>
      <c r="O514">
        <v>91</v>
      </c>
      <c r="P514">
        <v>139</v>
      </c>
      <c r="Q514">
        <v>7.9314359999999997</v>
      </c>
      <c r="R514">
        <f t="shared" si="29"/>
        <v>7.9314359999999997</v>
      </c>
      <c r="S514">
        <f t="shared" si="30"/>
        <v>7.9314359999999997</v>
      </c>
      <c r="T514">
        <f t="shared" si="31"/>
        <v>7.9314359999999997</v>
      </c>
    </row>
    <row r="515" spans="1:20" x14ac:dyDescent="0.25">
      <c r="A515">
        <v>514</v>
      </c>
      <c r="B515" t="str">
        <f>INDEX(Elemek!$B$2:$B$113, MATCH(D515, Elemek!$C$2:$C$113,0))</f>
        <v>Pd</v>
      </c>
      <c r="C515">
        <v>103</v>
      </c>
      <c r="D515">
        <v>46</v>
      </c>
      <c r="E515">
        <v>57</v>
      </c>
      <c r="F515">
        <v>8.9206380000000003</v>
      </c>
      <c r="H515" t="str">
        <f ca="1">IF(M515=Vas!$B$4, IF(H514="I", 1, MAX(H$2:H514) + 1), "")</f>
        <v/>
      </c>
      <c r="L515">
        <v>514</v>
      </c>
      <c r="M515" t="str">
        <f>INDEX(Elemek!$B$2:$B$113, MATCH(O515, Elemek!$C$2:$C$113,0))</f>
        <v>Pd</v>
      </c>
      <c r="N515">
        <f t="shared" ref="N515:N578" si="32">SUM(O515:P515)</f>
        <v>103</v>
      </c>
      <c r="O515">
        <v>46</v>
      </c>
      <c r="P515">
        <v>57</v>
      </c>
      <c r="Q515">
        <v>8.9206380000000003</v>
      </c>
      <c r="R515">
        <f t="shared" ref="R515:R578" si="33">IF(Q515="", ROUND(AVERAGE($Q$2:$Q$365), 2), Q515)</f>
        <v>8.9206380000000003</v>
      </c>
      <c r="S515">
        <f t="shared" ref="S515:S578" si="34">IF(Q515="",ROUND(AVERAGEIFS($Q$2:$Q$990,$Q$2:$Q$990,"&lt;&gt;""""",$M$2:$M$990,M515), 2),Q515)</f>
        <v>8.9206380000000003</v>
      </c>
      <c r="T515">
        <f t="shared" ref="T515:T578" si="35">IF(Q515="", ROUND(15.7-17.7*POWER(N515, -1/3)-0.687 *POWER(O515, 2)*POWER(N515, -4/3)-23.7 * POWER(O515- (N515 /2), 2) * POWER(N515, -2) + IF(AND(ISEVEN(N515), ISEVEN(O515)), -1, IF(AND(ISODD(N515), ISODD(O515)), 1, 0)) * 12 * POWER(N515, -5/4), 2), Q515)</f>
        <v>8.9206380000000003</v>
      </c>
    </row>
    <row r="516" spans="1:20" x14ac:dyDescent="0.25">
      <c r="A516">
        <v>515</v>
      </c>
      <c r="B516" t="str">
        <f>INDEX(Elemek!$B$2:$B$113, MATCH(D516, Elemek!$C$2:$C$113,0))</f>
        <v>Rh</v>
      </c>
      <c r="C516">
        <v>99</v>
      </c>
      <c r="D516">
        <v>45</v>
      </c>
      <c r="E516">
        <v>54</v>
      </c>
      <c r="F516">
        <v>8.9357109999999995</v>
      </c>
      <c r="H516" t="str">
        <f ca="1">IF(M516=Vas!$B$4, IF(H515="I", 1, MAX(H$2:H515) + 1), "")</f>
        <v/>
      </c>
      <c r="L516">
        <v>515</v>
      </c>
      <c r="M516" t="str">
        <f>INDEX(Elemek!$B$2:$B$113, MATCH(O516, Elemek!$C$2:$C$113,0))</f>
        <v>Rh</v>
      </c>
      <c r="N516">
        <f t="shared" si="32"/>
        <v>99</v>
      </c>
      <c r="O516">
        <v>45</v>
      </c>
      <c r="P516">
        <v>54</v>
      </c>
      <c r="Q516">
        <v>8.9357109999999995</v>
      </c>
      <c r="R516">
        <f t="shared" si="33"/>
        <v>8.9357109999999995</v>
      </c>
      <c r="S516">
        <f t="shared" si="34"/>
        <v>8.9357109999999995</v>
      </c>
      <c r="T516">
        <f t="shared" si="35"/>
        <v>8.9357109999999995</v>
      </c>
    </row>
    <row r="517" spans="1:20" x14ac:dyDescent="0.25">
      <c r="A517">
        <v>516</v>
      </c>
      <c r="B517" t="str">
        <f>INDEX(Elemek!$B$2:$B$113, MATCH(D517, Elemek!$C$2:$C$113,0))</f>
        <v>V</v>
      </c>
      <c r="C517">
        <v>48</v>
      </c>
      <c r="D517">
        <v>23</v>
      </c>
      <c r="E517">
        <v>25</v>
      </c>
      <c r="F517">
        <v>8.9978899999999999</v>
      </c>
      <c r="H517" t="str">
        <f ca="1">IF(M517=Vas!$B$4, IF(H516="I", 1, MAX(H$2:H516) + 1), "")</f>
        <v/>
      </c>
      <c r="L517">
        <v>516</v>
      </c>
      <c r="M517" t="str">
        <f>INDEX(Elemek!$B$2:$B$113, MATCH(O517, Elemek!$C$2:$C$113,0))</f>
        <v>V</v>
      </c>
      <c r="N517">
        <f t="shared" si="32"/>
        <v>48</v>
      </c>
      <c r="O517">
        <v>23</v>
      </c>
      <c r="P517">
        <v>25</v>
      </c>
      <c r="Q517">
        <v>8.9978899999999999</v>
      </c>
      <c r="R517">
        <f t="shared" si="33"/>
        <v>8.9978899999999999</v>
      </c>
      <c r="S517">
        <f t="shared" si="34"/>
        <v>8.9978899999999999</v>
      </c>
      <c r="T517">
        <f t="shared" si="35"/>
        <v>8.9978899999999999</v>
      </c>
    </row>
    <row r="518" spans="1:20" x14ac:dyDescent="0.25">
      <c r="A518">
        <v>517</v>
      </c>
      <c r="B518" t="str">
        <f>INDEX(Elemek!$B$2:$B$113, MATCH(D518, Elemek!$C$2:$C$113,0))</f>
        <v>Os</v>
      </c>
      <c r="C518">
        <v>191</v>
      </c>
      <c r="D518">
        <v>76</v>
      </c>
      <c r="E518">
        <v>115</v>
      </c>
      <c r="F518">
        <v>8.26187</v>
      </c>
      <c r="H518" t="str">
        <f ca="1">IF(M518=Vas!$B$4, IF(H517="I", 1, MAX(H$2:H517) + 1), "")</f>
        <v/>
      </c>
      <c r="L518">
        <v>517</v>
      </c>
      <c r="M518" t="str">
        <f>INDEX(Elemek!$B$2:$B$113, MATCH(O518, Elemek!$C$2:$C$113,0))</f>
        <v>Os</v>
      </c>
      <c r="N518">
        <f t="shared" si="32"/>
        <v>191</v>
      </c>
      <c r="O518">
        <v>76</v>
      </c>
      <c r="P518">
        <v>115</v>
      </c>
      <c r="Q518">
        <v>8.26187</v>
      </c>
      <c r="R518">
        <f t="shared" si="33"/>
        <v>8.26187</v>
      </c>
      <c r="S518">
        <f t="shared" si="34"/>
        <v>8.26187</v>
      </c>
      <c r="T518">
        <f t="shared" si="35"/>
        <v>8.26187</v>
      </c>
    </row>
    <row r="519" spans="1:20" x14ac:dyDescent="0.25">
      <c r="A519">
        <v>518</v>
      </c>
      <c r="B519" t="str">
        <f>INDEX(Elemek!$B$2:$B$113, MATCH(D519, Elemek!$C$2:$C$113,0))</f>
        <v>Bi</v>
      </c>
      <c r="C519">
        <v>205</v>
      </c>
      <c r="D519">
        <v>83</v>
      </c>
      <c r="E519">
        <v>122</v>
      </c>
      <c r="F519">
        <v>8.1740689999999994</v>
      </c>
      <c r="H519" t="str">
        <f ca="1">IF(M519=Vas!$B$4, IF(H518="I", 1, MAX(H$2:H518) + 1), "")</f>
        <v/>
      </c>
      <c r="L519">
        <v>518</v>
      </c>
      <c r="M519" t="str">
        <f>INDEX(Elemek!$B$2:$B$113, MATCH(O519, Elemek!$C$2:$C$113,0))</f>
        <v>Bi</v>
      </c>
      <c r="N519">
        <f t="shared" si="32"/>
        <v>205</v>
      </c>
      <c r="O519">
        <v>83</v>
      </c>
      <c r="P519">
        <v>122</v>
      </c>
      <c r="Q519">
        <v>8.1740689999999994</v>
      </c>
      <c r="R519">
        <f t="shared" si="33"/>
        <v>8.1740689999999994</v>
      </c>
      <c r="S519">
        <f t="shared" si="34"/>
        <v>8.1740689999999994</v>
      </c>
      <c r="T519">
        <f t="shared" si="35"/>
        <v>8.1740689999999994</v>
      </c>
    </row>
    <row r="520" spans="1:20" x14ac:dyDescent="0.25">
      <c r="A520">
        <v>519</v>
      </c>
      <c r="B520" t="str">
        <f>INDEX(Elemek!$B$2:$B$113, MATCH(D520, Elemek!$C$2:$C$113,0))</f>
        <v>Eu</v>
      </c>
      <c r="C520">
        <v>156</v>
      </c>
      <c r="D520">
        <v>63</v>
      </c>
      <c r="E520">
        <v>93</v>
      </c>
      <c r="F520">
        <v>8.5206420000000005</v>
      </c>
      <c r="H520" t="str">
        <f ca="1">IF(M520=Vas!$B$4, IF(H519="I", 1, MAX(H$2:H519) + 1), "")</f>
        <v/>
      </c>
      <c r="L520">
        <v>519</v>
      </c>
      <c r="M520" t="str">
        <f>INDEX(Elemek!$B$2:$B$113, MATCH(O520, Elemek!$C$2:$C$113,0))</f>
        <v>Eu</v>
      </c>
      <c r="N520">
        <f t="shared" si="32"/>
        <v>156</v>
      </c>
      <c r="O520">
        <v>63</v>
      </c>
      <c r="P520">
        <v>93</v>
      </c>
      <c r="Q520">
        <v>8.5206420000000005</v>
      </c>
      <c r="R520">
        <f t="shared" si="33"/>
        <v>8.5206420000000005</v>
      </c>
      <c r="S520">
        <f t="shared" si="34"/>
        <v>8.5206420000000005</v>
      </c>
      <c r="T520">
        <f t="shared" si="35"/>
        <v>8.5206420000000005</v>
      </c>
    </row>
    <row r="521" spans="1:20" x14ac:dyDescent="0.25">
      <c r="A521">
        <v>520</v>
      </c>
      <c r="B521" t="str">
        <f>INDEX(Elemek!$B$2:$B$113, MATCH(D521, Elemek!$C$2:$C$113,0))</f>
        <v>Ra</v>
      </c>
      <c r="C521">
        <v>225</v>
      </c>
      <c r="D521">
        <v>88</v>
      </c>
      <c r="E521">
        <v>137</v>
      </c>
      <c r="F521">
        <v>7.9735760000000004</v>
      </c>
      <c r="H521" t="str">
        <f ca="1">IF(M521=Vas!$B$4, IF(H520="I", 1, MAX(H$2:H520) + 1), "")</f>
        <v/>
      </c>
      <c r="L521">
        <v>520</v>
      </c>
      <c r="M521" t="str">
        <f>INDEX(Elemek!$B$2:$B$113, MATCH(O521, Elemek!$C$2:$C$113,0))</f>
        <v>Ra</v>
      </c>
      <c r="N521">
        <f t="shared" si="32"/>
        <v>225</v>
      </c>
      <c r="O521">
        <v>88</v>
      </c>
      <c r="P521">
        <v>137</v>
      </c>
      <c r="Q521">
        <v>7.9735760000000004</v>
      </c>
      <c r="R521">
        <f t="shared" si="33"/>
        <v>7.9735760000000004</v>
      </c>
      <c r="S521">
        <f t="shared" si="34"/>
        <v>7.9735760000000004</v>
      </c>
      <c r="T521">
        <f t="shared" si="35"/>
        <v>7.9735760000000004</v>
      </c>
    </row>
    <row r="522" spans="1:20" x14ac:dyDescent="0.25">
      <c r="A522">
        <v>521</v>
      </c>
      <c r="B522" t="str">
        <f>INDEX(Elemek!$B$2:$B$113, MATCH(D522, Elemek!$C$2:$C$113,0))</f>
        <v>P</v>
      </c>
      <c r="C522">
        <v>32</v>
      </c>
      <c r="D522">
        <v>15</v>
      </c>
      <c r="E522">
        <v>17</v>
      </c>
      <c r="F522">
        <v>8.8308649999999993</v>
      </c>
      <c r="H522" t="str">
        <f ca="1">IF(M522=Vas!$B$4, IF(H521="I", 1, MAX(H$2:H521) + 1), "")</f>
        <v/>
      </c>
      <c r="L522">
        <v>521</v>
      </c>
      <c r="M522" t="str">
        <f>INDEX(Elemek!$B$2:$B$113, MATCH(O522, Elemek!$C$2:$C$113,0))</f>
        <v>P</v>
      </c>
      <c r="N522">
        <f t="shared" si="32"/>
        <v>32</v>
      </c>
      <c r="O522">
        <v>15</v>
      </c>
      <c r="P522">
        <v>17</v>
      </c>
      <c r="Q522">
        <v>8.8308649999999993</v>
      </c>
      <c r="R522">
        <f t="shared" si="33"/>
        <v>8.8308649999999993</v>
      </c>
      <c r="S522">
        <f t="shared" si="34"/>
        <v>8.8308649999999993</v>
      </c>
      <c r="T522">
        <f t="shared" si="35"/>
        <v>8.8308649999999993</v>
      </c>
    </row>
    <row r="523" spans="1:20" x14ac:dyDescent="0.25">
      <c r="A523">
        <v>522</v>
      </c>
      <c r="B523" t="str">
        <f>INDEX(Elemek!$B$2:$B$113, MATCH(D523, Elemek!$C$2:$C$113,0))</f>
        <v>Sn</v>
      </c>
      <c r="C523">
        <v>117</v>
      </c>
      <c r="D523">
        <v>50</v>
      </c>
      <c r="E523">
        <v>67</v>
      </c>
      <c r="F523">
        <v>8.9499999999999993</v>
      </c>
      <c r="H523" t="str">
        <f ca="1">IF(M523=Vas!$B$4, IF(H522="I", 1, MAX(H$2:H522) + 1), "")</f>
        <v/>
      </c>
      <c r="L523">
        <v>522</v>
      </c>
      <c r="M523" t="str">
        <f>INDEX(Elemek!$B$2:$B$113, MATCH(O523, Elemek!$C$2:$C$113,0))</f>
        <v>Sn</v>
      </c>
      <c r="N523">
        <f t="shared" si="32"/>
        <v>117</v>
      </c>
      <c r="O523">
        <v>50</v>
      </c>
      <c r="P523">
        <v>67</v>
      </c>
      <c r="R523">
        <f t="shared" si="33"/>
        <v>8.5399999999999991</v>
      </c>
      <c r="S523">
        <f t="shared" si="34"/>
        <v>8.82</v>
      </c>
      <c r="T523">
        <f t="shared" si="35"/>
        <v>8.9499999999999993</v>
      </c>
    </row>
    <row r="524" spans="1:20" x14ac:dyDescent="0.25">
      <c r="A524">
        <v>523</v>
      </c>
      <c r="B524" t="str">
        <f>INDEX(Elemek!$B$2:$B$113, MATCH(D524, Elemek!$C$2:$C$113,0))</f>
        <v>Pr</v>
      </c>
      <c r="C524">
        <v>143</v>
      </c>
      <c r="D524">
        <v>59</v>
      </c>
      <c r="E524">
        <v>84</v>
      </c>
      <c r="F524">
        <v>8.6522579999999998</v>
      </c>
      <c r="H524" t="str">
        <f ca="1">IF(M524=Vas!$B$4, IF(H523="I", 1, MAX(H$2:H523) + 1), "")</f>
        <v/>
      </c>
      <c r="L524">
        <v>523</v>
      </c>
      <c r="M524" t="str">
        <f>INDEX(Elemek!$B$2:$B$113, MATCH(O524, Elemek!$C$2:$C$113,0))</f>
        <v>Pr</v>
      </c>
      <c r="N524">
        <f t="shared" si="32"/>
        <v>143</v>
      </c>
      <c r="O524">
        <v>59</v>
      </c>
      <c r="P524">
        <v>84</v>
      </c>
      <c r="Q524">
        <v>8.6522579999999998</v>
      </c>
      <c r="R524">
        <f t="shared" si="33"/>
        <v>8.6522579999999998</v>
      </c>
      <c r="S524">
        <f t="shared" si="34"/>
        <v>8.6522579999999998</v>
      </c>
      <c r="T524">
        <f t="shared" si="35"/>
        <v>8.6522579999999998</v>
      </c>
    </row>
    <row r="525" spans="1:20" x14ac:dyDescent="0.25">
      <c r="A525">
        <v>524</v>
      </c>
      <c r="B525" t="str">
        <f>INDEX(Elemek!$B$2:$B$113, MATCH(D525, Elemek!$C$2:$C$113,0))</f>
        <v>Ir</v>
      </c>
      <c r="C525">
        <v>189</v>
      </c>
      <c r="D525">
        <v>77</v>
      </c>
      <c r="E525">
        <v>112</v>
      </c>
      <c r="F525">
        <v>8.2747829999999993</v>
      </c>
      <c r="H525" t="str">
        <f ca="1">IF(M525=Vas!$B$4, IF(H524="I", 1, MAX(H$2:H524) + 1), "")</f>
        <v/>
      </c>
      <c r="L525">
        <v>524</v>
      </c>
      <c r="M525" t="str">
        <f>INDEX(Elemek!$B$2:$B$113, MATCH(O525, Elemek!$C$2:$C$113,0))</f>
        <v>Ir</v>
      </c>
      <c r="N525">
        <f t="shared" si="32"/>
        <v>189</v>
      </c>
      <c r="O525">
        <v>77</v>
      </c>
      <c r="P525">
        <v>112</v>
      </c>
      <c r="Q525">
        <v>8.2747829999999993</v>
      </c>
      <c r="R525">
        <f t="shared" si="33"/>
        <v>8.2747829999999993</v>
      </c>
      <c r="S525">
        <f t="shared" si="34"/>
        <v>8.2747829999999993</v>
      </c>
      <c r="T525">
        <f t="shared" si="35"/>
        <v>8.2747829999999993</v>
      </c>
    </row>
    <row r="526" spans="1:20" x14ac:dyDescent="0.25">
      <c r="A526">
        <v>525</v>
      </c>
      <c r="B526" t="str">
        <f>INDEX(Elemek!$B$2:$B$113, MATCH(D526, Elemek!$C$2:$C$113,0))</f>
        <v>Cs</v>
      </c>
      <c r="C526">
        <v>136</v>
      </c>
      <c r="D526">
        <v>55</v>
      </c>
      <c r="E526">
        <v>81</v>
      </c>
      <c r="F526">
        <v>8.7061709999999994</v>
      </c>
      <c r="H526" t="str">
        <f ca="1">IF(M526=Vas!$B$4, IF(H525="I", 1, MAX(H$2:H525) + 1), "")</f>
        <v/>
      </c>
      <c r="L526">
        <v>525</v>
      </c>
      <c r="M526" t="str">
        <f>INDEX(Elemek!$B$2:$B$113, MATCH(O526, Elemek!$C$2:$C$113,0))</f>
        <v>Cs</v>
      </c>
      <c r="N526">
        <f t="shared" si="32"/>
        <v>136</v>
      </c>
      <c r="O526">
        <v>55</v>
      </c>
      <c r="P526">
        <v>81</v>
      </c>
      <c r="Q526">
        <v>8.7061709999999994</v>
      </c>
      <c r="R526">
        <f t="shared" si="33"/>
        <v>8.7061709999999994</v>
      </c>
      <c r="S526">
        <f t="shared" si="34"/>
        <v>8.7061709999999994</v>
      </c>
      <c r="T526">
        <f t="shared" si="35"/>
        <v>8.7061709999999994</v>
      </c>
    </row>
    <row r="527" spans="1:20" x14ac:dyDescent="0.25">
      <c r="A527">
        <v>526</v>
      </c>
      <c r="B527" t="str">
        <f>INDEX(Elemek!$B$2:$B$113, MATCH(D527, Elemek!$C$2:$C$113,0))</f>
        <v>I</v>
      </c>
      <c r="C527">
        <v>126</v>
      </c>
      <c r="D527">
        <v>53</v>
      </c>
      <c r="E527">
        <v>73</v>
      </c>
      <c r="F527">
        <v>8.7690260000000002</v>
      </c>
      <c r="H527" t="str">
        <f ca="1">IF(M527=Vas!$B$4, IF(H526="I", 1, MAX(H$2:H526) + 1), "")</f>
        <v/>
      </c>
      <c r="L527">
        <v>526</v>
      </c>
      <c r="M527" t="str">
        <f>INDEX(Elemek!$B$2:$B$113, MATCH(O527, Elemek!$C$2:$C$113,0))</f>
        <v>I</v>
      </c>
      <c r="N527">
        <f t="shared" si="32"/>
        <v>126</v>
      </c>
      <c r="O527">
        <v>53</v>
      </c>
      <c r="P527">
        <v>73</v>
      </c>
      <c r="Q527">
        <v>8.7690260000000002</v>
      </c>
      <c r="R527">
        <f t="shared" si="33"/>
        <v>8.7690260000000002</v>
      </c>
      <c r="S527">
        <f t="shared" si="34"/>
        <v>8.7690260000000002</v>
      </c>
      <c r="T527">
        <f t="shared" si="35"/>
        <v>8.7690260000000002</v>
      </c>
    </row>
    <row r="528" spans="1:20" x14ac:dyDescent="0.25">
      <c r="A528">
        <v>527</v>
      </c>
      <c r="B528" t="str">
        <f>INDEX(Elemek!$B$2:$B$113, MATCH(D528, Elemek!$C$2:$C$113,0))</f>
        <v>Ba</v>
      </c>
      <c r="C528">
        <v>140</v>
      </c>
      <c r="D528">
        <v>56</v>
      </c>
      <c r="E528">
        <v>84</v>
      </c>
      <c r="F528">
        <v>8.6661199999999994</v>
      </c>
      <c r="H528" t="str">
        <f ca="1">IF(M528=Vas!$B$4, IF(H527="I", 1, MAX(H$2:H527) + 1), "")</f>
        <v/>
      </c>
      <c r="L528">
        <v>527</v>
      </c>
      <c r="M528" t="str">
        <f>INDEX(Elemek!$B$2:$B$113, MATCH(O528, Elemek!$C$2:$C$113,0))</f>
        <v>Ba</v>
      </c>
      <c r="N528">
        <f t="shared" si="32"/>
        <v>140</v>
      </c>
      <c r="O528">
        <v>56</v>
      </c>
      <c r="P528">
        <v>84</v>
      </c>
      <c r="Q528">
        <v>8.6661199999999994</v>
      </c>
      <c r="R528">
        <f t="shared" si="33"/>
        <v>8.6661199999999994</v>
      </c>
      <c r="S528">
        <f t="shared" si="34"/>
        <v>8.6661199999999994</v>
      </c>
      <c r="T528">
        <f t="shared" si="35"/>
        <v>8.6661199999999994</v>
      </c>
    </row>
    <row r="529" spans="1:20" x14ac:dyDescent="0.25">
      <c r="A529">
        <v>528</v>
      </c>
      <c r="B529" t="str">
        <f>INDEX(Elemek!$B$2:$B$113, MATCH(D529, Elemek!$C$2:$C$113,0))</f>
        <v>Sb</v>
      </c>
      <c r="C529">
        <v>126</v>
      </c>
      <c r="D529">
        <v>51</v>
      </c>
      <c r="E529">
        <v>75</v>
      </c>
      <c r="F529">
        <v>8.7570420000000002</v>
      </c>
      <c r="H529" t="str">
        <f ca="1">IF(M529=Vas!$B$4, IF(H528="I", 1, MAX(H$2:H528) + 1), "")</f>
        <v/>
      </c>
      <c r="L529">
        <v>528</v>
      </c>
      <c r="M529" t="str">
        <f>INDEX(Elemek!$B$2:$B$113, MATCH(O529, Elemek!$C$2:$C$113,0))</f>
        <v>Sb</v>
      </c>
      <c r="N529">
        <f t="shared" si="32"/>
        <v>126</v>
      </c>
      <c r="O529">
        <v>51</v>
      </c>
      <c r="P529">
        <v>75</v>
      </c>
      <c r="Q529">
        <v>8.7570420000000002</v>
      </c>
      <c r="R529">
        <f t="shared" si="33"/>
        <v>8.7570420000000002</v>
      </c>
      <c r="S529">
        <f t="shared" si="34"/>
        <v>8.7570420000000002</v>
      </c>
      <c r="T529">
        <f t="shared" si="35"/>
        <v>8.7570420000000002</v>
      </c>
    </row>
    <row r="530" spans="1:20" x14ac:dyDescent="0.25">
      <c r="A530">
        <v>529</v>
      </c>
      <c r="B530" t="str">
        <f>INDEX(Elemek!$B$2:$B$113, MATCH(D530, Elemek!$C$2:$C$113,0))</f>
        <v>Tl</v>
      </c>
      <c r="C530">
        <v>202</v>
      </c>
      <c r="D530">
        <v>81</v>
      </c>
      <c r="E530">
        <v>121</v>
      </c>
      <c r="F530">
        <v>8.1999560000000002</v>
      </c>
      <c r="H530" t="str">
        <f ca="1">IF(M530=Vas!$B$4, IF(H529="I", 1, MAX(H$2:H529) + 1), "")</f>
        <v/>
      </c>
      <c r="L530">
        <v>529</v>
      </c>
      <c r="M530" t="str">
        <f>INDEX(Elemek!$B$2:$B$113, MATCH(O530, Elemek!$C$2:$C$113,0))</f>
        <v>Tl</v>
      </c>
      <c r="N530">
        <f t="shared" si="32"/>
        <v>202</v>
      </c>
      <c r="O530">
        <v>81</v>
      </c>
      <c r="P530">
        <v>121</v>
      </c>
      <c r="Q530">
        <v>8.1999560000000002</v>
      </c>
      <c r="R530">
        <f t="shared" si="33"/>
        <v>8.1999560000000002</v>
      </c>
      <c r="S530">
        <f t="shared" si="34"/>
        <v>8.1999560000000002</v>
      </c>
      <c r="T530">
        <f t="shared" si="35"/>
        <v>8.1999560000000002</v>
      </c>
    </row>
    <row r="531" spans="1:20" x14ac:dyDescent="0.25">
      <c r="A531">
        <v>530</v>
      </c>
      <c r="B531" t="str">
        <f>INDEX(Elemek!$B$2:$B$113, MATCH(D531, Elemek!$C$2:$C$113,0))</f>
        <v>Xe</v>
      </c>
      <c r="C531">
        <v>131</v>
      </c>
      <c r="D531">
        <v>54</v>
      </c>
      <c r="E531">
        <v>77</v>
      </c>
      <c r="F531">
        <v>9.02</v>
      </c>
      <c r="H531" t="str">
        <f ca="1">IF(M531=Vas!$B$4, IF(H530="I", 1, MAX(H$2:H530) + 1), "")</f>
        <v/>
      </c>
      <c r="L531">
        <v>530</v>
      </c>
      <c r="M531" t="str">
        <f>INDEX(Elemek!$B$2:$B$113, MATCH(O531, Elemek!$C$2:$C$113,0))</f>
        <v>Xe</v>
      </c>
      <c r="N531">
        <f t="shared" si="32"/>
        <v>131</v>
      </c>
      <c r="O531">
        <v>54</v>
      </c>
      <c r="P531">
        <v>77</v>
      </c>
      <c r="R531">
        <f t="shared" si="33"/>
        <v>8.5399999999999991</v>
      </c>
      <c r="S531">
        <f t="shared" si="34"/>
        <v>8.75</v>
      </c>
      <c r="T531">
        <f t="shared" si="35"/>
        <v>9.02</v>
      </c>
    </row>
    <row r="532" spans="1:20" x14ac:dyDescent="0.25">
      <c r="A532">
        <v>531</v>
      </c>
      <c r="B532" t="str">
        <f>INDEX(Elemek!$B$2:$B$113, MATCH(D532, Elemek!$C$2:$C$113,0))</f>
        <v>Ir</v>
      </c>
      <c r="C532">
        <v>190</v>
      </c>
      <c r="D532">
        <v>77</v>
      </c>
      <c r="E532">
        <v>113</v>
      </c>
      <c r="F532">
        <v>8.2647549999999992</v>
      </c>
      <c r="H532" t="str">
        <f ca="1">IF(M532=Vas!$B$4, IF(H531="I", 1, MAX(H$2:H531) + 1), "")</f>
        <v/>
      </c>
      <c r="L532">
        <v>531</v>
      </c>
      <c r="M532" t="str">
        <f>INDEX(Elemek!$B$2:$B$113, MATCH(O532, Elemek!$C$2:$C$113,0))</f>
        <v>Ir</v>
      </c>
      <c r="N532">
        <f t="shared" si="32"/>
        <v>190</v>
      </c>
      <c r="O532">
        <v>77</v>
      </c>
      <c r="P532">
        <v>113</v>
      </c>
      <c r="Q532">
        <v>8.2647549999999992</v>
      </c>
      <c r="R532">
        <f t="shared" si="33"/>
        <v>8.2647549999999992</v>
      </c>
      <c r="S532">
        <f t="shared" si="34"/>
        <v>8.2647549999999992</v>
      </c>
      <c r="T532">
        <f t="shared" si="35"/>
        <v>8.2647549999999992</v>
      </c>
    </row>
    <row r="533" spans="1:20" x14ac:dyDescent="0.25">
      <c r="A533">
        <v>532</v>
      </c>
      <c r="B533" t="str">
        <f>INDEX(Elemek!$B$2:$B$113, MATCH(D533, Elemek!$C$2:$C$113,0))</f>
        <v>Ba</v>
      </c>
      <c r="C533">
        <v>131</v>
      </c>
      <c r="D533">
        <v>56</v>
      </c>
      <c r="E533">
        <v>75</v>
      </c>
      <c r="F533">
        <v>8.7330369999999995</v>
      </c>
      <c r="H533" t="str">
        <f ca="1">IF(M533=Vas!$B$4, IF(H532="I", 1, MAX(H$2:H532) + 1), "")</f>
        <v/>
      </c>
      <c r="L533">
        <v>532</v>
      </c>
      <c r="M533" t="str">
        <f>INDEX(Elemek!$B$2:$B$113, MATCH(O533, Elemek!$C$2:$C$113,0))</f>
        <v>Ba</v>
      </c>
      <c r="N533">
        <f t="shared" si="32"/>
        <v>131</v>
      </c>
      <c r="O533">
        <v>56</v>
      </c>
      <c r="P533">
        <v>75</v>
      </c>
      <c r="Q533">
        <v>8.7330369999999995</v>
      </c>
      <c r="R533">
        <f t="shared" si="33"/>
        <v>8.7330369999999995</v>
      </c>
      <c r="S533">
        <f t="shared" si="34"/>
        <v>8.7330369999999995</v>
      </c>
      <c r="T533">
        <f t="shared" si="35"/>
        <v>8.7330369999999995</v>
      </c>
    </row>
    <row r="534" spans="1:20" x14ac:dyDescent="0.25">
      <c r="A534">
        <v>533</v>
      </c>
      <c r="B534" t="str">
        <f>INDEX(Elemek!$B$2:$B$113, MATCH(D534, Elemek!$C$2:$C$113,0))</f>
        <v>Ra</v>
      </c>
      <c r="C534">
        <v>223</v>
      </c>
      <c r="D534">
        <v>88</v>
      </c>
      <c r="E534">
        <v>135</v>
      </c>
      <c r="F534">
        <v>7.9940420000000003</v>
      </c>
      <c r="H534" t="str">
        <f ca="1">IF(M534=Vas!$B$4, IF(H533="I", 1, MAX(H$2:H533) + 1), "")</f>
        <v/>
      </c>
      <c r="L534">
        <v>533</v>
      </c>
      <c r="M534" t="str">
        <f>INDEX(Elemek!$B$2:$B$113, MATCH(O534, Elemek!$C$2:$C$113,0))</f>
        <v>Ra</v>
      </c>
      <c r="N534">
        <f t="shared" si="32"/>
        <v>223</v>
      </c>
      <c r="O534">
        <v>88</v>
      </c>
      <c r="P534">
        <v>135</v>
      </c>
      <c r="Q534">
        <v>7.9940420000000003</v>
      </c>
      <c r="R534">
        <f t="shared" si="33"/>
        <v>7.9940420000000003</v>
      </c>
      <c r="S534">
        <f t="shared" si="34"/>
        <v>7.9940420000000003</v>
      </c>
      <c r="T534">
        <f t="shared" si="35"/>
        <v>7.9940420000000003</v>
      </c>
    </row>
    <row r="535" spans="1:20" x14ac:dyDescent="0.25">
      <c r="A535">
        <v>534</v>
      </c>
      <c r="B535" t="str">
        <f>INDEX(Elemek!$B$2:$B$113, MATCH(D535, Elemek!$C$2:$C$113,0))</f>
        <v>Ge</v>
      </c>
      <c r="C535">
        <v>71</v>
      </c>
      <c r="D535">
        <v>32</v>
      </c>
      <c r="E535">
        <v>39</v>
      </c>
      <c r="F535">
        <v>9.0559429999999992</v>
      </c>
      <c r="H535" t="str">
        <f ca="1">IF(M535=Vas!$B$4, IF(H534="I", 1, MAX(H$2:H534) + 1), "")</f>
        <v/>
      </c>
      <c r="L535">
        <v>534</v>
      </c>
      <c r="M535" t="str">
        <f>INDEX(Elemek!$B$2:$B$113, MATCH(O535, Elemek!$C$2:$C$113,0))</f>
        <v>Ge</v>
      </c>
      <c r="N535">
        <f t="shared" si="32"/>
        <v>71</v>
      </c>
      <c r="O535">
        <v>32</v>
      </c>
      <c r="P535">
        <v>39</v>
      </c>
      <c r="Q535">
        <v>9.0559429999999992</v>
      </c>
      <c r="R535">
        <f t="shared" si="33"/>
        <v>9.0559429999999992</v>
      </c>
      <c r="S535">
        <f t="shared" si="34"/>
        <v>9.0559429999999992</v>
      </c>
      <c r="T535">
        <f t="shared" si="35"/>
        <v>9.0559429999999992</v>
      </c>
    </row>
    <row r="536" spans="1:20" x14ac:dyDescent="0.25">
      <c r="A536">
        <v>535</v>
      </c>
      <c r="B536" t="str">
        <f>INDEX(Elemek!$B$2:$B$113, MATCH(D536, Elemek!$C$2:$C$113,0))</f>
        <v>Nd</v>
      </c>
      <c r="C536">
        <v>147</v>
      </c>
      <c r="D536">
        <v>60</v>
      </c>
      <c r="E536">
        <v>87</v>
      </c>
      <c r="F536">
        <v>8.6029730000000004</v>
      </c>
      <c r="H536" t="str">
        <f ca="1">IF(M536=Vas!$B$4, IF(H535="I", 1, MAX(H$2:H535) + 1), "")</f>
        <v/>
      </c>
      <c r="L536">
        <v>535</v>
      </c>
      <c r="M536" t="str">
        <f>INDEX(Elemek!$B$2:$B$113, MATCH(O536, Elemek!$C$2:$C$113,0))</f>
        <v>Nd</v>
      </c>
      <c r="N536">
        <f t="shared" si="32"/>
        <v>147</v>
      </c>
      <c r="O536">
        <v>60</v>
      </c>
      <c r="P536">
        <v>87</v>
      </c>
      <c r="Q536">
        <v>8.6029730000000004</v>
      </c>
      <c r="R536">
        <f t="shared" si="33"/>
        <v>8.6029730000000004</v>
      </c>
      <c r="S536">
        <f t="shared" si="34"/>
        <v>8.6029730000000004</v>
      </c>
      <c r="T536">
        <f t="shared" si="35"/>
        <v>8.6029730000000004</v>
      </c>
    </row>
    <row r="537" spans="1:20" x14ac:dyDescent="0.25">
      <c r="A537">
        <v>536</v>
      </c>
      <c r="B537" t="str">
        <f>INDEX(Elemek!$B$2:$B$113, MATCH(D537, Elemek!$C$2:$C$113,0))</f>
        <v>Pu</v>
      </c>
      <c r="C537">
        <v>246</v>
      </c>
      <c r="D537">
        <v>94</v>
      </c>
      <c r="E537">
        <v>152</v>
      </c>
      <c r="F537">
        <v>7.8054940000000004</v>
      </c>
      <c r="H537" t="str">
        <f ca="1">IF(M537=Vas!$B$4, IF(H536="I", 1, MAX(H$2:H536) + 1), "")</f>
        <v/>
      </c>
      <c r="L537">
        <v>536</v>
      </c>
      <c r="M537" t="str">
        <f>INDEX(Elemek!$B$2:$B$113, MATCH(O537, Elemek!$C$2:$C$113,0))</f>
        <v>Pu</v>
      </c>
      <c r="N537">
        <f t="shared" si="32"/>
        <v>246</v>
      </c>
      <c r="O537">
        <v>94</v>
      </c>
      <c r="P537">
        <v>152</v>
      </c>
      <c r="Q537">
        <v>7.8054940000000004</v>
      </c>
      <c r="R537">
        <f t="shared" si="33"/>
        <v>7.8054940000000004</v>
      </c>
      <c r="S537">
        <f t="shared" si="34"/>
        <v>7.8054940000000004</v>
      </c>
      <c r="T537">
        <f t="shared" si="35"/>
        <v>7.8054940000000004</v>
      </c>
    </row>
    <row r="538" spans="1:20" x14ac:dyDescent="0.25">
      <c r="A538">
        <v>537</v>
      </c>
      <c r="B538" t="str">
        <f>INDEX(Elemek!$B$2:$B$113, MATCH(D538, Elemek!$C$2:$C$113,0))</f>
        <v>Ir</v>
      </c>
      <c r="C538">
        <v>193</v>
      </c>
      <c r="D538">
        <v>77</v>
      </c>
      <c r="E538">
        <v>116</v>
      </c>
      <c r="F538">
        <v>8.76</v>
      </c>
      <c r="H538" t="str">
        <f ca="1">IF(M538=Vas!$B$4, IF(H537="I", 1, MAX(H$2:H537) + 1), "")</f>
        <v/>
      </c>
      <c r="L538">
        <v>537</v>
      </c>
      <c r="M538" t="str">
        <f>INDEX(Elemek!$B$2:$B$113, MATCH(O538, Elemek!$C$2:$C$113,0))</f>
        <v>Ir</v>
      </c>
      <c r="N538">
        <f t="shared" si="32"/>
        <v>193</v>
      </c>
      <c r="O538">
        <v>77</v>
      </c>
      <c r="P538">
        <v>116</v>
      </c>
      <c r="R538">
        <f t="shared" si="33"/>
        <v>8.5399999999999991</v>
      </c>
      <c r="S538">
        <f t="shared" si="34"/>
        <v>8.26</v>
      </c>
      <c r="T538">
        <f t="shared" si="35"/>
        <v>8.76</v>
      </c>
    </row>
    <row r="539" spans="1:20" x14ac:dyDescent="0.25">
      <c r="A539">
        <v>538</v>
      </c>
      <c r="B539" t="str">
        <f>INDEX(Elemek!$B$2:$B$113, MATCH(D539, Elemek!$C$2:$C$113,0))</f>
        <v>Pt</v>
      </c>
      <c r="C539">
        <v>188</v>
      </c>
      <c r="D539">
        <v>78</v>
      </c>
      <c r="E539">
        <v>110</v>
      </c>
      <c r="F539">
        <v>8.2725139999999993</v>
      </c>
      <c r="H539" t="str">
        <f ca="1">IF(M539=Vas!$B$4, IF(H538="I", 1, MAX(H$2:H538) + 1), "")</f>
        <v/>
      </c>
      <c r="L539">
        <v>538</v>
      </c>
      <c r="M539" t="str">
        <f>INDEX(Elemek!$B$2:$B$113, MATCH(O539, Elemek!$C$2:$C$113,0))</f>
        <v>Pt</v>
      </c>
      <c r="N539">
        <f t="shared" si="32"/>
        <v>188</v>
      </c>
      <c r="O539">
        <v>78</v>
      </c>
      <c r="P539">
        <v>110</v>
      </c>
      <c r="Q539">
        <v>8.2725139999999993</v>
      </c>
      <c r="R539">
        <f t="shared" si="33"/>
        <v>8.2725139999999993</v>
      </c>
      <c r="S539">
        <f t="shared" si="34"/>
        <v>8.2725139999999993</v>
      </c>
      <c r="T539">
        <f t="shared" si="35"/>
        <v>8.2725139999999993</v>
      </c>
    </row>
    <row r="540" spans="1:20" x14ac:dyDescent="0.25">
      <c r="A540">
        <v>539</v>
      </c>
      <c r="B540" t="str">
        <f>INDEX(Elemek!$B$2:$B$113, MATCH(D540, Elemek!$C$2:$C$113,0))</f>
        <v>Nb</v>
      </c>
      <c r="C540">
        <v>92</v>
      </c>
      <c r="D540">
        <v>41</v>
      </c>
      <c r="E540">
        <v>51</v>
      </c>
      <c r="F540">
        <v>8.93</v>
      </c>
      <c r="H540" t="str">
        <f ca="1">IF(M540=Vas!$B$4, IF(H539="I", 1, MAX(H$2:H539) + 1), "")</f>
        <v/>
      </c>
      <c r="L540">
        <v>539</v>
      </c>
      <c r="M540" t="str">
        <f>INDEX(Elemek!$B$2:$B$113, MATCH(O540, Elemek!$C$2:$C$113,0))</f>
        <v>Nb</v>
      </c>
      <c r="N540">
        <f t="shared" si="32"/>
        <v>92</v>
      </c>
      <c r="O540">
        <v>41</v>
      </c>
      <c r="P540">
        <v>51</v>
      </c>
      <c r="R540">
        <f t="shared" si="33"/>
        <v>8.5399999999999991</v>
      </c>
      <c r="S540">
        <f t="shared" si="34"/>
        <v>8.99</v>
      </c>
      <c r="T540">
        <f t="shared" si="35"/>
        <v>8.93</v>
      </c>
    </row>
    <row r="541" spans="1:20" x14ac:dyDescent="0.25">
      <c r="A541">
        <v>540</v>
      </c>
      <c r="B541" t="str">
        <f>INDEX(Elemek!$B$2:$B$113, MATCH(D541, Elemek!$C$2:$C$113,0))</f>
        <v>Ac</v>
      </c>
      <c r="C541">
        <v>225</v>
      </c>
      <c r="D541">
        <v>89</v>
      </c>
      <c r="E541">
        <v>136</v>
      </c>
      <c r="F541">
        <v>7.9751589999999997</v>
      </c>
      <c r="H541" t="str">
        <f ca="1">IF(M541=Vas!$B$4, IF(H540="I", 1, MAX(H$2:H540) + 1), "")</f>
        <v/>
      </c>
      <c r="L541">
        <v>540</v>
      </c>
      <c r="M541" t="str">
        <f>INDEX(Elemek!$B$2:$B$113, MATCH(O541, Elemek!$C$2:$C$113,0))</f>
        <v>Ac</v>
      </c>
      <c r="N541">
        <f t="shared" si="32"/>
        <v>225</v>
      </c>
      <c r="O541">
        <v>89</v>
      </c>
      <c r="P541">
        <v>136</v>
      </c>
      <c r="Q541">
        <v>7.9751589999999997</v>
      </c>
      <c r="R541">
        <f t="shared" si="33"/>
        <v>7.9751589999999997</v>
      </c>
      <c r="S541">
        <f t="shared" si="34"/>
        <v>7.9751589999999997</v>
      </c>
      <c r="T541">
        <f t="shared" si="35"/>
        <v>7.9751589999999997</v>
      </c>
    </row>
    <row r="542" spans="1:20" x14ac:dyDescent="0.25">
      <c r="A542">
        <v>541</v>
      </c>
      <c r="B542" t="str">
        <f>INDEX(Elemek!$B$2:$B$113, MATCH(D542, Elemek!$C$2:$C$113,0))</f>
        <v>Cs</v>
      </c>
      <c r="C542">
        <v>131</v>
      </c>
      <c r="D542">
        <v>55</v>
      </c>
      <c r="E542">
        <v>76</v>
      </c>
      <c r="F542">
        <v>8.7435410000000005</v>
      </c>
      <c r="H542" t="str">
        <f ca="1">IF(M542=Vas!$B$4, IF(H541="I", 1, MAX(H$2:H541) + 1), "")</f>
        <v/>
      </c>
      <c r="L542">
        <v>541</v>
      </c>
      <c r="M542" t="str">
        <f>INDEX(Elemek!$B$2:$B$113, MATCH(O542, Elemek!$C$2:$C$113,0))</f>
        <v>Cs</v>
      </c>
      <c r="N542">
        <f t="shared" si="32"/>
        <v>131</v>
      </c>
      <c r="O542">
        <v>55</v>
      </c>
      <c r="P542">
        <v>76</v>
      </c>
      <c r="Q542">
        <v>8.7435410000000005</v>
      </c>
      <c r="R542">
        <f t="shared" si="33"/>
        <v>8.7435410000000005</v>
      </c>
      <c r="S542">
        <f t="shared" si="34"/>
        <v>8.7435410000000005</v>
      </c>
      <c r="T542">
        <f t="shared" si="35"/>
        <v>8.7435410000000005</v>
      </c>
    </row>
    <row r="543" spans="1:20" x14ac:dyDescent="0.25">
      <c r="A543">
        <v>542</v>
      </c>
      <c r="B543" t="str">
        <f>INDEX(Elemek!$B$2:$B$113, MATCH(D543, Elemek!$C$2:$C$113,0))</f>
        <v>Sn</v>
      </c>
      <c r="C543">
        <v>125</v>
      </c>
      <c r="D543">
        <v>50</v>
      </c>
      <c r="E543">
        <v>75</v>
      </c>
      <c r="F543">
        <v>8.7585149999999992</v>
      </c>
      <c r="H543" t="str">
        <f ca="1">IF(M543=Vas!$B$4, IF(H542="I", 1, MAX(H$2:H542) + 1), "")</f>
        <v/>
      </c>
      <c r="L543">
        <v>542</v>
      </c>
      <c r="M543" t="str">
        <f>INDEX(Elemek!$B$2:$B$113, MATCH(O543, Elemek!$C$2:$C$113,0))</f>
        <v>Sn</v>
      </c>
      <c r="N543">
        <f t="shared" si="32"/>
        <v>125</v>
      </c>
      <c r="O543">
        <v>50</v>
      </c>
      <c r="P543">
        <v>75</v>
      </c>
      <c r="Q543">
        <v>8.7585149999999992</v>
      </c>
      <c r="R543">
        <f t="shared" si="33"/>
        <v>8.7585149999999992</v>
      </c>
      <c r="S543">
        <f t="shared" si="34"/>
        <v>8.7585149999999992</v>
      </c>
      <c r="T543">
        <f t="shared" si="35"/>
        <v>8.7585149999999992</v>
      </c>
    </row>
    <row r="544" spans="1:20" x14ac:dyDescent="0.25">
      <c r="A544">
        <v>543</v>
      </c>
      <c r="B544" t="str">
        <f>INDEX(Elemek!$B$2:$B$113, MATCH(D544, Elemek!$C$2:$C$113,0))</f>
        <v>Er</v>
      </c>
      <c r="C544">
        <v>169</v>
      </c>
      <c r="D544">
        <v>68</v>
      </c>
      <c r="E544">
        <v>101</v>
      </c>
      <c r="F544">
        <v>8.4318519999999992</v>
      </c>
      <c r="H544" t="str">
        <f ca="1">IF(M544=Vas!$B$4, IF(H543="I", 1, MAX(H$2:H543) + 1), "")</f>
        <v/>
      </c>
      <c r="L544">
        <v>543</v>
      </c>
      <c r="M544" t="str">
        <f>INDEX(Elemek!$B$2:$B$113, MATCH(O544, Elemek!$C$2:$C$113,0))</f>
        <v>Er</v>
      </c>
      <c r="N544">
        <f t="shared" si="32"/>
        <v>169</v>
      </c>
      <c r="O544">
        <v>68</v>
      </c>
      <c r="P544">
        <v>101</v>
      </c>
      <c r="Q544">
        <v>8.4318519999999992</v>
      </c>
      <c r="R544">
        <f t="shared" si="33"/>
        <v>8.4318519999999992</v>
      </c>
      <c r="S544">
        <f t="shared" si="34"/>
        <v>8.4318519999999992</v>
      </c>
      <c r="T544">
        <f t="shared" si="35"/>
        <v>8.4318519999999992</v>
      </c>
    </row>
    <row r="545" spans="1:20" x14ac:dyDescent="0.25">
      <c r="A545">
        <v>544</v>
      </c>
      <c r="B545" t="str">
        <f>INDEX(Elemek!$B$2:$B$113, MATCH(D545, Elemek!$C$2:$C$113,0))</f>
        <v>Gd</v>
      </c>
      <c r="C545">
        <v>149</v>
      </c>
      <c r="D545">
        <v>64</v>
      </c>
      <c r="E545">
        <v>85</v>
      </c>
      <c r="F545">
        <v>8.5755759999999999</v>
      </c>
      <c r="H545" t="str">
        <f ca="1">IF(M545=Vas!$B$4, IF(H544="I", 1, MAX(H$2:H544) + 1), "")</f>
        <v/>
      </c>
      <c r="L545">
        <v>544</v>
      </c>
      <c r="M545" t="str">
        <f>INDEX(Elemek!$B$2:$B$113, MATCH(O545, Elemek!$C$2:$C$113,0))</f>
        <v>Gd</v>
      </c>
      <c r="N545">
        <f t="shared" si="32"/>
        <v>149</v>
      </c>
      <c r="O545">
        <v>64</v>
      </c>
      <c r="P545">
        <v>85</v>
      </c>
      <c r="Q545">
        <v>8.5755759999999999</v>
      </c>
      <c r="R545">
        <f t="shared" si="33"/>
        <v>8.5755759999999999</v>
      </c>
      <c r="S545">
        <f t="shared" si="34"/>
        <v>8.5755759999999999</v>
      </c>
      <c r="T545">
        <f t="shared" si="35"/>
        <v>8.5755759999999999</v>
      </c>
    </row>
    <row r="546" spans="1:20" x14ac:dyDescent="0.25">
      <c r="A546">
        <v>545</v>
      </c>
      <c r="B546" t="str">
        <f>INDEX(Elemek!$B$2:$B$113, MATCH(D546, Elemek!$C$2:$C$113,0))</f>
        <v>Tm</v>
      </c>
      <c r="C546">
        <v>167</v>
      </c>
      <c r="D546">
        <v>69</v>
      </c>
      <c r="E546">
        <v>98</v>
      </c>
      <c r="F546">
        <v>8.4458660000000005</v>
      </c>
      <c r="H546" t="str">
        <f ca="1">IF(M546=Vas!$B$4, IF(H545="I", 1, MAX(H$2:H545) + 1), "")</f>
        <v/>
      </c>
      <c r="L546">
        <v>545</v>
      </c>
      <c r="M546" t="str">
        <f>INDEX(Elemek!$B$2:$B$113, MATCH(O546, Elemek!$C$2:$C$113,0))</f>
        <v>Tm</v>
      </c>
      <c r="N546">
        <f t="shared" si="32"/>
        <v>167</v>
      </c>
      <c r="O546">
        <v>69</v>
      </c>
      <c r="P546">
        <v>98</v>
      </c>
      <c r="Q546">
        <v>8.4458660000000005</v>
      </c>
      <c r="R546">
        <f t="shared" si="33"/>
        <v>8.4458660000000005</v>
      </c>
      <c r="S546">
        <f t="shared" si="34"/>
        <v>8.4458660000000005</v>
      </c>
      <c r="T546">
        <f t="shared" si="35"/>
        <v>8.4458660000000005</v>
      </c>
    </row>
    <row r="547" spans="1:20" x14ac:dyDescent="0.25">
      <c r="A547">
        <v>546</v>
      </c>
      <c r="B547" t="str">
        <f>INDEX(Elemek!$B$2:$B$113, MATCH(D547, Elemek!$C$2:$C$113,0))</f>
        <v>Xe</v>
      </c>
      <c r="C547">
        <v>129</v>
      </c>
      <c r="D547">
        <v>54</v>
      </c>
      <c r="E547">
        <v>75</v>
      </c>
      <c r="F547">
        <v>8.9700000000000006</v>
      </c>
      <c r="H547" t="str">
        <f ca="1">IF(M547=Vas!$B$4, IF(H546="I", 1, MAX(H$2:H546) + 1), "")</f>
        <v/>
      </c>
      <c r="L547">
        <v>546</v>
      </c>
      <c r="M547" t="str">
        <f>INDEX(Elemek!$B$2:$B$113, MATCH(O547, Elemek!$C$2:$C$113,0))</f>
        <v>Xe</v>
      </c>
      <c r="N547">
        <f t="shared" si="32"/>
        <v>129</v>
      </c>
      <c r="O547">
        <v>54</v>
      </c>
      <c r="P547">
        <v>75</v>
      </c>
      <c r="R547">
        <f t="shared" si="33"/>
        <v>8.5399999999999991</v>
      </c>
      <c r="S547">
        <f t="shared" si="34"/>
        <v>8.75</v>
      </c>
      <c r="T547">
        <f t="shared" si="35"/>
        <v>8.9700000000000006</v>
      </c>
    </row>
    <row r="548" spans="1:20" x14ac:dyDescent="0.25">
      <c r="A548">
        <v>547</v>
      </c>
      <c r="B548" t="str">
        <f>INDEX(Elemek!$B$2:$B$113, MATCH(D548, Elemek!$C$2:$C$113,0))</f>
        <v>Po</v>
      </c>
      <c r="C548">
        <v>206</v>
      </c>
      <c r="D548">
        <v>84</v>
      </c>
      <c r="E548">
        <v>122</v>
      </c>
      <c r="F548">
        <v>8.1595899999999997</v>
      </c>
      <c r="H548" t="str">
        <f ca="1">IF(M548=Vas!$B$4, IF(H547="I", 1, MAX(H$2:H547) + 1), "")</f>
        <v/>
      </c>
      <c r="L548">
        <v>547</v>
      </c>
      <c r="M548" t="str">
        <f>INDEX(Elemek!$B$2:$B$113, MATCH(O548, Elemek!$C$2:$C$113,0))</f>
        <v>Po</v>
      </c>
      <c r="N548">
        <f t="shared" si="32"/>
        <v>206</v>
      </c>
      <c r="O548">
        <v>84</v>
      </c>
      <c r="P548">
        <v>122</v>
      </c>
      <c r="Q548">
        <v>8.1595899999999997</v>
      </c>
      <c r="R548">
        <f t="shared" si="33"/>
        <v>8.1595899999999997</v>
      </c>
      <c r="S548">
        <f t="shared" si="34"/>
        <v>8.1595899999999997</v>
      </c>
      <c r="T548">
        <f t="shared" si="35"/>
        <v>8.1595899999999997</v>
      </c>
    </row>
    <row r="549" spans="1:20" x14ac:dyDescent="0.25">
      <c r="A549">
        <v>548</v>
      </c>
      <c r="B549" t="str">
        <f>INDEX(Elemek!$B$2:$B$113, MATCH(D549, Elemek!$C$2:$C$113,0))</f>
        <v>Se</v>
      </c>
      <c r="C549">
        <v>72</v>
      </c>
      <c r="D549">
        <v>34</v>
      </c>
      <c r="E549">
        <v>38</v>
      </c>
      <c r="F549">
        <v>9.0143000000000004</v>
      </c>
      <c r="H549" t="str">
        <f ca="1">IF(M549=Vas!$B$4, IF(H548="I", 1, MAX(H$2:H548) + 1), "")</f>
        <v/>
      </c>
      <c r="L549">
        <v>548</v>
      </c>
      <c r="M549" t="str">
        <f>INDEX(Elemek!$B$2:$B$113, MATCH(O549, Elemek!$C$2:$C$113,0))</f>
        <v>Se</v>
      </c>
      <c r="N549">
        <f t="shared" si="32"/>
        <v>72</v>
      </c>
      <c r="O549">
        <v>34</v>
      </c>
      <c r="P549">
        <v>38</v>
      </c>
      <c r="Q549">
        <v>9.0143000000000004</v>
      </c>
      <c r="R549">
        <f t="shared" si="33"/>
        <v>9.0143000000000004</v>
      </c>
      <c r="S549">
        <f t="shared" si="34"/>
        <v>9.0143000000000004</v>
      </c>
      <c r="T549">
        <f t="shared" si="35"/>
        <v>9.0143000000000004</v>
      </c>
    </row>
    <row r="550" spans="1:20" x14ac:dyDescent="0.25">
      <c r="A550">
        <v>549</v>
      </c>
      <c r="B550" t="str">
        <f>INDEX(Elemek!$B$2:$B$113, MATCH(D550, Elemek!$C$2:$C$113,0))</f>
        <v>Ag</v>
      </c>
      <c r="C550">
        <v>106</v>
      </c>
      <c r="D550">
        <v>47</v>
      </c>
      <c r="E550">
        <v>59</v>
      </c>
      <c r="F550">
        <v>8.8906390000000002</v>
      </c>
      <c r="H550" t="str">
        <f ca="1">IF(M550=Vas!$B$4, IF(H549="I", 1, MAX(H$2:H549) + 1), "")</f>
        <v/>
      </c>
      <c r="L550">
        <v>549</v>
      </c>
      <c r="M550" t="str">
        <f>INDEX(Elemek!$B$2:$B$113, MATCH(O550, Elemek!$C$2:$C$113,0))</f>
        <v>Ag</v>
      </c>
      <c r="N550">
        <f t="shared" si="32"/>
        <v>106</v>
      </c>
      <c r="O550">
        <v>47</v>
      </c>
      <c r="P550">
        <v>59</v>
      </c>
      <c r="Q550">
        <v>8.8906390000000002</v>
      </c>
      <c r="R550">
        <f t="shared" si="33"/>
        <v>8.8906390000000002</v>
      </c>
      <c r="S550">
        <f t="shared" si="34"/>
        <v>8.8906390000000002</v>
      </c>
      <c r="T550">
        <f t="shared" si="35"/>
        <v>8.8906390000000002</v>
      </c>
    </row>
    <row r="551" spans="1:20" x14ac:dyDescent="0.25">
      <c r="A551">
        <v>550</v>
      </c>
      <c r="B551" t="str">
        <f>INDEX(Elemek!$B$2:$B$113, MATCH(D551, Elemek!$C$2:$C$113,0))</f>
        <v>Lu</v>
      </c>
      <c r="C551">
        <v>171</v>
      </c>
      <c r="D551">
        <v>71</v>
      </c>
      <c r="E551">
        <v>100</v>
      </c>
      <c r="F551">
        <v>8.4095320000000005</v>
      </c>
      <c r="H551" t="str">
        <f ca="1">IF(M551=Vas!$B$4, IF(H550="I", 1, MAX(H$2:H550) + 1), "")</f>
        <v/>
      </c>
      <c r="L551">
        <v>550</v>
      </c>
      <c r="M551" t="str">
        <f>INDEX(Elemek!$B$2:$B$113, MATCH(O551, Elemek!$C$2:$C$113,0))</f>
        <v>Lu</v>
      </c>
      <c r="N551">
        <f t="shared" si="32"/>
        <v>171</v>
      </c>
      <c r="O551">
        <v>71</v>
      </c>
      <c r="P551">
        <v>100</v>
      </c>
      <c r="Q551">
        <v>8.4095320000000005</v>
      </c>
      <c r="R551">
        <f t="shared" si="33"/>
        <v>8.4095320000000005</v>
      </c>
      <c r="S551">
        <f t="shared" si="34"/>
        <v>8.4095320000000005</v>
      </c>
      <c r="T551">
        <f t="shared" si="35"/>
        <v>8.4095320000000005</v>
      </c>
    </row>
    <row r="552" spans="1:20" x14ac:dyDescent="0.25">
      <c r="A552">
        <v>551</v>
      </c>
      <c r="B552" t="str">
        <f>INDEX(Elemek!$B$2:$B$113, MATCH(D552, Elemek!$C$2:$C$113,0))</f>
        <v>I</v>
      </c>
      <c r="C552">
        <v>131</v>
      </c>
      <c r="D552">
        <v>53</v>
      </c>
      <c r="E552">
        <v>78</v>
      </c>
      <c r="F552">
        <v>8.738842</v>
      </c>
      <c r="H552" t="str">
        <f ca="1">IF(M552=Vas!$B$4, IF(H551="I", 1, MAX(H$2:H551) + 1), "")</f>
        <v/>
      </c>
      <c r="L552">
        <v>551</v>
      </c>
      <c r="M552" t="str">
        <f>INDEX(Elemek!$B$2:$B$113, MATCH(O552, Elemek!$C$2:$C$113,0))</f>
        <v>I</v>
      </c>
      <c r="N552">
        <f t="shared" si="32"/>
        <v>131</v>
      </c>
      <c r="O552">
        <v>53</v>
      </c>
      <c r="P552">
        <v>78</v>
      </c>
      <c r="Q552">
        <v>8.738842</v>
      </c>
      <c r="R552">
        <f t="shared" si="33"/>
        <v>8.738842</v>
      </c>
      <c r="S552">
        <f t="shared" si="34"/>
        <v>8.738842</v>
      </c>
      <c r="T552">
        <f t="shared" si="35"/>
        <v>8.738842</v>
      </c>
    </row>
    <row r="553" spans="1:20" x14ac:dyDescent="0.25">
      <c r="A553">
        <v>552</v>
      </c>
      <c r="B553" t="str">
        <f>INDEX(Elemek!$B$2:$B$113, MATCH(D553, Elemek!$C$2:$C$113,0))</f>
        <v>Es</v>
      </c>
      <c r="C553">
        <v>257</v>
      </c>
      <c r="D553">
        <v>99</v>
      </c>
      <c r="E553">
        <v>158</v>
      </c>
      <c r="F553">
        <v>7.7234680000000004</v>
      </c>
      <c r="H553" t="str">
        <f ca="1">IF(M553=Vas!$B$4, IF(H552="I", 1, MAX(H$2:H552) + 1), "")</f>
        <v/>
      </c>
      <c r="L553">
        <v>552</v>
      </c>
      <c r="M553" t="str">
        <f>INDEX(Elemek!$B$2:$B$113, MATCH(O553, Elemek!$C$2:$C$113,0))</f>
        <v>Es</v>
      </c>
      <c r="N553">
        <f t="shared" si="32"/>
        <v>257</v>
      </c>
      <c r="O553">
        <v>99</v>
      </c>
      <c r="P553">
        <v>158</v>
      </c>
      <c r="Q553">
        <v>7.7234680000000004</v>
      </c>
      <c r="R553">
        <f t="shared" si="33"/>
        <v>7.7234680000000004</v>
      </c>
      <c r="S553">
        <f t="shared" si="34"/>
        <v>7.7234680000000004</v>
      </c>
      <c r="T553">
        <f t="shared" si="35"/>
        <v>7.7234680000000004</v>
      </c>
    </row>
    <row r="554" spans="1:20" x14ac:dyDescent="0.25">
      <c r="A554">
        <v>553</v>
      </c>
      <c r="B554" t="str">
        <f>INDEX(Elemek!$B$2:$B$113, MATCH(D554, Elemek!$C$2:$C$113,0))</f>
        <v>Ag</v>
      </c>
      <c r="C554">
        <v>111</v>
      </c>
      <c r="D554">
        <v>47</v>
      </c>
      <c r="E554">
        <v>64</v>
      </c>
      <c r="F554">
        <v>8.8661110000000001</v>
      </c>
      <c r="H554" t="str">
        <f ca="1">IF(M554=Vas!$B$4, IF(H553="I", 1, MAX(H$2:H553) + 1), "")</f>
        <v/>
      </c>
      <c r="L554">
        <v>553</v>
      </c>
      <c r="M554" t="str">
        <f>INDEX(Elemek!$B$2:$B$113, MATCH(O554, Elemek!$C$2:$C$113,0))</f>
        <v>Ag</v>
      </c>
      <c r="N554">
        <f t="shared" si="32"/>
        <v>111</v>
      </c>
      <c r="O554">
        <v>47</v>
      </c>
      <c r="P554">
        <v>64</v>
      </c>
      <c r="Q554">
        <v>8.8661110000000001</v>
      </c>
      <c r="R554">
        <f t="shared" si="33"/>
        <v>8.8661110000000001</v>
      </c>
      <c r="S554">
        <f t="shared" si="34"/>
        <v>8.8661110000000001</v>
      </c>
      <c r="T554">
        <f t="shared" si="35"/>
        <v>8.8661110000000001</v>
      </c>
    </row>
    <row r="555" spans="1:20" x14ac:dyDescent="0.25">
      <c r="A555">
        <v>554</v>
      </c>
      <c r="B555" t="str">
        <f>INDEX(Elemek!$B$2:$B$113, MATCH(D555, Elemek!$C$2:$C$113,0))</f>
        <v>Tb</v>
      </c>
      <c r="C555">
        <v>161</v>
      </c>
      <c r="D555">
        <v>65</v>
      </c>
      <c r="E555">
        <v>96</v>
      </c>
      <c r="F555">
        <v>8.4903829999999996</v>
      </c>
      <c r="H555" t="str">
        <f ca="1">IF(M555=Vas!$B$4, IF(H554="I", 1, MAX(H$2:H554) + 1), "")</f>
        <v/>
      </c>
      <c r="L555">
        <v>554</v>
      </c>
      <c r="M555" t="str">
        <f>INDEX(Elemek!$B$2:$B$113, MATCH(O555, Elemek!$C$2:$C$113,0))</f>
        <v>Tb</v>
      </c>
      <c r="N555">
        <f t="shared" si="32"/>
        <v>161</v>
      </c>
      <c r="O555">
        <v>65</v>
      </c>
      <c r="P555">
        <v>96</v>
      </c>
      <c r="Q555">
        <v>8.4903829999999996</v>
      </c>
      <c r="R555">
        <f t="shared" si="33"/>
        <v>8.4903829999999996</v>
      </c>
      <c r="S555">
        <f t="shared" si="34"/>
        <v>8.4903829999999996</v>
      </c>
      <c r="T555">
        <f t="shared" si="35"/>
        <v>8.4903829999999996</v>
      </c>
    </row>
    <row r="556" spans="1:20" x14ac:dyDescent="0.25">
      <c r="A556">
        <v>555</v>
      </c>
      <c r="B556" t="str">
        <f>INDEX(Elemek!$B$2:$B$113, MATCH(D556, Elemek!$C$2:$C$113,0))</f>
        <v>U</v>
      </c>
      <c r="C556">
        <v>237</v>
      </c>
      <c r="D556">
        <v>92</v>
      </c>
      <c r="E556">
        <v>145</v>
      </c>
      <c r="F556">
        <v>7.8798000000000004</v>
      </c>
      <c r="H556" t="str">
        <f ca="1">IF(M556=Vas!$B$4, IF(H555="I", 1, MAX(H$2:H555) + 1), "")</f>
        <v/>
      </c>
      <c r="L556">
        <v>555</v>
      </c>
      <c r="M556" t="str">
        <f>INDEX(Elemek!$B$2:$B$113, MATCH(O556, Elemek!$C$2:$C$113,0))</f>
        <v>U</v>
      </c>
      <c r="N556">
        <f t="shared" si="32"/>
        <v>237</v>
      </c>
      <c r="O556">
        <v>92</v>
      </c>
      <c r="P556">
        <v>145</v>
      </c>
      <c r="Q556">
        <v>7.8798000000000004</v>
      </c>
      <c r="R556">
        <f t="shared" si="33"/>
        <v>7.8798000000000004</v>
      </c>
      <c r="S556">
        <f t="shared" si="34"/>
        <v>7.8798000000000004</v>
      </c>
      <c r="T556">
        <f t="shared" si="35"/>
        <v>7.8798000000000004</v>
      </c>
    </row>
    <row r="557" spans="1:20" x14ac:dyDescent="0.25">
      <c r="A557">
        <v>556</v>
      </c>
      <c r="B557" t="str">
        <f>INDEX(Elemek!$B$2:$B$113, MATCH(D557, Elemek!$C$2:$C$113,0))</f>
        <v>Lu</v>
      </c>
      <c r="C557">
        <v>172</v>
      </c>
      <c r="D557">
        <v>71</v>
      </c>
      <c r="E557">
        <v>101</v>
      </c>
      <c r="F557">
        <v>8.4012170000000008</v>
      </c>
      <c r="H557" t="str">
        <f ca="1">IF(M557=Vas!$B$4, IF(H556="I", 1, MAX(H$2:H556) + 1), "")</f>
        <v/>
      </c>
      <c r="L557">
        <v>556</v>
      </c>
      <c r="M557" t="str">
        <f>INDEX(Elemek!$B$2:$B$113, MATCH(O557, Elemek!$C$2:$C$113,0))</f>
        <v>Lu</v>
      </c>
      <c r="N557">
        <f t="shared" si="32"/>
        <v>172</v>
      </c>
      <c r="O557">
        <v>71</v>
      </c>
      <c r="P557">
        <v>101</v>
      </c>
      <c r="Q557">
        <v>8.4012170000000008</v>
      </c>
      <c r="R557">
        <f t="shared" si="33"/>
        <v>8.4012170000000008</v>
      </c>
      <c r="S557">
        <f t="shared" si="34"/>
        <v>8.4012170000000008</v>
      </c>
      <c r="T557">
        <f t="shared" si="35"/>
        <v>8.4012170000000008</v>
      </c>
    </row>
    <row r="558" spans="1:20" x14ac:dyDescent="0.25">
      <c r="A558">
        <v>557</v>
      </c>
      <c r="B558" t="str">
        <f>INDEX(Elemek!$B$2:$B$113, MATCH(D558, Elemek!$C$2:$C$113,0))</f>
        <v>Lu</v>
      </c>
      <c r="C558">
        <v>177</v>
      </c>
      <c r="D558">
        <v>71</v>
      </c>
      <c r="E558">
        <v>106</v>
      </c>
      <c r="F558">
        <v>8.85</v>
      </c>
      <c r="H558" t="str">
        <f ca="1">IF(M558=Vas!$B$4, IF(H557="I", 1, MAX(H$2:H557) + 1), "")</f>
        <v/>
      </c>
      <c r="L558">
        <v>557</v>
      </c>
      <c r="M558" t="str">
        <f>INDEX(Elemek!$B$2:$B$113, MATCH(O558, Elemek!$C$2:$C$113,0))</f>
        <v>Lu</v>
      </c>
      <c r="N558">
        <f t="shared" si="32"/>
        <v>177</v>
      </c>
      <c r="O558">
        <v>71</v>
      </c>
      <c r="P558">
        <v>106</v>
      </c>
      <c r="R558">
        <f t="shared" si="33"/>
        <v>8.5399999999999991</v>
      </c>
      <c r="S558">
        <f t="shared" si="34"/>
        <v>8.39</v>
      </c>
      <c r="T558">
        <f t="shared" si="35"/>
        <v>8.85</v>
      </c>
    </row>
    <row r="559" spans="1:20" x14ac:dyDescent="0.25">
      <c r="A559">
        <v>558</v>
      </c>
      <c r="B559" t="str">
        <f>INDEX(Elemek!$B$2:$B$113, MATCH(D559, Elemek!$C$2:$C$113,0))</f>
        <v>Cs</v>
      </c>
      <c r="C559">
        <v>132</v>
      </c>
      <c r="D559">
        <v>55</v>
      </c>
      <c r="E559">
        <v>77</v>
      </c>
      <c r="F559">
        <v>8.7315989999999992</v>
      </c>
      <c r="H559" t="str">
        <f ca="1">IF(M559=Vas!$B$4, IF(H558="I", 1, MAX(H$2:H558) + 1), "")</f>
        <v/>
      </c>
      <c r="L559">
        <v>558</v>
      </c>
      <c r="M559" t="str">
        <f>INDEX(Elemek!$B$2:$B$113, MATCH(O559, Elemek!$C$2:$C$113,0))</f>
        <v>Cs</v>
      </c>
      <c r="N559">
        <f t="shared" si="32"/>
        <v>132</v>
      </c>
      <c r="O559">
        <v>55</v>
      </c>
      <c r="P559">
        <v>77</v>
      </c>
      <c r="Q559">
        <v>8.7315989999999992</v>
      </c>
      <c r="R559">
        <f t="shared" si="33"/>
        <v>8.7315989999999992</v>
      </c>
      <c r="S559">
        <f t="shared" si="34"/>
        <v>8.7315989999999992</v>
      </c>
      <c r="T559">
        <f t="shared" si="35"/>
        <v>8.7315989999999992</v>
      </c>
    </row>
    <row r="560" spans="1:20" x14ac:dyDescent="0.25">
      <c r="A560">
        <v>559</v>
      </c>
      <c r="B560" t="str">
        <f>INDEX(Elemek!$B$2:$B$113, MATCH(D560, Elemek!$C$2:$C$113,0))</f>
        <v>Bi</v>
      </c>
      <c r="C560">
        <v>206</v>
      </c>
      <c r="D560">
        <v>83</v>
      </c>
      <c r="E560">
        <v>123</v>
      </c>
      <c r="F560">
        <v>8.1685510000000008</v>
      </c>
      <c r="H560" t="str">
        <f ca="1">IF(M560=Vas!$B$4, IF(H559="I", 1, MAX(H$2:H559) + 1), "")</f>
        <v/>
      </c>
      <c r="L560">
        <v>559</v>
      </c>
      <c r="M560" t="str">
        <f>INDEX(Elemek!$B$2:$B$113, MATCH(O560, Elemek!$C$2:$C$113,0))</f>
        <v>Bi</v>
      </c>
      <c r="N560">
        <f t="shared" si="32"/>
        <v>206</v>
      </c>
      <c r="O560">
        <v>83</v>
      </c>
      <c r="P560">
        <v>123</v>
      </c>
      <c r="Q560">
        <v>8.1685510000000008</v>
      </c>
      <c r="R560">
        <f t="shared" si="33"/>
        <v>8.1685510000000008</v>
      </c>
      <c r="S560">
        <f t="shared" si="34"/>
        <v>8.1685510000000008</v>
      </c>
      <c r="T560">
        <f t="shared" si="35"/>
        <v>8.1685510000000008</v>
      </c>
    </row>
    <row r="561" spans="1:20" x14ac:dyDescent="0.25">
      <c r="A561">
        <v>560</v>
      </c>
      <c r="B561" t="str">
        <f>INDEX(Elemek!$B$2:$B$113, MATCH(D561, Elemek!$C$2:$C$113,0))</f>
        <v>Au</v>
      </c>
      <c r="C561">
        <v>196</v>
      </c>
      <c r="D561">
        <v>79</v>
      </c>
      <c r="E561">
        <v>117</v>
      </c>
      <c r="F561">
        <v>8.2302049999999998</v>
      </c>
      <c r="H561" t="str">
        <f ca="1">IF(M561=Vas!$B$4, IF(H560="I", 1, MAX(H$2:H560) + 1), "")</f>
        <v/>
      </c>
      <c r="L561">
        <v>560</v>
      </c>
      <c r="M561" t="str">
        <f>INDEX(Elemek!$B$2:$B$113, MATCH(O561, Elemek!$C$2:$C$113,0))</f>
        <v>Au</v>
      </c>
      <c r="N561">
        <f t="shared" si="32"/>
        <v>196</v>
      </c>
      <c r="O561">
        <v>79</v>
      </c>
      <c r="P561">
        <v>117</v>
      </c>
      <c r="Q561">
        <v>8.2302049999999998</v>
      </c>
      <c r="R561">
        <f t="shared" si="33"/>
        <v>8.2302049999999998</v>
      </c>
      <c r="S561">
        <f t="shared" si="34"/>
        <v>8.2302049999999998</v>
      </c>
      <c r="T561">
        <f t="shared" si="35"/>
        <v>8.2302049999999998</v>
      </c>
    </row>
    <row r="562" spans="1:20" x14ac:dyDescent="0.25">
      <c r="A562">
        <v>561</v>
      </c>
      <c r="B562" t="str">
        <f>INDEX(Elemek!$B$2:$B$113, MATCH(D562, Elemek!$C$2:$C$113,0))</f>
        <v>Ni</v>
      </c>
      <c r="C562">
        <v>56</v>
      </c>
      <c r="D562">
        <v>28</v>
      </c>
      <c r="E562">
        <v>28</v>
      </c>
      <c r="F562">
        <v>9.0338989999999999</v>
      </c>
      <c r="H562" t="str">
        <f ca="1">IF(M562=Vas!$B$4, IF(H561="I", 1, MAX(H$2:H561) + 1), "")</f>
        <v/>
      </c>
      <c r="L562">
        <v>561</v>
      </c>
      <c r="M562" t="str">
        <f>INDEX(Elemek!$B$2:$B$113, MATCH(O562, Elemek!$C$2:$C$113,0))</f>
        <v>Ni</v>
      </c>
      <c r="N562">
        <f t="shared" si="32"/>
        <v>56</v>
      </c>
      <c r="O562">
        <v>28</v>
      </c>
      <c r="P562">
        <v>28</v>
      </c>
      <c r="Q562">
        <v>9.0338989999999999</v>
      </c>
      <c r="R562">
        <f t="shared" si="33"/>
        <v>9.0338989999999999</v>
      </c>
      <c r="S562">
        <f t="shared" si="34"/>
        <v>9.0338989999999999</v>
      </c>
      <c r="T562">
        <f t="shared" si="35"/>
        <v>9.0338989999999999</v>
      </c>
    </row>
    <row r="563" spans="1:20" x14ac:dyDescent="0.25">
      <c r="A563">
        <v>562</v>
      </c>
      <c r="B563" t="str">
        <f>INDEX(Elemek!$B$2:$B$113, MATCH(D563, Elemek!$C$2:$C$113,0))</f>
        <v>Te</v>
      </c>
      <c r="C563">
        <v>118</v>
      </c>
      <c r="D563">
        <v>52</v>
      </c>
      <c r="E563">
        <v>66</v>
      </c>
      <c r="F563">
        <v>8.8147260000000003</v>
      </c>
      <c r="H563" t="str">
        <f ca="1">IF(M563=Vas!$B$4, IF(H562="I", 1, MAX(H$2:H562) + 1), "")</f>
        <v/>
      </c>
      <c r="L563">
        <v>562</v>
      </c>
      <c r="M563" t="str">
        <f>INDEX(Elemek!$B$2:$B$113, MATCH(O563, Elemek!$C$2:$C$113,0))</f>
        <v>Te</v>
      </c>
      <c r="N563">
        <f t="shared" si="32"/>
        <v>118</v>
      </c>
      <c r="O563">
        <v>52</v>
      </c>
      <c r="P563">
        <v>66</v>
      </c>
      <c r="Q563">
        <v>8.8147260000000003</v>
      </c>
      <c r="R563">
        <f t="shared" si="33"/>
        <v>8.8147260000000003</v>
      </c>
      <c r="S563">
        <f t="shared" si="34"/>
        <v>8.8147260000000003</v>
      </c>
      <c r="T563">
        <f t="shared" si="35"/>
        <v>8.8147260000000003</v>
      </c>
    </row>
    <row r="564" spans="1:20" x14ac:dyDescent="0.25">
      <c r="A564">
        <v>563</v>
      </c>
      <c r="B564" t="str">
        <f>INDEX(Elemek!$B$2:$B$113, MATCH(D564, Elemek!$C$2:$C$113,0))</f>
        <v>Eu</v>
      </c>
      <c r="C564">
        <v>145</v>
      </c>
      <c r="D564">
        <v>63</v>
      </c>
      <c r="E564">
        <v>82</v>
      </c>
      <c r="F564">
        <v>8.6092449999999996</v>
      </c>
      <c r="H564" t="str">
        <f ca="1">IF(M564=Vas!$B$4, IF(H563="I", 1, MAX(H$2:H563) + 1), "")</f>
        <v/>
      </c>
      <c r="L564">
        <v>563</v>
      </c>
      <c r="M564" t="str">
        <f>INDEX(Elemek!$B$2:$B$113, MATCH(O564, Elemek!$C$2:$C$113,0))</f>
        <v>Eu</v>
      </c>
      <c r="N564">
        <f t="shared" si="32"/>
        <v>145</v>
      </c>
      <c r="O564">
        <v>63</v>
      </c>
      <c r="P564">
        <v>82</v>
      </c>
      <c r="Q564">
        <v>8.6092449999999996</v>
      </c>
      <c r="R564">
        <f t="shared" si="33"/>
        <v>8.6092449999999996</v>
      </c>
      <c r="S564">
        <f t="shared" si="34"/>
        <v>8.6092449999999996</v>
      </c>
      <c r="T564">
        <f t="shared" si="35"/>
        <v>8.6092449999999996</v>
      </c>
    </row>
    <row r="565" spans="1:20" x14ac:dyDescent="0.25">
      <c r="A565">
        <v>564</v>
      </c>
      <c r="B565" t="str">
        <f>INDEX(Elemek!$B$2:$B$113, MATCH(D565, Elemek!$C$2:$C$113,0))</f>
        <v>Sb</v>
      </c>
      <c r="C565">
        <v>120</v>
      </c>
      <c r="D565">
        <v>51</v>
      </c>
      <c r="E565">
        <v>69</v>
      </c>
      <c r="F565">
        <v>8.8081940000000003</v>
      </c>
      <c r="H565" t="str">
        <f ca="1">IF(M565=Vas!$B$4, IF(H564="I", 1, MAX(H$2:H564) + 1), "")</f>
        <v/>
      </c>
      <c r="L565">
        <v>564</v>
      </c>
      <c r="M565" t="str">
        <f>INDEX(Elemek!$B$2:$B$113, MATCH(O565, Elemek!$C$2:$C$113,0))</f>
        <v>Sb</v>
      </c>
      <c r="N565">
        <f t="shared" si="32"/>
        <v>120</v>
      </c>
      <c r="O565">
        <v>51</v>
      </c>
      <c r="P565">
        <v>69</v>
      </c>
      <c r="Q565">
        <v>8.8081940000000003</v>
      </c>
      <c r="R565">
        <f t="shared" si="33"/>
        <v>8.8081940000000003</v>
      </c>
      <c r="S565">
        <f t="shared" si="34"/>
        <v>8.8081940000000003</v>
      </c>
      <c r="T565">
        <f t="shared" si="35"/>
        <v>8.8081940000000003</v>
      </c>
    </row>
    <row r="566" spans="1:20" x14ac:dyDescent="0.25">
      <c r="A566">
        <v>565</v>
      </c>
      <c r="B566" t="str">
        <f>INDEX(Elemek!$B$2:$B$113, MATCH(D566, Elemek!$C$2:$C$113,0))</f>
        <v>Mn</v>
      </c>
      <c r="C566">
        <v>52</v>
      </c>
      <c r="D566">
        <v>25</v>
      </c>
      <c r="E566">
        <v>27</v>
      </c>
      <c r="F566">
        <v>9.0464310000000001</v>
      </c>
      <c r="H566" t="str">
        <f ca="1">IF(M566=Vas!$B$4, IF(H565="I", 1, MAX(H$2:H565) + 1), "")</f>
        <v/>
      </c>
      <c r="L566">
        <v>565</v>
      </c>
      <c r="M566" t="str">
        <f>INDEX(Elemek!$B$2:$B$113, MATCH(O566, Elemek!$C$2:$C$113,0))</f>
        <v>Mn</v>
      </c>
      <c r="N566">
        <f t="shared" si="32"/>
        <v>52</v>
      </c>
      <c r="O566">
        <v>25</v>
      </c>
      <c r="P566">
        <v>27</v>
      </c>
      <c r="Q566">
        <v>9.0464310000000001</v>
      </c>
      <c r="R566">
        <f t="shared" si="33"/>
        <v>9.0464310000000001</v>
      </c>
      <c r="S566">
        <f t="shared" si="34"/>
        <v>9.0464310000000001</v>
      </c>
      <c r="T566">
        <f t="shared" si="35"/>
        <v>9.0464310000000001</v>
      </c>
    </row>
    <row r="567" spans="1:20" x14ac:dyDescent="0.25">
      <c r="A567">
        <v>566</v>
      </c>
      <c r="B567" t="str">
        <f>INDEX(Elemek!$B$2:$B$113, MATCH(D567, Elemek!$C$2:$C$113,0))</f>
        <v>Pm</v>
      </c>
      <c r="C567">
        <v>148</v>
      </c>
      <c r="D567">
        <v>61</v>
      </c>
      <c r="E567">
        <v>87</v>
      </c>
      <c r="F567">
        <v>8.91</v>
      </c>
      <c r="H567" t="str">
        <f ca="1">IF(M567=Vas!$B$4, IF(H566="I", 1, MAX(H$2:H566) + 1), "")</f>
        <v/>
      </c>
      <c r="L567">
        <v>566</v>
      </c>
      <c r="M567" t="str">
        <f>INDEX(Elemek!$B$2:$B$113, MATCH(O567, Elemek!$C$2:$C$113,0))</f>
        <v>Pm</v>
      </c>
      <c r="N567">
        <f t="shared" si="32"/>
        <v>148</v>
      </c>
      <c r="O567">
        <v>61</v>
      </c>
      <c r="P567">
        <v>87</v>
      </c>
      <c r="R567">
        <f t="shared" si="33"/>
        <v>8.5399999999999991</v>
      </c>
      <c r="S567">
        <f t="shared" si="34"/>
        <v>8.6</v>
      </c>
      <c r="T567">
        <f t="shared" si="35"/>
        <v>8.91</v>
      </c>
    </row>
    <row r="568" spans="1:20" x14ac:dyDescent="0.25">
      <c r="A568">
        <v>567</v>
      </c>
      <c r="B568" t="str">
        <f>INDEX(Elemek!$B$2:$B$113, MATCH(D568, Elemek!$C$2:$C$113,0))</f>
        <v>Tb</v>
      </c>
      <c r="C568">
        <v>156</v>
      </c>
      <c r="D568">
        <v>65</v>
      </c>
      <c r="E568">
        <v>91</v>
      </c>
      <c r="F568">
        <v>8.5206669999999995</v>
      </c>
      <c r="H568" t="str">
        <f ca="1">IF(M568=Vas!$B$4, IF(H567="I", 1, MAX(H$2:H567) + 1), "")</f>
        <v/>
      </c>
      <c r="L568">
        <v>567</v>
      </c>
      <c r="M568" t="str">
        <f>INDEX(Elemek!$B$2:$B$113, MATCH(O568, Elemek!$C$2:$C$113,0))</f>
        <v>Tb</v>
      </c>
      <c r="N568">
        <f t="shared" si="32"/>
        <v>156</v>
      </c>
      <c r="O568">
        <v>65</v>
      </c>
      <c r="P568">
        <v>91</v>
      </c>
      <c r="Q568">
        <v>8.5206669999999995</v>
      </c>
      <c r="R568">
        <f t="shared" si="33"/>
        <v>8.5206669999999995</v>
      </c>
      <c r="S568">
        <f t="shared" si="34"/>
        <v>8.5206669999999995</v>
      </c>
      <c r="T568">
        <f t="shared" si="35"/>
        <v>8.5206669999999995</v>
      </c>
    </row>
    <row r="569" spans="1:20" x14ac:dyDescent="0.25">
      <c r="A569">
        <v>568</v>
      </c>
      <c r="B569" t="str">
        <f>INDEX(Elemek!$B$2:$B$113, MATCH(D569, Elemek!$C$2:$C$113,0))</f>
        <v>Tb</v>
      </c>
      <c r="C569">
        <v>155</v>
      </c>
      <c r="D569">
        <v>65</v>
      </c>
      <c r="E569">
        <v>90</v>
      </c>
      <c r="F569">
        <v>8.5310310000000005</v>
      </c>
      <c r="H569" t="str">
        <f ca="1">IF(M569=Vas!$B$4, IF(H568="I", 1, MAX(H$2:H568) + 1), "")</f>
        <v/>
      </c>
      <c r="L569">
        <v>568</v>
      </c>
      <c r="M569" t="str">
        <f>INDEX(Elemek!$B$2:$B$113, MATCH(O569, Elemek!$C$2:$C$113,0))</f>
        <v>Tb</v>
      </c>
      <c r="N569">
        <f t="shared" si="32"/>
        <v>155</v>
      </c>
      <c r="O569">
        <v>65</v>
      </c>
      <c r="P569">
        <v>90</v>
      </c>
      <c r="Q569">
        <v>8.5310310000000005</v>
      </c>
      <c r="R569">
        <f t="shared" si="33"/>
        <v>8.5310310000000005</v>
      </c>
      <c r="S569">
        <f t="shared" si="34"/>
        <v>8.5310310000000005</v>
      </c>
      <c r="T569">
        <f t="shared" si="35"/>
        <v>8.5310310000000005</v>
      </c>
    </row>
    <row r="570" spans="1:20" x14ac:dyDescent="0.25">
      <c r="A570">
        <v>569</v>
      </c>
      <c r="B570" t="str">
        <f>INDEX(Elemek!$B$2:$B$113, MATCH(D570, Elemek!$C$2:$C$113,0))</f>
        <v>Xe</v>
      </c>
      <c r="C570">
        <v>133</v>
      </c>
      <c r="D570">
        <v>54</v>
      </c>
      <c r="E570">
        <v>79</v>
      </c>
      <c r="F570">
        <v>8.730302</v>
      </c>
      <c r="H570" t="str">
        <f ca="1">IF(M570=Vas!$B$4, IF(H569="I", 1, MAX(H$2:H569) + 1), "")</f>
        <v/>
      </c>
      <c r="L570">
        <v>569</v>
      </c>
      <c r="M570" t="str">
        <f>INDEX(Elemek!$B$2:$B$113, MATCH(O570, Elemek!$C$2:$C$113,0))</f>
        <v>Xe</v>
      </c>
      <c r="N570">
        <f t="shared" si="32"/>
        <v>133</v>
      </c>
      <c r="O570">
        <v>54</v>
      </c>
      <c r="P570">
        <v>79</v>
      </c>
      <c r="Q570">
        <v>8.730302</v>
      </c>
      <c r="R570">
        <f t="shared" si="33"/>
        <v>8.730302</v>
      </c>
      <c r="S570">
        <f t="shared" si="34"/>
        <v>8.730302</v>
      </c>
      <c r="T570">
        <f t="shared" si="35"/>
        <v>8.730302</v>
      </c>
    </row>
    <row r="571" spans="1:20" x14ac:dyDescent="0.25">
      <c r="A571">
        <v>570</v>
      </c>
      <c r="B571" t="str">
        <f>INDEX(Elemek!$B$2:$B$113, MATCH(D571, Elemek!$C$2:$C$113,0))</f>
        <v>Ta</v>
      </c>
      <c r="C571">
        <v>183</v>
      </c>
      <c r="D571">
        <v>73</v>
      </c>
      <c r="E571">
        <v>110</v>
      </c>
      <c r="F571">
        <v>8.3188469999999999</v>
      </c>
      <c r="H571" t="str">
        <f ca="1">IF(M571=Vas!$B$4, IF(H570="I", 1, MAX(H$2:H570) + 1), "")</f>
        <v/>
      </c>
      <c r="L571">
        <v>570</v>
      </c>
      <c r="M571" t="str">
        <f>INDEX(Elemek!$B$2:$B$113, MATCH(O571, Elemek!$C$2:$C$113,0))</f>
        <v>Ta</v>
      </c>
      <c r="N571">
        <f t="shared" si="32"/>
        <v>183</v>
      </c>
      <c r="O571">
        <v>73</v>
      </c>
      <c r="P571">
        <v>110</v>
      </c>
      <c r="Q571">
        <v>8.3188469999999999</v>
      </c>
      <c r="R571">
        <f t="shared" si="33"/>
        <v>8.3188469999999999</v>
      </c>
      <c r="S571">
        <f t="shared" si="34"/>
        <v>8.3188469999999999</v>
      </c>
      <c r="T571">
        <f t="shared" si="35"/>
        <v>8.3188469999999999</v>
      </c>
    </row>
    <row r="572" spans="1:20" x14ac:dyDescent="0.25">
      <c r="A572">
        <v>571</v>
      </c>
      <c r="B572" t="str">
        <f>INDEX(Elemek!$B$2:$B$113, MATCH(D572, Elemek!$C$2:$C$113,0))</f>
        <v>Bi</v>
      </c>
      <c r="C572">
        <v>210</v>
      </c>
      <c r="D572">
        <v>83</v>
      </c>
      <c r="E572">
        <v>127</v>
      </c>
      <c r="F572">
        <v>8.67</v>
      </c>
      <c r="H572" t="str">
        <f ca="1">IF(M572=Vas!$B$4, IF(H571="I", 1, MAX(H$2:H571) + 1), "")</f>
        <v/>
      </c>
      <c r="L572">
        <v>571</v>
      </c>
      <c r="M572" t="str">
        <f>INDEX(Elemek!$B$2:$B$113, MATCH(O572, Elemek!$C$2:$C$113,0))</f>
        <v>Bi</v>
      </c>
      <c r="N572">
        <f t="shared" si="32"/>
        <v>210</v>
      </c>
      <c r="O572">
        <v>83</v>
      </c>
      <c r="P572">
        <v>127</v>
      </c>
      <c r="R572">
        <f t="shared" si="33"/>
        <v>8.5399999999999991</v>
      </c>
      <c r="S572">
        <f t="shared" si="34"/>
        <v>8.16</v>
      </c>
      <c r="T572">
        <f t="shared" si="35"/>
        <v>8.67</v>
      </c>
    </row>
    <row r="573" spans="1:20" x14ac:dyDescent="0.25">
      <c r="A573">
        <v>572</v>
      </c>
      <c r="B573" t="str">
        <f>INDEX(Elemek!$B$2:$B$113, MATCH(D573, Elemek!$C$2:$C$113,0))</f>
        <v>Bk</v>
      </c>
      <c r="C573">
        <v>245</v>
      </c>
      <c r="D573">
        <v>97</v>
      </c>
      <c r="E573">
        <v>148</v>
      </c>
      <c r="F573">
        <v>7.8190200000000001</v>
      </c>
      <c r="H573" t="str">
        <f ca="1">IF(M573=Vas!$B$4, IF(H572="I", 1, MAX(H$2:H572) + 1), "")</f>
        <v/>
      </c>
      <c r="L573">
        <v>572</v>
      </c>
      <c r="M573" t="str">
        <f>INDEX(Elemek!$B$2:$B$113, MATCH(O573, Elemek!$C$2:$C$113,0))</f>
        <v>Bk</v>
      </c>
      <c r="N573">
        <f t="shared" si="32"/>
        <v>245</v>
      </c>
      <c r="O573">
        <v>97</v>
      </c>
      <c r="P573">
        <v>148</v>
      </c>
      <c r="Q573">
        <v>7.8190200000000001</v>
      </c>
      <c r="R573">
        <f t="shared" si="33"/>
        <v>7.8190200000000001</v>
      </c>
      <c r="S573">
        <f t="shared" si="34"/>
        <v>7.8190200000000001</v>
      </c>
      <c r="T573">
        <f t="shared" si="35"/>
        <v>7.8190200000000001</v>
      </c>
    </row>
    <row r="574" spans="1:20" x14ac:dyDescent="0.25">
      <c r="A574">
        <v>573</v>
      </c>
      <c r="B574" t="str">
        <f>INDEX(Elemek!$B$2:$B$113, MATCH(D574, Elemek!$C$2:$C$113,0))</f>
        <v>Te</v>
      </c>
      <c r="C574">
        <v>119</v>
      </c>
      <c r="D574">
        <v>52</v>
      </c>
      <c r="E574">
        <v>67</v>
      </c>
      <c r="F574">
        <v>8.8017730000000007</v>
      </c>
      <c r="H574" t="str">
        <f ca="1">IF(M574=Vas!$B$4, IF(H573="I", 1, MAX(H$2:H573) + 1), "")</f>
        <v/>
      </c>
      <c r="L574">
        <v>573</v>
      </c>
      <c r="M574" t="str">
        <f>INDEX(Elemek!$B$2:$B$113, MATCH(O574, Elemek!$C$2:$C$113,0))</f>
        <v>Te</v>
      </c>
      <c r="N574">
        <f t="shared" si="32"/>
        <v>119</v>
      </c>
      <c r="O574">
        <v>52</v>
      </c>
      <c r="P574">
        <v>67</v>
      </c>
      <c r="Q574">
        <v>8.8017730000000007</v>
      </c>
      <c r="R574">
        <f t="shared" si="33"/>
        <v>8.8017730000000007</v>
      </c>
      <c r="S574">
        <f t="shared" si="34"/>
        <v>8.8017730000000007</v>
      </c>
      <c r="T574">
        <f t="shared" si="35"/>
        <v>8.8017730000000007</v>
      </c>
    </row>
    <row r="575" spans="1:20" x14ac:dyDescent="0.25">
      <c r="A575">
        <v>574</v>
      </c>
      <c r="B575" t="str">
        <f>INDEX(Elemek!$B$2:$B$113, MATCH(D575, Elemek!$C$2:$C$113,0))</f>
        <v>Eu</v>
      </c>
      <c r="C575">
        <v>146</v>
      </c>
      <c r="D575">
        <v>63</v>
      </c>
      <c r="E575">
        <v>83</v>
      </c>
      <c r="F575">
        <v>8.5995600000000003</v>
      </c>
      <c r="H575" t="str">
        <f ca="1">IF(M575=Vas!$B$4, IF(H574="I", 1, MAX(H$2:H574) + 1), "")</f>
        <v/>
      </c>
      <c r="L575">
        <v>574</v>
      </c>
      <c r="M575" t="str">
        <f>INDEX(Elemek!$B$2:$B$113, MATCH(O575, Elemek!$C$2:$C$113,0))</f>
        <v>Eu</v>
      </c>
      <c r="N575">
        <f t="shared" si="32"/>
        <v>146</v>
      </c>
      <c r="O575">
        <v>63</v>
      </c>
      <c r="P575">
        <v>83</v>
      </c>
      <c r="Q575">
        <v>8.5995600000000003</v>
      </c>
      <c r="R575">
        <f t="shared" si="33"/>
        <v>8.5995600000000003</v>
      </c>
      <c r="S575">
        <f t="shared" si="34"/>
        <v>8.5995600000000003</v>
      </c>
      <c r="T575">
        <f t="shared" si="35"/>
        <v>8.5995600000000003</v>
      </c>
    </row>
    <row r="576" spans="1:20" x14ac:dyDescent="0.25">
      <c r="A576">
        <v>575</v>
      </c>
      <c r="B576" t="str">
        <f>INDEX(Elemek!$B$2:$B$113, MATCH(D576, Elemek!$C$2:$C$113,0))</f>
        <v>Ca</v>
      </c>
      <c r="C576">
        <v>47</v>
      </c>
      <c r="D576">
        <v>20</v>
      </c>
      <c r="E576">
        <v>27</v>
      </c>
      <c r="F576">
        <v>8.9721810000000009</v>
      </c>
      <c r="H576" t="str">
        <f ca="1">IF(M576=Vas!$B$4, IF(H575="I", 1, MAX(H$2:H575) + 1), "")</f>
        <v/>
      </c>
      <c r="L576">
        <v>575</v>
      </c>
      <c r="M576" t="str">
        <f>INDEX(Elemek!$B$2:$B$113, MATCH(O576, Elemek!$C$2:$C$113,0))</f>
        <v>Ca</v>
      </c>
      <c r="N576">
        <f t="shared" si="32"/>
        <v>47</v>
      </c>
      <c r="O576">
        <v>20</v>
      </c>
      <c r="P576">
        <v>27</v>
      </c>
      <c r="Q576">
        <v>8.9721810000000009</v>
      </c>
      <c r="R576">
        <f t="shared" si="33"/>
        <v>8.9721810000000009</v>
      </c>
      <c r="S576">
        <f t="shared" si="34"/>
        <v>8.9721810000000009</v>
      </c>
      <c r="T576">
        <f t="shared" si="35"/>
        <v>8.9721810000000009</v>
      </c>
    </row>
    <row r="577" spans="1:20" x14ac:dyDescent="0.25">
      <c r="A577">
        <v>576</v>
      </c>
      <c r="B577" t="str">
        <f>INDEX(Elemek!$B$2:$B$113, MATCH(D577, Elemek!$C$2:$C$113,0))</f>
        <v>Np</v>
      </c>
      <c r="C577">
        <v>234</v>
      </c>
      <c r="D577">
        <v>93</v>
      </c>
      <c r="E577">
        <v>141</v>
      </c>
      <c r="F577">
        <v>7.9005710000000002</v>
      </c>
      <c r="H577" t="str">
        <f ca="1">IF(M577=Vas!$B$4, IF(H576="I", 1, MAX(H$2:H576) + 1), "")</f>
        <v/>
      </c>
      <c r="L577">
        <v>576</v>
      </c>
      <c r="M577" t="str">
        <f>INDEX(Elemek!$B$2:$B$113, MATCH(O577, Elemek!$C$2:$C$113,0))</f>
        <v>Np</v>
      </c>
      <c r="N577">
        <f t="shared" si="32"/>
        <v>234</v>
      </c>
      <c r="O577">
        <v>93</v>
      </c>
      <c r="P577">
        <v>141</v>
      </c>
      <c r="Q577">
        <v>7.9005710000000002</v>
      </c>
      <c r="R577">
        <f t="shared" si="33"/>
        <v>7.9005710000000002</v>
      </c>
      <c r="S577">
        <f t="shared" si="34"/>
        <v>7.9005710000000002</v>
      </c>
      <c r="T577">
        <f t="shared" si="35"/>
        <v>7.9005710000000002</v>
      </c>
    </row>
    <row r="578" spans="1:20" x14ac:dyDescent="0.25">
      <c r="A578">
        <v>577</v>
      </c>
      <c r="B578" t="str">
        <f>INDEX(Elemek!$B$2:$B$113, MATCH(D578, Elemek!$C$2:$C$113,0))</f>
        <v>Rh</v>
      </c>
      <c r="C578">
        <v>101</v>
      </c>
      <c r="D578">
        <v>45</v>
      </c>
      <c r="E578">
        <v>56</v>
      </c>
      <c r="F578">
        <v>8.91</v>
      </c>
      <c r="H578" t="str">
        <f ca="1">IF(M578=Vas!$B$4, IF(H577="I", 1, MAX(H$2:H577) + 1), "")</f>
        <v/>
      </c>
      <c r="L578">
        <v>577</v>
      </c>
      <c r="M578" t="str">
        <f>INDEX(Elemek!$B$2:$B$113, MATCH(O578, Elemek!$C$2:$C$113,0))</f>
        <v>Rh</v>
      </c>
      <c r="N578">
        <f t="shared" si="32"/>
        <v>101</v>
      </c>
      <c r="O578">
        <v>45</v>
      </c>
      <c r="P578">
        <v>56</v>
      </c>
      <c r="R578">
        <f t="shared" si="33"/>
        <v>8.5399999999999991</v>
      </c>
      <c r="S578">
        <f t="shared" si="34"/>
        <v>8.92</v>
      </c>
      <c r="T578">
        <f t="shared" si="35"/>
        <v>8.91</v>
      </c>
    </row>
    <row r="579" spans="1:20" x14ac:dyDescent="0.25">
      <c r="A579">
        <v>578</v>
      </c>
      <c r="B579" t="str">
        <f>INDEX(Elemek!$B$2:$B$113, MATCH(D579, Elemek!$C$2:$C$113,0))</f>
        <v>Pt</v>
      </c>
      <c r="C579">
        <v>193</v>
      </c>
      <c r="D579">
        <v>78</v>
      </c>
      <c r="E579">
        <v>115</v>
      </c>
      <c r="F579">
        <v>8.67</v>
      </c>
      <c r="H579" t="str">
        <f ca="1">IF(M579=Vas!$B$4, IF(H578="I", 1, MAX(H$2:H578) + 1), "")</f>
        <v/>
      </c>
      <c r="L579">
        <v>578</v>
      </c>
      <c r="M579" t="str">
        <f>INDEX(Elemek!$B$2:$B$113, MATCH(O579, Elemek!$C$2:$C$113,0))</f>
        <v>Pt</v>
      </c>
      <c r="N579">
        <f t="shared" ref="N579:N642" si="36">SUM(O579:P579)</f>
        <v>193</v>
      </c>
      <c r="O579">
        <v>78</v>
      </c>
      <c r="P579">
        <v>115</v>
      </c>
      <c r="R579">
        <f t="shared" ref="R579:R642" si="37">IF(Q579="", ROUND(AVERAGE($Q$2:$Q$365), 2), Q579)</f>
        <v>8.5399999999999991</v>
      </c>
      <c r="S579">
        <f t="shared" ref="S579:S642" si="38">IF(Q579="",ROUND(AVERAGEIFS($Q$2:$Q$990,$Q$2:$Q$990,"&lt;&gt;""""",$M$2:$M$990,M579), 2),Q579)</f>
        <v>8.25</v>
      </c>
      <c r="T579">
        <f t="shared" ref="T579:T642" si="39">IF(Q579="", ROUND(15.7-17.7*POWER(N579, -1/3)-0.687 *POWER(O579, 2)*POWER(N579, -4/3)-23.7 * POWER(O579- (N579 /2), 2) * POWER(N579, -2) + IF(AND(ISEVEN(N579), ISEVEN(O579)), -1, IF(AND(ISODD(N579), ISODD(O579)), 1, 0)) * 12 * POWER(N579, -5/4), 2), Q579)</f>
        <v>8.67</v>
      </c>
    </row>
    <row r="580" spans="1:20" x14ac:dyDescent="0.25">
      <c r="A580">
        <v>579</v>
      </c>
      <c r="B580" t="str">
        <f>INDEX(Elemek!$B$2:$B$113, MATCH(D580, Elemek!$C$2:$C$113,0))</f>
        <v>Tc</v>
      </c>
      <c r="C580">
        <v>96</v>
      </c>
      <c r="D580">
        <v>43</v>
      </c>
      <c r="E580">
        <v>53</v>
      </c>
      <c r="F580">
        <v>8.9652550000000009</v>
      </c>
      <c r="H580" t="str">
        <f ca="1">IF(M580=Vas!$B$4, IF(H579="I", 1, MAX(H$2:H579) + 1), "")</f>
        <v/>
      </c>
      <c r="L580">
        <v>579</v>
      </c>
      <c r="M580" t="str">
        <f>INDEX(Elemek!$B$2:$B$113, MATCH(O580, Elemek!$C$2:$C$113,0))</f>
        <v>Tc</v>
      </c>
      <c r="N580">
        <f t="shared" si="36"/>
        <v>96</v>
      </c>
      <c r="O580">
        <v>43</v>
      </c>
      <c r="P580">
        <v>53</v>
      </c>
      <c r="Q580">
        <v>8.9652550000000009</v>
      </c>
      <c r="R580">
        <f t="shared" si="37"/>
        <v>8.9652550000000009</v>
      </c>
      <c r="S580">
        <f t="shared" si="38"/>
        <v>8.9652550000000009</v>
      </c>
      <c r="T580">
        <f t="shared" si="39"/>
        <v>8.9652550000000009</v>
      </c>
    </row>
    <row r="581" spans="1:20" x14ac:dyDescent="0.25">
      <c r="A581">
        <v>580</v>
      </c>
      <c r="B581" t="str">
        <f>INDEX(Elemek!$B$2:$B$113, MATCH(D581, Elemek!$C$2:$C$113,0))</f>
        <v>U</v>
      </c>
      <c r="C581">
        <v>231</v>
      </c>
      <c r="D581">
        <v>92</v>
      </c>
      <c r="E581">
        <v>139</v>
      </c>
      <c r="F581">
        <v>7.9249770000000002</v>
      </c>
      <c r="H581" t="str">
        <f ca="1">IF(M581=Vas!$B$4, IF(H580="I", 1, MAX(H$2:H580) + 1), "")</f>
        <v/>
      </c>
      <c r="L581">
        <v>580</v>
      </c>
      <c r="M581" t="str">
        <f>INDEX(Elemek!$B$2:$B$113, MATCH(O581, Elemek!$C$2:$C$113,0))</f>
        <v>U</v>
      </c>
      <c r="N581">
        <f t="shared" si="36"/>
        <v>231</v>
      </c>
      <c r="O581">
        <v>92</v>
      </c>
      <c r="P581">
        <v>139</v>
      </c>
      <c r="Q581">
        <v>7.9249770000000002</v>
      </c>
      <c r="R581">
        <f t="shared" si="37"/>
        <v>7.9249770000000002</v>
      </c>
      <c r="S581">
        <f t="shared" si="38"/>
        <v>7.9249770000000002</v>
      </c>
      <c r="T581">
        <f t="shared" si="39"/>
        <v>7.9249770000000002</v>
      </c>
    </row>
    <row r="582" spans="1:20" x14ac:dyDescent="0.25">
      <c r="A582">
        <v>581</v>
      </c>
      <c r="B582" t="str">
        <f>INDEX(Elemek!$B$2:$B$113, MATCH(D582, Elemek!$C$2:$C$113,0))</f>
        <v>Yb</v>
      </c>
      <c r="C582">
        <v>175</v>
      </c>
      <c r="D582">
        <v>70</v>
      </c>
      <c r="E582">
        <v>105</v>
      </c>
      <c r="F582">
        <v>8.3839020000000009</v>
      </c>
      <c r="H582" t="str">
        <f ca="1">IF(M582=Vas!$B$4, IF(H581="I", 1, MAX(H$2:H581) + 1), "")</f>
        <v/>
      </c>
      <c r="L582">
        <v>581</v>
      </c>
      <c r="M582" t="str">
        <f>INDEX(Elemek!$B$2:$B$113, MATCH(O582, Elemek!$C$2:$C$113,0))</f>
        <v>Yb</v>
      </c>
      <c r="N582">
        <f t="shared" si="36"/>
        <v>175</v>
      </c>
      <c r="O582">
        <v>70</v>
      </c>
      <c r="P582">
        <v>105</v>
      </c>
      <c r="Q582">
        <v>8.3839020000000009</v>
      </c>
      <c r="R582">
        <f t="shared" si="37"/>
        <v>8.3839020000000009</v>
      </c>
      <c r="S582">
        <f t="shared" si="38"/>
        <v>8.3839020000000009</v>
      </c>
      <c r="T582">
        <f t="shared" si="39"/>
        <v>8.3839020000000009</v>
      </c>
    </row>
    <row r="583" spans="1:20" x14ac:dyDescent="0.25">
      <c r="A583">
        <v>582</v>
      </c>
      <c r="B583" t="str">
        <f>INDEX(Elemek!$B$2:$B$113, MATCH(D583, Elemek!$C$2:$C$113,0))</f>
        <v>I</v>
      </c>
      <c r="C583">
        <v>124</v>
      </c>
      <c r="D583">
        <v>53</v>
      </c>
      <c r="E583">
        <v>71</v>
      </c>
      <c r="F583">
        <v>8.7758839999999996</v>
      </c>
      <c r="H583" t="str">
        <f ca="1">IF(M583=Vas!$B$4, IF(H582="I", 1, MAX(H$2:H582) + 1), "")</f>
        <v/>
      </c>
      <c r="L583">
        <v>582</v>
      </c>
      <c r="M583" t="str">
        <f>INDEX(Elemek!$B$2:$B$113, MATCH(O583, Elemek!$C$2:$C$113,0))</f>
        <v>I</v>
      </c>
      <c r="N583">
        <f t="shared" si="36"/>
        <v>124</v>
      </c>
      <c r="O583">
        <v>53</v>
      </c>
      <c r="P583">
        <v>71</v>
      </c>
      <c r="Q583">
        <v>8.7758839999999996</v>
      </c>
      <c r="R583">
        <f t="shared" si="37"/>
        <v>8.7758839999999996</v>
      </c>
      <c r="S583">
        <f t="shared" si="38"/>
        <v>8.7758839999999996</v>
      </c>
      <c r="T583">
        <f t="shared" si="39"/>
        <v>8.7758839999999996</v>
      </c>
    </row>
    <row r="584" spans="1:20" x14ac:dyDescent="0.25">
      <c r="A584">
        <v>583</v>
      </c>
      <c r="B584" t="str">
        <f>INDEX(Elemek!$B$2:$B$113, MATCH(D584, Elemek!$C$2:$C$113,0))</f>
        <v>Pt</v>
      </c>
      <c r="C584">
        <v>195</v>
      </c>
      <c r="D584">
        <v>78</v>
      </c>
      <c r="E584">
        <v>117</v>
      </c>
      <c r="F584">
        <v>8.7100000000000009</v>
      </c>
      <c r="H584" t="str">
        <f ca="1">IF(M584=Vas!$B$4, IF(H583="I", 1, MAX(H$2:H583) + 1), "")</f>
        <v/>
      </c>
      <c r="L584">
        <v>583</v>
      </c>
      <c r="M584" t="str">
        <f>INDEX(Elemek!$B$2:$B$113, MATCH(O584, Elemek!$C$2:$C$113,0))</f>
        <v>Pt</v>
      </c>
      <c r="N584">
        <f t="shared" si="36"/>
        <v>195</v>
      </c>
      <c r="O584">
        <v>78</v>
      </c>
      <c r="P584">
        <v>117</v>
      </c>
      <c r="R584">
        <f t="shared" si="37"/>
        <v>8.5399999999999991</v>
      </c>
      <c r="S584">
        <f t="shared" si="38"/>
        <v>8.25</v>
      </c>
      <c r="T584">
        <f t="shared" si="39"/>
        <v>8.7100000000000009</v>
      </c>
    </row>
    <row r="585" spans="1:20" x14ac:dyDescent="0.25">
      <c r="A585">
        <v>584</v>
      </c>
      <c r="B585" t="str">
        <f>INDEX(Elemek!$B$2:$B$113, MATCH(D585, Elemek!$C$2:$C$113,0))</f>
        <v>Sb</v>
      </c>
      <c r="C585">
        <v>127</v>
      </c>
      <c r="D585">
        <v>51</v>
      </c>
      <c r="E585">
        <v>76</v>
      </c>
      <c r="F585">
        <v>8.7540049999999994</v>
      </c>
      <c r="H585" t="str">
        <f ca="1">IF(M585=Vas!$B$4, IF(H584="I", 1, MAX(H$2:H584) + 1), "")</f>
        <v/>
      </c>
      <c r="L585">
        <v>584</v>
      </c>
      <c r="M585" t="str">
        <f>INDEX(Elemek!$B$2:$B$113, MATCH(O585, Elemek!$C$2:$C$113,0))</f>
        <v>Sb</v>
      </c>
      <c r="N585">
        <f t="shared" si="36"/>
        <v>127</v>
      </c>
      <c r="O585">
        <v>51</v>
      </c>
      <c r="P585">
        <v>76</v>
      </c>
      <c r="Q585">
        <v>8.7540049999999994</v>
      </c>
      <c r="R585">
        <f t="shared" si="37"/>
        <v>8.7540049999999994</v>
      </c>
      <c r="S585">
        <f t="shared" si="38"/>
        <v>8.7540049999999994</v>
      </c>
      <c r="T585">
        <f t="shared" si="39"/>
        <v>8.7540049999999994</v>
      </c>
    </row>
    <row r="586" spans="1:20" x14ac:dyDescent="0.25">
      <c r="A586">
        <v>585</v>
      </c>
      <c r="B586" t="str">
        <f>INDEX(Elemek!$B$2:$B$113, MATCH(D586, Elemek!$C$2:$C$113,0))</f>
        <v>Rn</v>
      </c>
      <c r="C586">
        <v>222</v>
      </c>
      <c r="D586">
        <v>86</v>
      </c>
      <c r="E586">
        <v>136</v>
      </c>
      <c r="F586">
        <v>7.997573</v>
      </c>
      <c r="H586" t="str">
        <f ca="1">IF(M586=Vas!$B$4, IF(H585="I", 1, MAX(H$2:H585) + 1), "")</f>
        <v/>
      </c>
      <c r="L586">
        <v>585</v>
      </c>
      <c r="M586" t="str">
        <f>INDEX(Elemek!$B$2:$B$113, MATCH(O586, Elemek!$C$2:$C$113,0))</f>
        <v>Rn</v>
      </c>
      <c r="N586">
        <f t="shared" si="36"/>
        <v>222</v>
      </c>
      <c r="O586">
        <v>86</v>
      </c>
      <c r="P586">
        <v>136</v>
      </c>
      <c r="Q586">
        <v>7.997573</v>
      </c>
      <c r="R586">
        <f t="shared" si="37"/>
        <v>7.997573</v>
      </c>
      <c r="S586">
        <f t="shared" si="38"/>
        <v>7.997573</v>
      </c>
      <c r="T586">
        <f t="shared" si="39"/>
        <v>7.997573</v>
      </c>
    </row>
    <row r="587" spans="1:20" x14ac:dyDescent="0.25">
      <c r="A587">
        <v>586</v>
      </c>
      <c r="B587" t="str">
        <f>INDEX(Elemek!$B$2:$B$113, MATCH(D587, Elemek!$C$2:$C$113,0))</f>
        <v>Re</v>
      </c>
      <c r="C587">
        <v>186</v>
      </c>
      <c r="D587">
        <v>75</v>
      </c>
      <c r="E587">
        <v>111</v>
      </c>
      <c r="F587">
        <v>8.74</v>
      </c>
      <c r="H587" t="str">
        <f ca="1">IF(M587=Vas!$B$4, IF(H586="I", 1, MAX(H$2:H586) + 1), "")</f>
        <v/>
      </c>
      <c r="L587">
        <v>586</v>
      </c>
      <c r="M587" t="str">
        <f>INDEX(Elemek!$B$2:$B$113, MATCH(O587, Elemek!$C$2:$C$113,0))</f>
        <v>Re</v>
      </c>
      <c r="N587">
        <f t="shared" si="36"/>
        <v>186</v>
      </c>
      <c r="O587">
        <v>75</v>
      </c>
      <c r="P587">
        <v>111</v>
      </c>
      <c r="R587">
        <f t="shared" si="37"/>
        <v>8.5399999999999991</v>
      </c>
      <c r="S587">
        <f t="shared" si="38"/>
        <v>8.3000000000000007</v>
      </c>
      <c r="T587">
        <f t="shared" si="39"/>
        <v>8.74</v>
      </c>
    </row>
    <row r="588" spans="1:20" x14ac:dyDescent="0.25">
      <c r="A588">
        <v>587</v>
      </c>
      <c r="B588" t="str">
        <f>INDEX(Elemek!$B$2:$B$113, MATCH(D588, Elemek!$C$2:$C$113,0))</f>
        <v>Ra</v>
      </c>
      <c r="C588">
        <v>224</v>
      </c>
      <c r="D588">
        <v>88</v>
      </c>
      <c r="E588">
        <v>136</v>
      </c>
      <c r="F588">
        <v>7.9872769999999997</v>
      </c>
      <c r="H588" t="str">
        <f ca="1">IF(M588=Vas!$B$4, IF(H587="I", 1, MAX(H$2:H587) + 1), "")</f>
        <v/>
      </c>
      <c r="L588">
        <v>587</v>
      </c>
      <c r="M588" t="str">
        <f>INDEX(Elemek!$B$2:$B$113, MATCH(O588, Elemek!$C$2:$C$113,0))</f>
        <v>Ra</v>
      </c>
      <c r="N588">
        <f t="shared" si="36"/>
        <v>224</v>
      </c>
      <c r="O588">
        <v>88</v>
      </c>
      <c r="P588">
        <v>136</v>
      </c>
      <c r="Q588">
        <v>7.9872769999999997</v>
      </c>
      <c r="R588">
        <f t="shared" si="37"/>
        <v>7.9872769999999997</v>
      </c>
      <c r="S588">
        <f t="shared" si="38"/>
        <v>7.9872769999999997</v>
      </c>
      <c r="T588">
        <f t="shared" si="39"/>
        <v>7.9872769999999997</v>
      </c>
    </row>
    <row r="589" spans="1:20" x14ac:dyDescent="0.25">
      <c r="A589">
        <v>588</v>
      </c>
      <c r="B589" t="str">
        <f>INDEX(Elemek!$B$2:$B$113, MATCH(D589, Elemek!$C$2:$C$113,0))</f>
        <v>Pd</v>
      </c>
      <c r="C589">
        <v>100</v>
      </c>
      <c r="D589">
        <v>46</v>
      </c>
      <c r="E589">
        <v>54</v>
      </c>
      <c r="F589">
        <v>8.9235869999999995</v>
      </c>
      <c r="H589" t="str">
        <f ca="1">IF(M589=Vas!$B$4, IF(H588="I", 1, MAX(H$2:H588) + 1), "")</f>
        <v/>
      </c>
      <c r="L589">
        <v>588</v>
      </c>
      <c r="M589" t="str">
        <f>INDEX(Elemek!$B$2:$B$113, MATCH(O589, Elemek!$C$2:$C$113,0))</f>
        <v>Pd</v>
      </c>
      <c r="N589">
        <f t="shared" si="36"/>
        <v>100</v>
      </c>
      <c r="O589">
        <v>46</v>
      </c>
      <c r="P589">
        <v>54</v>
      </c>
      <c r="Q589">
        <v>8.9235869999999995</v>
      </c>
      <c r="R589">
        <f t="shared" si="37"/>
        <v>8.9235869999999995</v>
      </c>
      <c r="S589">
        <f t="shared" si="38"/>
        <v>8.9235869999999995</v>
      </c>
      <c r="T589">
        <f t="shared" si="39"/>
        <v>8.9235869999999995</v>
      </c>
    </row>
    <row r="590" spans="1:20" x14ac:dyDescent="0.25">
      <c r="A590">
        <v>589</v>
      </c>
      <c r="B590" t="str">
        <f>INDEX(Elemek!$B$2:$B$113, MATCH(D590, Elemek!$C$2:$C$113,0))</f>
        <v>Nb</v>
      </c>
      <c r="C590">
        <v>95</v>
      </c>
      <c r="D590">
        <v>41</v>
      </c>
      <c r="E590">
        <v>54</v>
      </c>
      <c r="F590">
        <v>9.09</v>
      </c>
      <c r="H590" t="str">
        <f ca="1">IF(M590=Vas!$B$4, IF(H589="I", 1, MAX(H$2:H589) + 1), "")</f>
        <v/>
      </c>
      <c r="L590">
        <v>589</v>
      </c>
      <c r="M590" t="str">
        <f>INDEX(Elemek!$B$2:$B$113, MATCH(O590, Elemek!$C$2:$C$113,0))</f>
        <v>Nb</v>
      </c>
      <c r="N590">
        <f t="shared" si="36"/>
        <v>95</v>
      </c>
      <c r="O590">
        <v>41</v>
      </c>
      <c r="P590">
        <v>54</v>
      </c>
      <c r="R590">
        <f t="shared" si="37"/>
        <v>8.5399999999999991</v>
      </c>
      <c r="S590">
        <f t="shared" si="38"/>
        <v>8.99</v>
      </c>
      <c r="T590">
        <f t="shared" si="39"/>
        <v>9.09</v>
      </c>
    </row>
    <row r="591" spans="1:20" x14ac:dyDescent="0.25">
      <c r="A591">
        <v>590</v>
      </c>
      <c r="B591" t="str">
        <f>INDEX(Elemek!$B$2:$B$113, MATCH(D591, Elemek!$C$2:$C$113,0))</f>
        <v>Dy</v>
      </c>
      <c r="C591">
        <v>166</v>
      </c>
      <c r="D591">
        <v>66</v>
      </c>
      <c r="E591">
        <v>100</v>
      </c>
      <c r="F591">
        <v>8.4483759999999997</v>
      </c>
      <c r="H591" t="str">
        <f ca="1">IF(M591=Vas!$B$4, IF(H590="I", 1, MAX(H$2:H590) + 1), "")</f>
        <v/>
      </c>
      <c r="L591">
        <v>590</v>
      </c>
      <c r="M591" t="str">
        <f>INDEX(Elemek!$B$2:$B$113, MATCH(O591, Elemek!$C$2:$C$113,0))</f>
        <v>Dy</v>
      </c>
      <c r="N591">
        <f t="shared" si="36"/>
        <v>166</v>
      </c>
      <c r="O591">
        <v>66</v>
      </c>
      <c r="P591">
        <v>100</v>
      </c>
      <c r="Q591">
        <v>8.4483759999999997</v>
      </c>
      <c r="R591">
        <f t="shared" si="37"/>
        <v>8.4483759999999997</v>
      </c>
      <c r="S591">
        <f t="shared" si="38"/>
        <v>8.4483759999999997</v>
      </c>
      <c r="T591">
        <f t="shared" si="39"/>
        <v>8.4483759999999997</v>
      </c>
    </row>
    <row r="592" spans="1:20" x14ac:dyDescent="0.25">
      <c r="A592">
        <v>591</v>
      </c>
      <c r="B592" t="str">
        <f>INDEX(Elemek!$B$2:$B$113, MATCH(D592, Elemek!$C$2:$C$113,0))</f>
        <v>Nd</v>
      </c>
      <c r="C592">
        <v>140</v>
      </c>
      <c r="D592">
        <v>60</v>
      </c>
      <c r="E592">
        <v>80</v>
      </c>
      <c r="F592">
        <v>8.6731130000000007</v>
      </c>
      <c r="H592" t="str">
        <f ca="1">IF(M592=Vas!$B$4, IF(H591="I", 1, MAX(H$2:H591) + 1), "")</f>
        <v/>
      </c>
      <c r="L592">
        <v>591</v>
      </c>
      <c r="M592" t="str">
        <f>INDEX(Elemek!$B$2:$B$113, MATCH(O592, Elemek!$C$2:$C$113,0))</f>
        <v>Nd</v>
      </c>
      <c r="N592">
        <f t="shared" si="36"/>
        <v>140</v>
      </c>
      <c r="O592">
        <v>60</v>
      </c>
      <c r="P592">
        <v>80</v>
      </c>
      <c r="Q592">
        <v>8.6731130000000007</v>
      </c>
      <c r="R592">
        <f t="shared" si="37"/>
        <v>8.6731130000000007</v>
      </c>
      <c r="S592">
        <f t="shared" si="38"/>
        <v>8.6731130000000007</v>
      </c>
      <c r="T592">
        <f t="shared" si="39"/>
        <v>8.6731130000000007</v>
      </c>
    </row>
    <row r="593" spans="1:20" x14ac:dyDescent="0.25">
      <c r="A593">
        <v>592</v>
      </c>
      <c r="B593" t="str">
        <f>INDEX(Elemek!$B$2:$B$113, MATCH(D593, Elemek!$C$2:$C$113,0))</f>
        <v>Sc</v>
      </c>
      <c r="C593">
        <v>47</v>
      </c>
      <c r="D593">
        <v>21</v>
      </c>
      <c r="E593">
        <v>26</v>
      </c>
      <c r="F593">
        <v>9.014564</v>
      </c>
      <c r="H593" t="str">
        <f ca="1">IF(M593=Vas!$B$4, IF(H592="I", 1, MAX(H$2:H592) + 1), "")</f>
        <v/>
      </c>
      <c r="L593">
        <v>592</v>
      </c>
      <c r="M593" t="str">
        <f>INDEX(Elemek!$B$2:$B$113, MATCH(O593, Elemek!$C$2:$C$113,0))</f>
        <v>Sc</v>
      </c>
      <c r="N593">
        <f t="shared" si="36"/>
        <v>47</v>
      </c>
      <c r="O593">
        <v>21</v>
      </c>
      <c r="P593">
        <v>26</v>
      </c>
      <c r="Q593">
        <v>9.014564</v>
      </c>
      <c r="R593">
        <f t="shared" si="37"/>
        <v>9.014564</v>
      </c>
      <c r="S593">
        <f t="shared" si="38"/>
        <v>9.014564</v>
      </c>
      <c r="T593">
        <f t="shared" si="39"/>
        <v>9.014564</v>
      </c>
    </row>
    <row r="594" spans="1:20" x14ac:dyDescent="0.25">
      <c r="A594">
        <v>593</v>
      </c>
      <c r="B594" t="str">
        <f>INDEX(Elemek!$B$2:$B$113, MATCH(D594, Elemek!$C$2:$C$113,0))</f>
        <v>Y</v>
      </c>
      <c r="C594">
        <v>87</v>
      </c>
      <c r="D594">
        <v>39</v>
      </c>
      <c r="E594">
        <v>48</v>
      </c>
      <c r="F594">
        <v>9.0255650000000003</v>
      </c>
      <c r="H594" t="str">
        <f ca="1">IF(M594=Vas!$B$4, IF(H593="I", 1, MAX(H$2:H593) + 1), "")</f>
        <v/>
      </c>
      <c r="L594">
        <v>593</v>
      </c>
      <c r="M594" t="str">
        <f>INDEX(Elemek!$B$2:$B$113, MATCH(O594, Elemek!$C$2:$C$113,0))</f>
        <v>Y</v>
      </c>
      <c r="N594">
        <f t="shared" si="36"/>
        <v>87</v>
      </c>
      <c r="O594">
        <v>39</v>
      </c>
      <c r="P594">
        <v>48</v>
      </c>
      <c r="Q594">
        <v>9.0255650000000003</v>
      </c>
      <c r="R594">
        <f t="shared" si="37"/>
        <v>9.0255650000000003</v>
      </c>
      <c r="S594">
        <f t="shared" si="38"/>
        <v>9.0255650000000003</v>
      </c>
      <c r="T594">
        <f t="shared" si="39"/>
        <v>9.0255650000000003</v>
      </c>
    </row>
    <row r="595" spans="1:20" x14ac:dyDescent="0.25">
      <c r="A595">
        <v>594</v>
      </c>
      <c r="B595" t="str">
        <f>INDEX(Elemek!$B$2:$B$113, MATCH(D595, Elemek!$C$2:$C$113,0))</f>
        <v>Zr</v>
      </c>
      <c r="C595">
        <v>89</v>
      </c>
      <c r="D595">
        <v>40</v>
      </c>
      <c r="E595">
        <v>49</v>
      </c>
      <c r="F595">
        <v>9.0249120000000005</v>
      </c>
      <c r="H595" t="str">
        <f ca="1">IF(M595=Vas!$B$4, IF(H594="I", 1, MAX(H$2:H594) + 1), "")</f>
        <v/>
      </c>
      <c r="L595">
        <v>594</v>
      </c>
      <c r="M595" t="str">
        <f>INDEX(Elemek!$B$2:$B$113, MATCH(O595, Elemek!$C$2:$C$113,0))</f>
        <v>Zr</v>
      </c>
      <c r="N595">
        <f t="shared" si="36"/>
        <v>89</v>
      </c>
      <c r="O595">
        <v>40</v>
      </c>
      <c r="P595">
        <v>49</v>
      </c>
      <c r="Q595">
        <v>9.0249120000000005</v>
      </c>
      <c r="R595">
        <f t="shared" si="37"/>
        <v>9.0249120000000005</v>
      </c>
      <c r="S595">
        <f t="shared" si="38"/>
        <v>9.0249120000000005</v>
      </c>
      <c r="T595">
        <f t="shared" si="39"/>
        <v>9.0249120000000005</v>
      </c>
    </row>
    <row r="596" spans="1:20" x14ac:dyDescent="0.25">
      <c r="A596">
        <v>595</v>
      </c>
      <c r="B596" t="str">
        <f>INDEX(Elemek!$B$2:$B$113, MATCH(D596, Elemek!$C$2:$C$113,0))</f>
        <v>Ga</v>
      </c>
      <c r="C596">
        <v>67</v>
      </c>
      <c r="D596">
        <v>31</v>
      </c>
      <c r="E596">
        <v>36</v>
      </c>
      <c r="F596">
        <v>9.0695320000000006</v>
      </c>
      <c r="H596" t="str">
        <f ca="1">IF(M596=Vas!$B$4, IF(H595="I", 1, MAX(H$2:H595) + 1), "")</f>
        <v/>
      </c>
      <c r="L596">
        <v>595</v>
      </c>
      <c r="M596" t="str">
        <f>INDEX(Elemek!$B$2:$B$113, MATCH(O596, Elemek!$C$2:$C$113,0))</f>
        <v>Ga</v>
      </c>
      <c r="N596">
        <f t="shared" si="36"/>
        <v>67</v>
      </c>
      <c r="O596">
        <v>31</v>
      </c>
      <c r="P596">
        <v>36</v>
      </c>
      <c r="Q596">
        <v>9.0695320000000006</v>
      </c>
      <c r="R596">
        <f t="shared" si="37"/>
        <v>9.0695320000000006</v>
      </c>
      <c r="S596">
        <f t="shared" si="38"/>
        <v>9.0695320000000006</v>
      </c>
      <c r="T596">
        <f t="shared" si="39"/>
        <v>9.0695320000000006</v>
      </c>
    </row>
    <row r="597" spans="1:20" x14ac:dyDescent="0.25">
      <c r="A597">
        <v>596</v>
      </c>
      <c r="B597" t="str">
        <f>INDEX(Elemek!$B$2:$B$113, MATCH(D597, Elemek!$C$2:$C$113,0))</f>
        <v>Te</v>
      </c>
      <c r="C597">
        <v>132</v>
      </c>
      <c r="D597">
        <v>52</v>
      </c>
      <c r="E597">
        <v>80</v>
      </c>
      <c r="F597">
        <v>8.7166460000000008</v>
      </c>
      <c r="H597" t="str">
        <f ca="1">IF(M597=Vas!$B$4, IF(H596="I", 1, MAX(H$2:H596) + 1), "")</f>
        <v/>
      </c>
      <c r="L597">
        <v>596</v>
      </c>
      <c r="M597" t="str">
        <f>INDEX(Elemek!$B$2:$B$113, MATCH(O597, Elemek!$C$2:$C$113,0))</f>
        <v>Te</v>
      </c>
      <c r="N597">
        <f t="shared" si="36"/>
        <v>132</v>
      </c>
      <c r="O597">
        <v>52</v>
      </c>
      <c r="P597">
        <v>80</v>
      </c>
      <c r="Q597">
        <v>8.7166460000000008</v>
      </c>
      <c r="R597">
        <f t="shared" si="37"/>
        <v>8.7166460000000008</v>
      </c>
      <c r="S597">
        <f t="shared" si="38"/>
        <v>8.7166460000000008</v>
      </c>
      <c r="T597">
        <f t="shared" si="39"/>
        <v>8.7166460000000008</v>
      </c>
    </row>
    <row r="598" spans="1:20" x14ac:dyDescent="0.25">
      <c r="A598">
        <v>597</v>
      </c>
      <c r="B598" t="str">
        <f>INDEX(Elemek!$B$2:$B$113, MATCH(D598, Elemek!$C$2:$C$113,0))</f>
        <v>Ce</v>
      </c>
      <c r="C598">
        <v>134</v>
      </c>
      <c r="D598">
        <v>58</v>
      </c>
      <c r="E598">
        <v>76</v>
      </c>
      <c r="F598">
        <v>8.7044320000000006</v>
      </c>
      <c r="H598" t="str">
        <f ca="1">IF(M598=Vas!$B$4, IF(H597="I", 1, MAX(H$2:H597) + 1), "")</f>
        <v/>
      </c>
      <c r="L598">
        <v>597</v>
      </c>
      <c r="M598" t="str">
        <f>INDEX(Elemek!$B$2:$B$113, MATCH(O598, Elemek!$C$2:$C$113,0))</f>
        <v>Ce</v>
      </c>
      <c r="N598">
        <f t="shared" si="36"/>
        <v>134</v>
      </c>
      <c r="O598">
        <v>58</v>
      </c>
      <c r="P598">
        <v>76</v>
      </c>
      <c r="Q598">
        <v>8.7044320000000006</v>
      </c>
      <c r="R598">
        <f t="shared" si="37"/>
        <v>8.7044320000000006</v>
      </c>
      <c r="S598">
        <f t="shared" si="38"/>
        <v>8.7044320000000006</v>
      </c>
      <c r="T598">
        <f t="shared" si="39"/>
        <v>8.7044320000000006</v>
      </c>
    </row>
    <row r="599" spans="1:20" x14ac:dyDescent="0.25">
      <c r="A599">
        <v>598</v>
      </c>
      <c r="B599" t="str">
        <f>INDEX(Elemek!$B$2:$B$113, MATCH(D599, Elemek!$C$2:$C$113,0))</f>
        <v>Au</v>
      </c>
      <c r="C599">
        <v>199</v>
      </c>
      <c r="D599">
        <v>79</v>
      </c>
      <c r="E599">
        <v>120</v>
      </c>
      <c r="F599">
        <v>8.2175340000000006</v>
      </c>
      <c r="H599" t="str">
        <f ca="1">IF(M599=Vas!$B$4, IF(H598="I", 1, MAX(H$2:H598) + 1), "")</f>
        <v/>
      </c>
      <c r="L599">
        <v>598</v>
      </c>
      <c r="M599" t="str">
        <f>INDEX(Elemek!$B$2:$B$113, MATCH(O599, Elemek!$C$2:$C$113,0))</f>
        <v>Au</v>
      </c>
      <c r="N599">
        <f t="shared" si="36"/>
        <v>199</v>
      </c>
      <c r="O599">
        <v>79</v>
      </c>
      <c r="P599">
        <v>120</v>
      </c>
      <c r="Q599">
        <v>8.2175340000000006</v>
      </c>
      <c r="R599">
        <f t="shared" si="37"/>
        <v>8.2175340000000006</v>
      </c>
      <c r="S599">
        <f t="shared" si="38"/>
        <v>8.2175340000000006</v>
      </c>
      <c r="T599">
        <f t="shared" si="39"/>
        <v>8.2175340000000006</v>
      </c>
    </row>
    <row r="600" spans="1:20" x14ac:dyDescent="0.25">
      <c r="A600">
        <v>599</v>
      </c>
      <c r="B600" t="str">
        <f>INDEX(Elemek!$B$2:$B$113, MATCH(D600, Elemek!$C$2:$C$113,0))</f>
        <v>Tl</v>
      </c>
      <c r="C600">
        <v>201</v>
      </c>
      <c r="D600">
        <v>81</v>
      </c>
      <c r="E600">
        <v>120</v>
      </c>
      <c r="F600">
        <v>8.2065610000000007</v>
      </c>
      <c r="H600" t="str">
        <f ca="1">IF(M600=Vas!$B$4, IF(H599="I", 1, MAX(H$2:H599) + 1), "")</f>
        <v/>
      </c>
      <c r="L600">
        <v>599</v>
      </c>
      <c r="M600" t="str">
        <f>INDEX(Elemek!$B$2:$B$113, MATCH(O600, Elemek!$C$2:$C$113,0))</f>
        <v>Tl</v>
      </c>
      <c r="N600">
        <f t="shared" si="36"/>
        <v>201</v>
      </c>
      <c r="O600">
        <v>81</v>
      </c>
      <c r="P600">
        <v>120</v>
      </c>
      <c r="Q600">
        <v>8.2065610000000007</v>
      </c>
      <c r="R600">
        <f t="shared" si="37"/>
        <v>8.2065610000000007</v>
      </c>
      <c r="S600">
        <f t="shared" si="38"/>
        <v>8.2065610000000007</v>
      </c>
      <c r="T600">
        <f t="shared" si="39"/>
        <v>8.2065610000000007</v>
      </c>
    </row>
    <row r="601" spans="1:20" x14ac:dyDescent="0.25">
      <c r="A601">
        <v>600</v>
      </c>
      <c r="B601" t="str">
        <f>INDEX(Elemek!$B$2:$B$113, MATCH(D601, Elemek!$C$2:$C$113,0))</f>
        <v>Fm</v>
      </c>
      <c r="C601">
        <v>253</v>
      </c>
      <c r="D601">
        <v>100</v>
      </c>
      <c r="E601">
        <v>153</v>
      </c>
      <c r="F601">
        <v>7.7576910000000003</v>
      </c>
      <c r="H601" t="str">
        <f ca="1">IF(M601=Vas!$B$4, IF(H600="I", 1, MAX(H$2:H600) + 1), "")</f>
        <v/>
      </c>
      <c r="L601">
        <v>600</v>
      </c>
      <c r="M601" t="str">
        <f>INDEX(Elemek!$B$2:$B$113, MATCH(O601, Elemek!$C$2:$C$113,0))</f>
        <v>Fm</v>
      </c>
      <c r="N601">
        <f t="shared" si="36"/>
        <v>253</v>
      </c>
      <c r="O601">
        <v>100</v>
      </c>
      <c r="P601">
        <v>153</v>
      </c>
      <c r="Q601">
        <v>7.7576910000000003</v>
      </c>
      <c r="R601">
        <f t="shared" si="37"/>
        <v>7.7576910000000003</v>
      </c>
      <c r="S601">
        <f t="shared" si="38"/>
        <v>7.7576910000000003</v>
      </c>
      <c r="T601">
        <f t="shared" si="39"/>
        <v>7.7576910000000003</v>
      </c>
    </row>
    <row r="602" spans="1:20" x14ac:dyDescent="0.25">
      <c r="A602">
        <v>601</v>
      </c>
      <c r="B602" t="str">
        <f>INDEX(Elemek!$B$2:$B$113, MATCH(D602, Elemek!$C$2:$C$113,0))</f>
        <v>Pt</v>
      </c>
      <c r="C602">
        <v>191</v>
      </c>
      <c r="D602">
        <v>78</v>
      </c>
      <c r="E602">
        <v>113</v>
      </c>
      <c r="F602">
        <v>8.2582280000000008</v>
      </c>
      <c r="H602" t="str">
        <f ca="1">IF(M602=Vas!$B$4, IF(H601="I", 1, MAX(H$2:H601) + 1), "")</f>
        <v/>
      </c>
      <c r="L602">
        <v>601</v>
      </c>
      <c r="M602" t="str">
        <f>INDEX(Elemek!$B$2:$B$113, MATCH(O602, Elemek!$C$2:$C$113,0))</f>
        <v>Pt</v>
      </c>
      <c r="N602">
        <f t="shared" si="36"/>
        <v>191</v>
      </c>
      <c r="O602">
        <v>78</v>
      </c>
      <c r="P602">
        <v>113</v>
      </c>
      <c r="Q602">
        <v>8.2582280000000008</v>
      </c>
      <c r="R602">
        <f t="shared" si="37"/>
        <v>8.2582280000000008</v>
      </c>
      <c r="S602">
        <f t="shared" si="38"/>
        <v>8.2582280000000008</v>
      </c>
      <c r="T602">
        <f t="shared" si="39"/>
        <v>8.2582280000000008</v>
      </c>
    </row>
    <row r="603" spans="1:20" x14ac:dyDescent="0.25">
      <c r="A603">
        <v>602</v>
      </c>
      <c r="B603" t="str">
        <f>INDEX(Elemek!$B$2:$B$113, MATCH(D603, Elemek!$C$2:$C$113,0))</f>
        <v>In</v>
      </c>
      <c r="C603">
        <v>111</v>
      </c>
      <c r="D603">
        <v>49</v>
      </c>
      <c r="E603">
        <v>62</v>
      </c>
      <c r="F603">
        <v>8.8676879999999993</v>
      </c>
      <c r="H603" t="str">
        <f ca="1">IF(M603=Vas!$B$4, IF(H602="I", 1, MAX(H$2:H602) + 1), "")</f>
        <v/>
      </c>
      <c r="L603">
        <v>602</v>
      </c>
      <c r="M603" t="str">
        <f>INDEX(Elemek!$B$2:$B$113, MATCH(O603, Elemek!$C$2:$C$113,0))</f>
        <v>In</v>
      </c>
      <c r="N603">
        <f t="shared" si="36"/>
        <v>111</v>
      </c>
      <c r="O603">
        <v>49</v>
      </c>
      <c r="P603">
        <v>62</v>
      </c>
      <c r="Q603">
        <v>8.8676879999999993</v>
      </c>
      <c r="R603">
        <f t="shared" si="37"/>
        <v>8.8676879999999993</v>
      </c>
      <c r="S603">
        <f t="shared" si="38"/>
        <v>8.8676879999999993</v>
      </c>
      <c r="T603">
        <f t="shared" si="39"/>
        <v>8.8676879999999993</v>
      </c>
    </row>
    <row r="604" spans="1:20" x14ac:dyDescent="0.25">
      <c r="A604">
        <v>603</v>
      </c>
      <c r="B604" t="str">
        <f>INDEX(Elemek!$B$2:$B$113, MATCH(D604, Elemek!$C$2:$C$113,0))</f>
        <v>Ru</v>
      </c>
      <c r="C604">
        <v>97</v>
      </c>
      <c r="D604">
        <v>44</v>
      </c>
      <c r="E604">
        <v>53</v>
      </c>
      <c r="F604">
        <v>8.9590800000000002</v>
      </c>
      <c r="H604" t="str">
        <f ca="1">IF(M604=Vas!$B$4, IF(H603="I", 1, MAX(H$2:H603) + 1), "")</f>
        <v/>
      </c>
      <c r="L604">
        <v>603</v>
      </c>
      <c r="M604" t="str">
        <f>INDEX(Elemek!$B$2:$B$113, MATCH(O604, Elemek!$C$2:$C$113,0))</f>
        <v>Ru</v>
      </c>
      <c r="N604">
        <f t="shared" si="36"/>
        <v>97</v>
      </c>
      <c r="O604">
        <v>44</v>
      </c>
      <c r="P604">
        <v>53</v>
      </c>
      <c r="Q604">
        <v>8.9590800000000002</v>
      </c>
      <c r="R604">
        <f t="shared" si="37"/>
        <v>8.9590800000000002</v>
      </c>
      <c r="S604">
        <f t="shared" si="38"/>
        <v>8.9590800000000002</v>
      </c>
      <c r="T604">
        <f t="shared" si="39"/>
        <v>8.9590800000000002</v>
      </c>
    </row>
    <row r="605" spans="1:20" x14ac:dyDescent="0.25">
      <c r="A605">
        <v>604</v>
      </c>
      <c r="B605" t="str">
        <f>INDEX(Elemek!$B$2:$B$113, MATCH(D605, Elemek!$C$2:$C$113,0))</f>
        <v>Mo</v>
      </c>
      <c r="C605">
        <v>99</v>
      </c>
      <c r="D605">
        <v>42</v>
      </c>
      <c r="E605">
        <v>57</v>
      </c>
      <c r="F605">
        <v>8.9396690000000003</v>
      </c>
      <c r="H605" t="str">
        <f ca="1">IF(M605=Vas!$B$4, IF(H604="I", 1, MAX(H$2:H604) + 1), "")</f>
        <v/>
      </c>
      <c r="L605">
        <v>604</v>
      </c>
      <c r="M605" t="str">
        <f>INDEX(Elemek!$B$2:$B$113, MATCH(O605, Elemek!$C$2:$C$113,0))</f>
        <v>Mo</v>
      </c>
      <c r="N605">
        <f t="shared" si="36"/>
        <v>99</v>
      </c>
      <c r="O605">
        <v>42</v>
      </c>
      <c r="P605">
        <v>57</v>
      </c>
      <c r="Q605">
        <v>8.9396690000000003</v>
      </c>
      <c r="R605">
        <f t="shared" si="37"/>
        <v>8.9396690000000003</v>
      </c>
      <c r="S605">
        <f t="shared" si="38"/>
        <v>8.9396690000000003</v>
      </c>
      <c r="T605">
        <f t="shared" si="39"/>
        <v>8.9396690000000003</v>
      </c>
    </row>
    <row r="606" spans="1:20" x14ac:dyDescent="0.25">
      <c r="A606">
        <v>605</v>
      </c>
      <c r="B606" t="str">
        <f>INDEX(Elemek!$B$2:$B$113, MATCH(D606, Elemek!$C$2:$C$113,0))</f>
        <v>Sb</v>
      </c>
      <c r="C606">
        <v>122</v>
      </c>
      <c r="D606">
        <v>51</v>
      </c>
      <c r="E606">
        <v>71</v>
      </c>
      <c r="F606">
        <v>8.7953460000000003</v>
      </c>
      <c r="H606" t="str">
        <f ca="1">IF(M606=Vas!$B$4, IF(H605="I", 1, MAX(H$2:H605) + 1), "")</f>
        <v/>
      </c>
      <c r="L606">
        <v>605</v>
      </c>
      <c r="M606" t="str">
        <f>INDEX(Elemek!$B$2:$B$113, MATCH(O606, Elemek!$C$2:$C$113,0))</f>
        <v>Sb</v>
      </c>
      <c r="N606">
        <f t="shared" si="36"/>
        <v>122</v>
      </c>
      <c r="O606">
        <v>51</v>
      </c>
      <c r="P606">
        <v>71</v>
      </c>
      <c r="Q606">
        <v>8.7953460000000003</v>
      </c>
      <c r="R606">
        <f t="shared" si="37"/>
        <v>8.7953460000000003</v>
      </c>
      <c r="S606">
        <f t="shared" si="38"/>
        <v>8.7953460000000003</v>
      </c>
      <c r="T606">
        <f t="shared" si="39"/>
        <v>8.7953460000000003</v>
      </c>
    </row>
    <row r="607" spans="1:20" x14ac:dyDescent="0.25">
      <c r="A607">
        <v>606</v>
      </c>
      <c r="B607" t="str">
        <f>INDEX(Elemek!$B$2:$B$113, MATCH(D607, Elemek!$C$2:$C$113,0))</f>
        <v>As</v>
      </c>
      <c r="C607">
        <v>71</v>
      </c>
      <c r="D607">
        <v>33</v>
      </c>
      <c r="E607">
        <v>38</v>
      </c>
      <c r="F607">
        <v>9.0275809999999996</v>
      </c>
      <c r="H607" t="str">
        <f ca="1">IF(M607=Vas!$B$4, IF(H606="I", 1, MAX(H$2:H606) + 1), "")</f>
        <v/>
      </c>
      <c r="L607">
        <v>606</v>
      </c>
      <c r="M607" t="str">
        <f>INDEX(Elemek!$B$2:$B$113, MATCH(O607, Elemek!$C$2:$C$113,0))</f>
        <v>As</v>
      </c>
      <c r="N607">
        <f t="shared" si="36"/>
        <v>71</v>
      </c>
      <c r="O607">
        <v>33</v>
      </c>
      <c r="P607">
        <v>38</v>
      </c>
      <c r="Q607">
        <v>9.0275809999999996</v>
      </c>
      <c r="R607">
        <f t="shared" si="37"/>
        <v>9.0275809999999996</v>
      </c>
      <c r="S607">
        <f t="shared" si="38"/>
        <v>9.0275809999999996</v>
      </c>
      <c r="T607">
        <f t="shared" si="39"/>
        <v>9.0275809999999996</v>
      </c>
    </row>
    <row r="608" spans="1:20" x14ac:dyDescent="0.25">
      <c r="A608">
        <v>607</v>
      </c>
      <c r="B608" t="str">
        <f>INDEX(Elemek!$B$2:$B$113, MATCH(D608, Elemek!$C$2:$C$113,0))</f>
        <v>Au</v>
      </c>
      <c r="C608">
        <v>198</v>
      </c>
      <c r="D608">
        <v>79</v>
      </c>
      <c r="E608">
        <v>119</v>
      </c>
      <c r="F608">
        <v>8.2207319999999999</v>
      </c>
      <c r="H608" t="str">
        <f ca="1">IF(M608=Vas!$B$4, IF(H607="I", 1, MAX(H$2:H607) + 1), "")</f>
        <v/>
      </c>
      <c r="L608">
        <v>607</v>
      </c>
      <c r="M608" t="str">
        <f>INDEX(Elemek!$B$2:$B$113, MATCH(O608, Elemek!$C$2:$C$113,0))</f>
        <v>Au</v>
      </c>
      <c r="N608">
        <f t="shared" si="36"/>
        <v>198</v>
      </c>
      <c r="O608">
        <v>79</v>
      </c>
      <c r="P608">
        <v>119</v>
      </c>
      <c r="Q608">
        <v>8.2207319999999999</v>
      </c>
      <c r="R608">
        <f t="shared" si="37"/>
        <v>8.2207319999999999</v>
      </c>
      <c r="S608">
        <f t="shared" si="38"/>
        <v>8.2207319999999999</v>
      </c>
      <c r="T608">
        <f t="shared" si="39"/>
        <v>8.2207319999999999</v>
      </c>
    </row>
    <row r="609" spans="1:20" x14ac:dyDescent="0.25">
      <c r="A609">
        <v>608</v>
      </c>
      <c r="B609" t="str">
        <f>INDEX(Elemek!$B$2:$B$113, MATCH(D609, Elemek!$C$2:$C$113,0))</f>
        <v>Hg</v>
      </c>
      <c r="C609">
        <v>197</v>
      </c>
      <c r="D609">
        <v>80</v>
      </c>
      <c r="E609">
        <v>117</v>
      </c>
      <c r="F609">
        <v>8.2263579999999994</v>
      </c>
      <c r="H609" t="str">
        <f ca="1">IF(M609=Vas!$B$4, IF(H608="I", 1, MAX(H$2:H608) + 1), "")</f>
        <v/>
      </c>
      <c r="L609">
        <v>608</v>
      </c>
      <c r="M609" t="str">
        <f>INDEX(Elemek!$B$2:$B$113, MATCH(O609, Elemek!$C$2:$C$113,0))</f>
        <v>Hg</v>
      </c>
      <c r="N609">
        <f t="shared" si="36"/>
        <v>197</v>
      </c>
      <c r="O609">
        <v>80</v>
      </c>
      <c r="P609">
        <v>117</v>
      </c>
      <c r="Q609">
        <v>8.2263579999999994</v>
      </c>
      <c r="R609">
        <f t="shared" si="37"/>
        <v>8.2263579999999994</v>
      </c>
      <c r="S609">
        <f t="shared" si="38"/>
        <v>8.2263579999999994</v>
      </c>
      <c r="T609">
        <f t="shared" si="39"/>
        <v>8.2263579999999994</v>
      </c>
    </row>
    <row r="610" spans="1:20" x14ac:dyDescent="0.25">
      <c r="A610">
        <v>609</v>
      </c>
      <c r="B610" t="str">
        <f>INDEX(Elemek!$B$2:$B$113, MATCH(D610, Elemek!$C$2:$C$113,0))</f>
        <v>Y</v>
      </c>
      <c r="C610">
        <v>90</v>
      </c>
      <c r="D610">
        <v>39</v>
      </c>
      <c r="E610">
        <v>51</v>
      </c>
      <c r="F610">
        <v>9.0322940000000003</v>
      </c>
      <c r="H610" t="str">
        <f ca="1">IF(M610=Vas!$B$4, IF(H609="I", 1, MAX(H$2:H609) + 1), "")</f>
        <v/>
      </c>
      <c r="L610">
        <v>609</v>
      </c>
      <c r="M610" t="str">
        <f>INDEX(Elemek!$B$2:$B$113, MATCH(O610, Elemek!$C$2:$C$113,0))</f>
        <v>Y</v>
      </c>
      <c r="N610">
        <f t="shared" si="36"/>
        <v>90</v>
      </c>
      <c r="O610">
        <v>39</v>
      </c>
      <c r="P610">
        <v>51</v>
      </c>
      <c r="Q610">
        <v>9.0322940000000003</v>
      </c>
      <c r="R610">
        <f t="shared" si="37"/>
        <v>9.0322940000000003</v>
      </c>
      <c r="S610">
        <f t="shared" si="38"/>
        <v>9.0322940000000003</v>
      </c>
      <c r="T610">
        <f t="shared" si="39"/>
        <v>9.0322940000000003</v>
      </c>
    </row>
    <row r="611" spans="1:20" x14ac:dyDescent="0.25">
      <c r="A611">
        <v>610</v>
      </c>
      <c r="B611" t="str">
        <f>INDEX(Elemek!$B$2:$B$113, MATCH(D611, Elemek!$C$2:$C$113,0))</f>
        <v>Re</v>
      </c>
      <c r="C611">
        <v>182</v>
      </c>
      <c r="D611">
        <v>75</v>
      </c>
      <c r="E611">
        <v>107</v>
      </c>
      <c r="F611">
        <v>8.3210529999999991</v>
      </c>
      <c r="H611" t="str">
        <f ca="1">IF(M611=Vas!$B$4, IF(H610="I", 1, MAX(H$2:H610) + 1), "")</f>
        <v/>
      </c>
      <c r="L611">
        <v>610</v>
      </c>
      <c r="M611" t="str">
        <f>INDEX(Elemek!$B$2:$B$113, MATCH(O611, Elemek!$C$2:$C$113,0))</f>
        <v>Re</v>
      </c>
      <c r="N611">
        <f t="shared" si="36"/>
        <v>182</v>
      </c>
      <c r="O611">
        <v>75</v>
      </c>
      <c r="P611">
        <v>107</v>
      </c>
      <c r="Q611">
        <v>8.3210529999999991</v>
      </c>
      <c r="R611">
        <f t="shared" si="37"/>
        <v>8.3210529999999991</v>
      </c>
      <c r="S611">
        <f t="shared" si="38"/>
        <v>8.3210529999999991</v>
      </c>
      <c r="T611">
        <f t="shared" si="39"/>
        <v>8.3210529999999991</v>
      </c>
    </row>
    <row r="612" spans="1:20" x14ac:dyDescent="0.25">
      <c r="A612">
        <v>611</v>
      </c>
      <c r="B612" t="str">
        <f>INDEX(Elemek!$B$2:$B$113, MATCH(D612, Elemek!$C$2:$C$113,0))</f>
        <v>Tm</v>
      </c>
      <c r="C612">
        <v>172</v>
      </c>
      <c r="D612">
        <v>69</v>
      </c>
      <c r="E612">
        <v>103</v>
      </c>
      <c r="F612">
        <v>8.4049320000000005</v>
      </c>
      <c r="H612" t="str">
        <f ca="1">IF(M612=Vas!$B$4, IF(H611="I", 1, MAX(H$2:H611) + 1), "")</f>
        <v/>
      </c>
      <c r="L612">
        <v>611</v>
      </c>
      <c r="M612" t="str">
        <f>INDEX(Elemek!$B$2:$B$113, MATCH(O612, Elemek!$C$2:$C$113,0))</f>
        <v>Tm</v>
      </c>
      <c r="N612">
        <f t="shared" si="36"/>
        <v>172</v>
      </c>
      <c r="O612">
        <v>69</v>
      </c>
      <c r="P612">
        <v>103</v>
      </c>
      <c r="Q612">
        <v>8.4049320000000005</v>
      </c>
      <c r="R612">
        <f t="shared" si="37"/>
        <v>8.4049320000000005</v>
      </c>
      <c r="S612">
        <f t="shared" si="38"/>
        <v>8.4049320000000005</v>
      </c>
      <c r="T612">
        <f t="shared" si="39"/>
        <v>8.4049320000000005</v>
      </c>
    </row>
    <row r="613" spans="1:20" x14ac:dyDescent="0.25">
      <c r="A613">
        <v>612</v>
      </c>
      <c r="B613" t="str">
        <f>INDEX(Elemek!$B$2:$B$113, MATCH(D613, Elemek!$C$2:$C$113,0))</f>
        <v>Cu</v>
      </c>
      <c r="C613">
        <v>67</v>
      </c>
      <c r="D613">
        <v>29</v>
      </c>
      <c r="E613">
        <v>38</v>
      </c>
      <c r="F613">
        <v>9.0760860000000001</v>
      </c>
      <c r="H613" t="str">
        <f ca="1">IF(M613=Vas!$B$4, IF(H612="I", 1, MAX(H$2:H612) + 1), "")</f>
        <v/>
      </c>
      <c r="L613">
        <v>612</v>
      </c>
      <c r="M613" t="str">
        <f>INDEX(Elemek!$B$2:$B$113, MATCH(O613, Elemek!$C$2:$C$113,0))</f>
        <v>Cu</v>
      </c>
      <c r="N613">
        <f t="shared" si="36"/>
        <v>67</v>
      </c>
      <c r="O613">
        <v>29</v>
      </c>
      <c r="P613">
        <v>38</v>
      </c>
      <c r="Q613">
        <v>9.0760860000000001</v>
      </c>
      <c r="R613">
        <f t="shared" si="37"/>
        <v>9.0760860000000001</v>
      </c>
      <c r="S613">
        <f t="shared" si="38"/>
        <v>9.0760860000000001</v>
      </c>
      <c r="T613">
        <f t="shared" si="39"/>
        <v>9.0760860000000001</v>
      </c>
    </row>
    <row r="614" spans="1:20" x14ac:dyDescent="0.25">
      <c r="A614">
        <v>613</v>
      </c>
      <c r="B614" t="str">
        <f>INDEX(Elemek!$B$2:$B$113, MATCH(D614, Elemek!$C$2:$C$113,0))</f>
        <v>Sc</v>
      </c>
      <c r="C614">
        <v>44</v>
      </c>
      <c r="D614">
        <v>21</v>
      </c>
      <c r="E614">
        <v>23</v>
      </c>
      <c r="F614">
        <v>8.9246269999999992</v>
      </c>
      <c r="H614" t="str">
        <f ca="1">IF(M614=Vas!$B$4, IF(H613="I", 1, MAX(H$2:H613) + 1), "")</f>
        <v/>
      </c>
      <c r="L614">
        <v>613</v>
      </c>
      <c r="M614" t="str">
        <f>INDEX(Elemek!$B$2:$B$113, MATCH(O614, Elemek!$C$2:$C$113,0))</f>
        <v>Sc</v>
      </c>
      <c r="N614">
        <f t="shared" si="36"/>
        <v>44</v>
      </c>
      <c r="O614">
        <v>21</v>
      </c>
      <c r="P614">
        <v>23</v>
      </c>
      <c r="Q614">
        <v>8.9246269999999992</v>
      </c>
      <c r="R614">
        <f t="shared" si="37"/>
        <v>8.9246269999999992</v>
      </c>
      <c r="S614">
        <f t="shared" si="38"/>
        <v>8.9246269999999992</v>
      </c>
      <c r="T614">
        <f t="shared" si="39"/>
        <v>8.9246269999999992</v>
      </c>
    </row>
    <row r="615" spans="1:20" x14ac:dyDescent="0.25">
      <c r="A615">
        <v>614</v>
      </c>
      <c r="B615" t="str">
        <f>INDEX(Elemek!$B$2:$B$113, MATCH(D615, Elemek!$C$2:$C$113,0))</f>
        <v>Ba</v>
      </c>
      <c r="C615">
        <v>128</v>
      </c>
      <c r="D615">
        <v>56</v>
      </c>
      <c r="E615">
        <v>72</v>
      </c>
      <c r="F615">
        <v>8.7385230000000007</v>
      </c>
      <c r="H615" t="str">
        <f ca="1">IF(M615=Vas!$B$4, IF(H614="I", 1, MAX(H$2:H614) + 1), "")</f>
        <v/>
      </c>
      <c r="L615">
        <v>614</v>
      </c>
      <c r="M615" t="str">
        <f>INDEX(Elemek!$B$2:$B$113, MATCH(O615, Elemek!$C$2:$C$113,0))</f>
        <v>Ba</v>
      </c>
      <c r="N615">
        <f t="shared" si="36"/>
        <v>128</v>
      </c>
      <c r="O615">
        <v>56</v>
      </c>
      <c r="P615">
        <v>72</v>
      </c>
      <c r="Q615">
        <v>8.7385230000000007</v>
      </c>
      <c r="R615">
        <f t="shared" si="37"/>
        <v>8.7385230000000007</v>
      </c>
      <c r="S615">
        <f t="shared" si="38"/>
        <v>8.7385230000000007</v>
      </c>
      <c r="T615">
        <f t="shared" si="39"/>
        <v>8.7385230000000007</v>
      </c>
    </row>
    <row r="616" spans="1:20" x14ac:dyDescent="0.25">
      <c r="A616">
        <v>615</v>
      </c>
      <c r="B616" t="str">
        <f>INDEX(Elemek!$B$2:$B$113, MATCH(D616, Elemek!$C$2:$C$113,0))</f>
        <v>Br</v>
      </c>
      <c r="C616">
        <v>77</v>
      </c>
      <c r="D616">
        <v>35</v>
      </c>
      <c r="E616">
        <v>42</v>
      </c>
      <c r="F616">
        <v>9.0224309999999992</v>
      </c>
      <c r="H616" t="str">
        <f ca="1">IF(M616=Vas!$B$4, IF(H615="I", 1, MAX(H$2:H615) + 1), "")</f>
        <v/>
      </c>
      <c r="L616">
        <v>615</v>
      </c>
      <c r="M616" t="str">
        <f>INDEX(Elemek!$B$2:$B$113, MATCH(O616, Elemek!$C$2:$C$113,0))</f>
        <v>Br</v>
      </c>
      <c r="N616">
        <f t="shared" si="36"/>
        <v>77</v>
      </c>
      <c r="O616">
        <v>35</v>
      </c>
      <c r="P616">
        <v>42</v>
      </c>
      <c r="Q616">
        <v>9.0224309999999992</v>
      </c>
      <c r="R616">
        <f t="shared" si="37"/>
        <v>9.0224309999999992</v>
      </c>
      <c r="S616">
        <f t="shared" si="38"/>
        <v>9.0224309999999992</v>
      </c>
      <c r="T616">
        <f t="shared" si="39"/>
        <v>9.0224309999999992</v>
      </c>
    </row>
    <row r="617" spans="1:20" x14ac:dyDescent="0.25">
      <c r="A617">
        <v>616</v>
      </c>
      <c r="B617" t="str">
        <f>INDEX(Elemek!$B$2:$B$113, MATCH(D617, Elemek!$C$2:$C$113,0))</f>
        <v>Yb</v>
      </c>
      <c r="C617">
        <v>166</v>
      </c>
      <c r="D617">
        <v>70</v>
      </c>
      <c r="E617">
        <v>96</v>
      </c>
      <c r="F617">
        <v>8.4423399999999997</v>
      </c>
      <c r="H617" t="str">
        <f ca="1">IF(M617=Vas!$B$4, IF(H616="I", 1, MAX(H$2:H616) + 1), "")</f>
        <v/>
      </c>
      <c r="L617">
        <v>616</v>
      </c>
      <c r="M617" t="str">
        <f>INDEX(Elemek!$B$2:$B$113, MATCH(O617, Elemek!$C$2:$C$113,0))</f>
        <v>Yb</v>
      </c>
      <c r="N617">
        <f t="shared" si="36"/>
        <v>166</v>
      </c>
      <c r="O617">
        <v>70</v>
      </c>
      <c r="P617">
        <v>96</v>
      </c>
      <c r="Q617">
        <v>8.4423399999999997</v>
      </c>
      <c r="R617">
        <f t="shared" si="37"/>
        <v>8.4423399999999997</v>
      </c>
      <c r="S617">
        <f t="shared" si="38"/>
        <v>8.4423399999999997</v>
      </c>
      <c r="T617">
        <f t="shared" si="39"/>
        <v>8.4423399999999997</v>
      </c>
    </row>
    <row r="618" spans="1:20" x14ac:dyDescent="0.25">
      <c r="A618">
        <v>617</v>
      </c>
      <c r="B618" t="str">
        <f>INDEX(Elemek!$B$2:$B$113, MATCH(D618, Elemek!$C$2:$C$113,0))</f>
        <v>Ta</v>
      </c>
      <c r="C618">
        <v>177</v>
      </c>
      <c r="D618">
        <v>73</v>
      </c>
      <c r="E618">
        <v>104</v>
      </c>
      <c r="F618">
        <v>8.3635529999999996</v>
      </c>
      <c r="H618" t="str">
        <f ca="1">IF(M618=Vas!$B$4, IF(H617="I", 1, MAX(H$2:H617) + 1), "")</f>
        <v/>
      </c>
      <c r="L618">
        <v>617</v>
      </c>
      <c r="M618" t="str">
        <f>INDEX(Elemek!$B$2:$B$113, MATCH(O618, Elemek!$C$2:$C$113,0))</f>
        <v>Ta</v>
      </c>
      <c r="N618">
        <f t="shared" si="36"/>
        <v>177</v>
      </c>
      <c r="O618">
        <v>73</v>
      </c>
      <c r="P618">
        <v>104</v>
      </c>
      <c r="Q618">
        <v>8.3635529999999996</v>
      </c>
      <c r="R618">
        <f t="shared" si="37"/>
        <v>8.3635529999999996</v>
      </c>
      <c r="S618">
        <f t="shared" si="38"/>
        <v>8.3635529999999996</v>
      </c>
      <c r="T618">
        <f t="shared" si="39"/>
        <v>8.3635529999999996</v>
      </c>
    </row>
    <row r="619" spans="1:20" x14ac:dyDescent="0.25">
      <c r="A619">
        <v>618</v>
      </c>
      <c r="B619" t="str">
        <f>INDEX(Elemek!$B$2:$B$113, MATCH(D619, Elemek!$C$2:$C$113,0))</f>
        <v>Np</v>
      </c>
      <c r="C619">
        <v>239</v>
      </c>
      <c r="D619">
        <v>93</v>
      </c>
      <c r="E619">
        <v>146</v>
      </c>
      <c r="F619">
        <v>7.8649990000000001</v>
      </c>
      <c r="H619" t="str">
        <f ca="1">IF(M619=Vas!$B$4, IF(H618="I", 1, MAX(H$2:H618) + 1), "")</f>
        <v/>
      </c>
      <c r="L619">
        <v>618</v>
      </c>
      <c r="M619" t="str">
        <f>INDEX(Elemek!$B$2:$B$113, MATCH(O619, Elemek!$C$2:$C$113,0))</f>
        <v>Np</v>
      </c>
      <c r="N619">
        <f t="shared" si="36"/>
        <v>239</v>
      </c>
      <c r="O619">
        <v>93</v>
      </c>
      <c r="P619">
        <v>146</v>
      </c>
      <c r="Q619">
        <v>7.8649990000000001</v>
      </c>
      <c r="R619">
        <f t="shared" si="37"/>
        <v>7.8649990000000001</v>
      </c>
      <c r="S619">
        <f t="shared" si="38"/>
        <v>7.8649990000000001</v>
      </c>
      <c r="T619">
        <f t="shared" si="39"/>
        <v>7.8649990000000001</v>
      </c>
    </row>
    <row r="620" spans="1:20" x14ac:dyDescent="0.25">
      <c r="A620">
        <v>619</v>
      </c>
      <c r="B620" t="str">
        <f>INDEX(Elemek!$B$2:$B$113, MATCH(D620, Elemek!$C$2:$C$113,0))</f>
        <v>Tb</v>
      </c>
      <c r="C620">
        <v>153</v>
      </c>
      <c r="D620">
        <v>65</v>
      </c>
      <c r="E620">
        <v>88</v>
      </c>
      <c r="F620">
        <v>8.537471</v>
      </c>
      <c r="H620" t="str">
        <f ca="1">IF(M620=Vas!$B$4, IF(H619="I", 1, MAX(H$2:H619) + 1), "")</f>
        <v/>
      </c>
      <c r="L620">
        <v>619</v>
      </c>
      <c r="M620" t="str">
        <f>INDEX(Elemek!$B$2:$B$113, MATCH(O620, Elemek!$C$2:$C$113,0))</f>
        <v>Tb</v>
      </c>
      <c r="N620">
        <f t="shared" si="36"/>
        <v>153</v>
      </c>
      <c r="O620">
        <v>65</v>
      </c>
      <c r="P620">
        <v>88</v>
      </c>
      <c r="Q620">
        <v>8.537471</v>
      </c>
      <c r="R620">
        <f t="shared" si="37"/>
        <v>8.537471</v>
      </c>
      <c r="S620">
        <f t="shared" si="38"/>
        <v>8.537471</v>
      </c>
      <c r="T620">
        <f t="shared" si="39"/>
        <v>8.537471</v>
      </c>
    </row>
    <row r="621" spans="1:20" x14ac:dyDescent="0.25">
      <c r="A621">
        <v>620</v>
      </c>
      <c r="B621" t="str">
        <f>INDEX(Elemek!$B$2:$B$113, MATCH(D621, Elemek!$C$2:$C$113,0))</f>
        <v>Ni</v>
      </c>
      <c r="C621">
        <v>66</v>
      </c>
      <c r="D621">
        <v>28</v>
      </c>
      <c r="E621">
        <v>38</v>
      </c>
      <c r="F621">
        <v>9.0714229999999993</v>
      </c>
      <c r="H621" t="str">
        <f ca="1">IF(M621=Vas!$B$4, IF(H620="I", 1, MAX(H$2:H620) + 1), "")</f>
        <v/>
      </c>
      <c r="L621">
        <v>620</v>
      </c>
      <c r="M621" t="str">
        <f>INDEX(Elemek!$B$2:$B$113, MATCH(O621, Elemek!$C$2:$C$113,0))</f>
        <v>Ni</v>
      </c>
      <c r="N621">
        <f t="shared" si="36"/>
        <v>66</v>
      </c>
      <c r="O621">
        <v>28</v>
      </c>
      <c r="P621">
        <v>38</v>
      </c>
      <c r="Q621">
        <v>9.0714229999999993</v>
      </c>
      <c r="R621">
        <f t="shared" si="37"/>
        <v>9.0714229999999993</v>
      </c>
      <c r="S621">
        <f t="shared" si="38"/>
        <v>9.0714229999999993</v>
      </c>
      <c r="T621">
        <f t="shared" si="39"/>
        <v>9.0714229999999993</v>
      </c>
    </row>
    <row r="622" spans="1:20" x14ac:dyDescent="0.25">
      <c r="A622">
        <v>621</v>
      </c>
      <c r="B622" t="str">
        <f>INDEX(Elemek!$B$2:$B$113, MATCH(D622, Elemek!$C$2:$C$113,0))</f>
        <v>Pu</v>
      </c>
      <c r="C622">
        <v>247</v>
      </c>
      <c r="D622">
        <v>94</v>
      </c>
      <c r="E622">
        <v>153</v>
      </c>
      <c r="F622">
        <v>7.7919749999999999</v>
      </c>
      <c r="H622" t="str">
        <f ca="1">IF(M622=Vas!$B$4, IF(H621="I", 1, MAX(H$2:H621) + 1), "")</f>
        <v/>
      </c>
      <c r="L622">
        <v>621</v>
      </c>
      <c r="M622" t="str">
        <f>INDEX(Elemek!$B$2:$B$113, MATCH(O622, Elemek!$C$2:$C$113,0))</f>
        <v>Pu</v>
      </c>
      <c r="N622">
        <f t="shared" si="36"/>
        <v>247</v>
      </c>
      <c r="O622">
        <v>94</v>
      </c>
      <c r="P622">
        <v>153</v>
      </c>
      <c r="Q622">
        <v>7.7919749999999999</v>
      </c>
      <c r="R622">
        <f t="shared" si="37"/>
        <v>7.7919749999999999</v>
      </c>
      <c r="S622">
        <f t="shared" si="38"/>
        <v>7.7919749999999999</v>
      </c>
      <c r="T622">
        <f t="shared" si="39"/>
        <v>7.7919749999999999</v>
      </c>
    </row>
    <row r="623" spans="1:20" x14ac:dyDescent="0.25">
      <c r="A623">
        <v>622</v>
      </c>
      <c r="B623" t="str">
        <f>INDEX(Elemek!$B$2:$B$113, MATCH(D623, Elemek!$C$2:$C$113,0))</f>
        <v>Au</v>
      </c>
      <c r="C623">
        <v>198</v>
      </c>
      <c r="D623">
        <v>79</v>
      </c>
      <c r="E623">
        <v>119</v>
      </c>
      <c r="F623">
        <v>8.7100000000000009</v>
      </c>
      <c r="H623" t="str">
        <f ca="1">IF(M623=Vas!$B$4, IF(H622="I", 1, MAX(H$2:H622) + 1), "")</f>
        <v/>
      </c>
      <c r="L623">
        <v>622</v>
      </c>
      <c r="M623" t="str">
        <f>INDEX(Elemek!$B$2:$B$113, MATCH(O623, Elemek!$C$2:$C$113,0))</f>
        <v>Au</v>
      </c>
      <c r="N623">
        <f t="shared" si="36"/>
        <v>198</v>
      </c>
      <c r="O623">
        <v>79</v>
      </c>
      <c r="P623">
        <v>119</v>
      </c>
      <c r="R623">
        <f t="shared" si="37"/>
        <v>8.5399999999999991</v>
      </c>
      <c r="S623">
        <f t="shared" si="38"/>
        <v>8.23</v>
      </c>
      <c r="T623">
        <f t="shared" si="39"/>
        <v>8.7100000000000009</v>
      </c>
    </row>
    <row r="624" spans="1:20" x14ac:dyDescent="0.25">
      <c r="A624">
        <v>623</v>
      </c>
      <c r="B624" t="str">
        <f>INDEX(Elemek!$B$2:$B$113, MATCH(D624, Elemek!$C$2:$C$113,0))</f>
        <v>Cd</v>
      </c>
      <c r="C624">
        <v>115</v>
      </c>
      <c r="D624">
        <v>48</v>
      </c>
      <c r="E624">
        <v>67</v>
      </c>
      <c r="F624">
        <v>9.07</v>
      </c>
      <c r="H624" t="str">
        <f ca="1">IF(M624=Vas!$B$4, IF(H623="I", 1, MAX(H$2:H623) + 1), "")</f>
        <v/>
      </c>
      <c r="L624">
        <v>623</v>
      </c>
      <c r="M624" t="str">
        <f>INDEX(Elemek!$B$2:$B$113, MATCH(O624, Elemek!$C$2:$C$113,0))</f>
        <v>Cd</v>
      </c>
      <c r="N624">
        <f t="shared" si="36"/>
        <v>115</v>
      </c>
      <c r="O624">
        <v>48</v>
      </c>
      <c r="P624">
        <v>67</v>
      </c>
      <c r="R624">
        <f t="shared" si="37"/>
        <v>8.5399999999999991</v>
      </c>
      <c r="S624">
        <f t="shared" si="38"/>
        <v>8.8699999999999992</v>
      </c>
      <c r="T624">
        <f t="shared" si="39"/>
        <v>9.07</v>
      </c>
    </row>
    <row r="625" spans="1:20" x14ac:dyDescent="0.25">
      <c r="A625">
        <v>624</v>
      </c>
      <c r="B625" t="str">
        <f>INDEX(Elemek!$B$2:$B$113, MATCH(D625, Elemek!$C$2:$C$113,0))</f>
        <v>Pm</v>
      </c>
      <c r="C625">
        <v>149</v>
      </c>
      <c r="D625">
        <v>61</v>
      </c>
      <c r="E625">
        <v>88</v>
      </c>
      <c r="F625">
        <v>8.5818709999999996</v>
      </c>
      <c r="H625" t="str">
        <f ca="1">IF(M625=Vas!$B$4, IF(H624="I", 1, MAX(H$2:H624) + 1), "")</f>
        <v/>
      </c>
      <c r="L625">
        <v>624</v>
      </c>
      <c r="M625" t="str">
        <f>INDEX(Elemek!$B$2:$B$113, MATCH(O625, Elemek!$C$2:$C$113,0))</f>
        <v>Pm</v>
      </c>
      <c r="N625">
        <f t="shared" si="36"/>
        <v>149</v>
      </c>
      <c r="O625">
        <v>61</v>
      </c>
      <c r="P625">
        <v>88</v>
      </c>
      <c r="Q625">
        <v>8.5818709999999996</v>
      </c>
      <c r="R625">
        <f t="shared" si="37"/>
        <v>8.5818709999999996</v>
      </c>
      <c r="S625">
        <f t="shared" si="38"/>
        <v>8.5818709999999996</v>
      </c>
      <c r="T625">
        <f t="shared" si="39"/>
        <v>8.5818709999999996</v>
      </c>
    </row>
    <row r="626" spans="1:20" x14ac:dyDescent="0.25">
      <c r="A626">
        <v>625</v>
      </c>
      <c r="B626" t="str">
        <f>INDEX(Elemek!$B$2:$B$113, MATCH(D626, Elemek!$C$2:$C$113,0))</f>
        <v>Xe</v>
      </c>
      <c r="C626">
        <v>133</v>
      </c>
      <c r="D626">
        <v>54</v>
      </c>
      <c r="E626">
        <v>79</v>
      </c>
      <c r="F626">
        <v>9.07</v>
      </c>
      <c r="H626" t="str">
        <f ca="1">IF(M626=Vas!$B$4, IF(H625="I", 1, MAX(H$2:H625) + 1), "")</f>
        <v/>
      </c>
      <c r="L626">
        <v>625</v>
      </c>
      <c r="M626" t="str">
        <f>INDEX(Elemek!$B$2:$B$113, MATCH(O626, Elemek!$C$2:$C$113,0))</f>
        <v>Xe</v>
      </c>
      <c r="N626">
        <f t="shared" si="36"/>
        <v>133</v>
      </c>
      <c r="O626">
        <v>54</v>
      </c>
      <c r="P626">
        <v>79</v>
      </c>
      <c r="R626">
        <f t="shared" si="37"/>
        <v>8.5399999999999991</v>
      </c>
      <c r="S626">
        <f t="shared" si="38"/>
        <v>8.75</v>
      </c>
      <c r="T626">
        <f t="shared" si="39"/>
        <v>9.07</v>
      </c>
    </row>
    <row r="627" spans="1:20" x14ac:dyDescent="0.25">
      <c r="A627">
        <v>626</v>
      </c>
      <c r="B627" t="str">
        <f>INDEX(Elemek!$B$2:$B$113, MATCH(D627, Elemek!$C$2:$C$113,0))</f>
        <v>Pb</v>
      </c>
      <c r="C627">
        <v>203</v>
      </c>
      <c r="D627">
        <v>82</v>
      </c>
      <c r="E627">
        <v>121</v>
      </c>
      <c r="F627">
        <v>8.1934310000000004</v>
      </c>
      <c r="H627" t="str">
        <f ca="1">IF(M627=Vas!$B$4, IF(H626="I", 1, MAX(H$2:H626) + 1), "")</f>
        <v/>
      </c>
      <c r="L627">
        <v>626</v>
      </c>
      <c r="M627" t="str">
        <f>INDEX(Elemek!$B$2:$B$113, MATCH(O627, Elemek!$C$2:$C$113,0))</f>
        <v>Pb</v>
      </c>
      <c r="N627">
        <f t="shared" si="36"/>
        <v>203</v>
      </c>
      <c r="O627">
        <v>82</v>
      </c>
      <c r="P627">
        <v>121</v>
      </c>
      <c r="Q627">
        <v>8.1934310000000004</v>
      </c>
      <c r="R627">
        <f t="shared" si="37"/>
        <v>8.1934310000000004</v>
      </c>
      <c r="S627">
        <f t="shared" si="38"/>
        <v>8.1934310000000004</v>
      </c>
      <c r="T627">
        <f t="shared" si="39"/>
        <v>8.1934310000000004</v>
      </c>
    </row>
    <row r="628" spans="1:20" x14ac:dyDescent="0.25">
      <c r="A628">
        <v>627</v>
      </c>
      <c r="B628" t="str">
        <f>INDEX(Elemek!$B$2:$B$113, MATCH(D628, Elemek!$C$2:$C$113,0))</f>
        <v>Np</v>
      </c>
      <c r="C628">
        <v>238</v>
      </c>
      <c r="D628">
        <v>93</v>
      </c>
      <c r="E628">
        <v>145</v>
      </c>
      <c r="F628">
        <v>7.871931</v>
      </c>
      <c r="H628" t="str">
        <f ca="1">IF(M628=Vas!$B$4, IF(H627="I", 1, MAX(H$2:H627) + 1), "")</f>
        <v/>
      </c>
      <c r="L628">
        <v>627</v>
      </c>
      <c r="M628" t="str">
        <f>INDEX(Elemek!$B$2:$B$113, MATCH(O628, Elemek!$C$2:$C$113,0))</f>
        <v>Np</v>
      </c>
      <c r="N628">
        <f t="shared" si="36"/>
        <v>238</v>
      </c>
      <c r="O628">
        <v>93</v>
      </c>
      <c r="P628">
        <v>145</v>
      </c>
      <c r="Q628">
        <v>7.871931</v>
      </c>
      <c r="R628">
        <f t="shared" si="37"/>
        <v>7.871931</v>
      </c>
      <c r="S628">
        <f t="shared" si="38"/>
        <v>7.871931</v>
      </c>
      <c r="T628">
        <f t="shared" si="39"/>
        <v>7.871931</v>
      </c>
    </row>
    <row r="629" spans="1:20" x14ac:dyDescent="0.25">
      <c r="A629">
        <v>628</v>
      </c>
      <c r="B629" t="str">
        <f>INDEX(Elemek!$B$2:$B$113, MATCH(D629, Elemek!$C$2:$C$113,0))</f>
        <v>Am</v>
      </c>
      <c r="C629">
        <v>240</v>
      </c>
      <c r="D629">
        <v>95</v>
      </c>
      <c r="E629">
        <v>145</v>
      </c>
      <c r="F629">
        <v>7.8566940000000001</v>
      </c>
      <c r="H629" t="str">
        <f ca="1">IF(M629=Vas!$B$4, IF(H628="I", 1, MAX(H$2:H628) + 1), "")</f>
        <v/>
      </c>
      <c r="L629">
        <v>628</v>
      </c>
      <c r="M629" t="str">
        <f>INDEX(Elemek!$B$2:$B$113, MATCH(O629, Elemek!$C$2:$C$113,0))</f>
        <v>Am</v>
      </c>
      <c r="N629">
        <f t="shared" si="36"/>
        <v>240</v>
      </c>
      <c r="O629">
        <v>95</v>
      </c>
      <c r="P629">
        <v>145</v>
      </c>
      <c r="Q629">
        <v>7.8566940000000001</v>
      </c>
      <c r="R629">
        <f t="shared" si="37"/>
        <v>7.8566940000000001</v>
      </c>
      <c r="S629">
        <f t="shared" si="38"/>
        <v>7.8566940000000001</v>
      </c>
      <c r="T629">
        <f t="shared" si="39"/>
        <v>7.8566940000000001</v>
      </c>
    </row>
    <row r="630" spans="1:20" x14ac:dyDescent="0.25">
      <c r="A630">
        <v>629</v>
      </c>
      <c r="B630" t="str">
        <f>INDEX(Elemek!$B$2:$B$113, MATCH(D630, Elemek!$C$2:$C$113,0))</f>
        <v>Er</v>
      </c>
      <c r="C630">
        <v>172</v>
      </c>
      <c r="D630">
        <v>68</v>
      </c>
      <c r="E630">
        <v>104</v>
      </c>
      <c r="F630">
        <v>8.3997519999999994</v>
      </c>
      <c r="H630" t="str">
        <f ca="1">IF(M630=Vas!$B$4, IF(H629="I", 1, MAX(H$2:H629) + 1), "")</f>
        <v/>
      </c>
      <c r="L630">
        <v>629</v>
      </c>
      <c r="M630" t="str">
        <f>INDEX(Elemek!$B$2:$B$113, MATCH(O630, Elemek!$C$2:$C$113,0))</f>
        <v>Er</v>
      </c>
      <c r="N630">
        <f t="shared" si="36"/>
        <v>172</v>
      </c>
      <c r="O630">
        <v>68</v>
      </c>
      <c r="P630">
        <v>104</v>
      </c>
      <c r="Q630">
        <v>8.3997519999999994</v>
      </c>
      <c r="R630">
        <f t="shared" si="37"/>
        <v>8.3997519999999994</v>
      </c>
      <c r="S630">
        <f t="shared" si="38"/>
        <v>8.3997519999999994</v>
      </c>
      <c r="T630">
        <f t="shared" si="39"/>
        <v>8.3997519999999994</v>
      </c>
    </row>
    <row r="631" spans="1:20" x14ac:dyDescent="0.25">
      <c r="A631">
        <v>630</v>
      </c>
      <c r="B631" t="str">
        <f>INDEX(Elemek!$B$2:$B$113, MATCH(D631, Elemek!$C$2:$C$113,0))</f>
        <v>Lu</v>
      </c>
      <c r="C631">
        <v>170</v>
      </c>
      <c r="D631">
        <v>71</v>
      </c>
      <c r="E631">
        <v>99</v>
      </c>
      <c r="F631">
        <v>8.4084450000000004</v>
      </c>
      <c r="H631" t="str">
        <f ca="1">IF(M631=Vas!$B$4, IF(H630="I", 1, MAX(H$2:H630) + 1), "")</f>
        <v/>
      </c>
      <c r="L631">
        <v>630</v>
      </c>
      <c r="M631" t="str">
        <f>INDEX(Elemek!$B$2:$B$113, MATCH(O631, Elemek!$C$2:$C$113,0))</f>
        <v>Lu</v>
      </c>
      <c r="N631">
        <f t="shared" si="36"/>
        <v>170</v>
      </c>
      <c r="O631">
        <v>71</v>
      </c>
      <c r="P631">
        <v>99</v>
      </c>
      <c r="Q631">
        <v>8.4084450000000004</v>
      </c>
      <c r="R631">
        <f t="shared" si="37"/>
        <v>8.4084450000000004</v>
      </c>
      <c r="S631">
        <f t="shared" si="38"/>
        <v>8.4084450000000004</v>
      </c>
      <c r="T631">
        <f t="shared" si="39"/>
        <v>8.4084450000000004</v>
      </c>
    </row>
    <row r="632" spans="1:20" x14ac:dyDescent="0.25">
      <c r="A632">
        <v>631</v>
      </c>
      <c r="B632" t="str">
        <f>INDEX(Elemek!$B$2:$B$113, MATCH(D632, Elemek!$C$2:$C$113,0))</f>
        <v>Zn</v>
      </c>
      <c r="C632">
        <v>72</v>
      </c>
      <c r="D632">
        <v>30</v>
      </c>
      <c r="E632">
        <v>42</v>
      </c>
      <c r="F632">
        <v>9.0175909999999995</v>
      </c>
      <c r="H632" t="str">
        <f ca="1">IF(M632=Vas!$B$4, IF(H631="I", 1, MAX(H$2:H631) + 1), "")</f>
        <v/>
      </c>
      <c r="L632">
        <v>631</v>
      </c>
      <c r="M632" t="str">
        <f>INDEX(Elemek!$B$2:$B$113, MATCH(O632, Elemek!$C$2:$C$113,0))</f>
        <v>Zn</v>
      </c>
      <c r="N632">
        <f t="shared" si="36"/>
        <v>72</v>
      </c>
      <c r="O632">
        <v>30</v>
      </c>
      <c r="P632">
        <v>42</v>
      </c>
      <c r="Q632">
        <v>9.0175909999999995</v>
      </c>
      <c r="R632">
        <f t="shared" si="37"/>
        <v>9.0175909999999995</v>
      </c>
      <c r="S632">
        <f t="shared" si="38"/>
        <v>9.0175909999999995</v>
      </c>
      <c r="T632">
        <f t="shared" si="39"/>
        <v>9.0175909999999995</v>
      </c>
    </row>
    <row r="633" spans="1:20" x14ac:dyDescent="0.25">
      <c r="A633">
        <v>632</v>
      </c>
      <c r="B633" t="str">
        <f>INDEX(Elemek!$B$2:$B$113, MATCH(D633, Elemek!$C$2:$C$113,0))</f>
        <v>Sm</v>
      </c>
      <c r="C633">
        <v>153</v>
      </c>
      <c r="D633">
        <v>62</v>
      </c>
      <c r="E633">
        <v>91</v>
      </c>
      <c r="F633">
        <v>8.5456140000000005</v>
      </c>
      <c r="H633" t="str">
        <f ca="1">IF(M633=Vas!$B$4, IF(H632="I", 1, MAX(H$2:H632) + 1), "")</f>
        <v/>
      </c>
      <c r="L633">
        <v>632</v>
      </c>
      <c r="M633" t="str">
        <f>INDEX(Elemek!$B$2:$B$113, MATCH(O633, Elemek!$C$2:$C$113,0))</f>
        <v>Sm</v>
      </c>
      <c r="N633">
        <f t="shared" si="36"/>
        <v>153</v>
      </c>
      <c r="O633">
        <v>62</v>
      </c>
      <c r="P633">
        <v>91</v>
      </c>
      <c r="Q633">
        <v>8.5456140000000005</v>
      </c>
      <c r="R633">
        <f t="shared" si="37"/>
        <v>8.5456140000000005</v>
      </c>
      <c r="S633">
        <f t="shared" si="38"/>
        <v>8.5456140000000005</v>
      </c>
      <c r="T633">
        <f t="shared" si="39"/>
        <v>8.5456140000000005</v>
      </c>
    </row>
    <row r="634" spans="1:20" x14ac:dyDescent="0.25">
      <c r="A634">
        <v>633</v>
      </c>
      <c r="B634" t="str">
        <f>INDEX(Elemek!$B$2:$B$113, MATCH(D634, Elemek!$C$2:$C$113,0))</f>
        <v>Pt</v>
      </c>
      <c r="C634">
        <v>202</v>
      </c>
      <c r="D634">
        <v>78</v>
      </c>
      <c r="E634">
        <v>124</v>
      </c>
      <c r="F634">
        <v>8.1832089999999997</v>
      </c>
      <c r="H634" t="str">
        <f ca="1">IF(M634=Vas!$B$4, IF(H633="I", 1, MAX(H$2:H633) + 1), "")</f>
        <v/>
      </c>
      <c r="L634">
        <v>633</v>
      </c>
      <c r="M634" t="str">
        <f>INDEX(Elemek!$B$2:$B$113, MATCH(O634, Elemek!$C$2:$C$113,0))</f>
        <v>Pt</v>
      </c>
      <c r="N634">
        <f t="shared" si="36"/>
        <v>202</v>
      </c>
      <c r="O634">
        <v>78</v>
      </c>
      <c r="P634">
        <v>124</v>
      </c>
      <c r="Q634">
        <v>8.1832089999999997</v>
      </c>
      <c r="R634">
        <f t="shared" si="37"/>
        <v>8.1832089999999997</v>
      </c>
      <c r="S634">
        <f t="shared" si="38"/>
        <v>8.1832089999999997</v>
      </c>
      <c r="T634">
        <f t="shared" si="39"/>
        <v>8.1832089999999997</v>
      </c>
    </row>
    <row r="635" spans="1:20" x14ac:dyDescent="0.25">
      <c r="A635">
        <v>634</v>
      </c>
      <c r="B635" t="str">
        <f>INDEX(Elemek!$B$2:$B$113, MATCH(D635, Elemek!$C$2:$C$113,0))</f>
        <v>Sc</v>
      </c>
      <c r="C635">
        <v>48</v>
      </c>
      <c r="D635">
        <v>21</v>
      </c>
      <c r="E635">
        <v>27</v>
      </c>
      <c r="F635">
        <v>8.9983269999999997</v>
      </c>
      <c r="H635" t="str">
        <f ca="1">IF(M635=Vas!$B$4, IF(H634="I", 1, MAX(H$2:H634) + 1), "")</f>
        <v/>
      </c>
      <c r="L635">
        <v>634</v>
      </c>
      <c r="M635" t="str">
        <f>INDEX(Elemek!$B$2:$B$113, MATCH(O635, Elemek!$C$2:$C$113,0))</f>
        <v>Sc</v>
      </c>
      <c r="N635">
        <f t="shared" si="36"/>
        <v>48</v>
      </c>
      <c r="O635">
        <v>21</v>
      </c>
      <c r="P635">
        <v>27</v>
      </c>
      <c r="Q635">
        <v>8.9983269999999997</v>
      </c>
      <c r="R635">
        <f t="shared" si="37"/>
        <v>8.9983269999999997</v>
      </c>
      <c r="S635">
        <f t="shared" si="38"/>
        <v>8.9983269999999997</v>
      </c>
      <c r="T635">
        <f t="shared" si="39"/>
        <v>8.9983269999999997</v>
      </c>
    </row>
    <row r="636" spans="1:20" x14ac:dyDescent="0.25">
      <c r="A636">
        <v>635</v>
      </c>
      <c r="B636" t="str">
        <f>INDEX(Elemek!$B$2:$B$113, MATCH(D636, Elemek!$C$2:$C$113,0))</f>
        <v>Bk</v>
      </c>
      <c r="C636">
        <v>246</v>
      </c>
      <c r="D636">
        <v>97</v>
      </c>
      <c r="E636">
        <v>149</v>
      </c>
      <c r="F636">
        <v>7.8112870000000001</v>
      </c>
      <c r="H636" t="str">
        <f ca="1">IF(M636=Vas!$B$4, IF(H635="I", 1, MAX(H$2:H635) + 1), "")</f>
        <v/>
      </c>
      <c r="L636">
        <v>635</v>
      </c>
      <c r="M636" t="str">
        <f>INDEX(Elemek!$B$2:$B$113, MATCH(O636, Elemek!$C$2:$C$113,0))</f>
        <v>Bk</v>
      </c>
      <c r="N636">
        <f t="shared" si="36"/>
        <v>246</v>
      </c>
      <c r="O636">
        <v>97</v>
      </c>
      <c r="P636">
        <v>149</v>
      </c>
      <c r="Q636">
        <v>7.8112870000000001</v>
      </c>
      <c r="R636">
        <f t="shared" si="37"/>
        <v>7.8112870000000001</v>
      </c>
      <c r="S636">
        <f t="shared" si="38"/>
        <v>7.8112870000000001</v>
      </c>
      <c r="T636">
        <f t="shared" si="39"/>
        <v>7.8112870000000001</v>
      </c>
    </row>
    <row r="637" spans="1:20" x14ac:dyDescent="0.25">
      <c r="A637">
        <v>636</v>
      </c>
      <c r="B637" t="str">
        <f>INDEX(Elemek!$B$2:$B$113, MATCH(D637, Elemek!$C$2:$C$113,0))</f>
        <v>Hg</v>
      </c>
      <c r="C637">
        <v>195</v>
      </c>
      <c r="D637">
        <v>80</v>
      </c>
      <c r="E637">
        <v>115</v>
      </c>
      <c r="F637">
        <v>8.2293990000000008</v>
      </c>
      <c r="H637" t="str">
        <f ca="1">IF(M637=Vas!$B$4, IF(H636="I", 1, MAX(H$2:H636) + 1), "")</f>
        <v/>
      </c>
      <c r="L637">
        <v>636</v>
      </c>
      <c r="M637" t="str">
        <f>INDEX(Elemek!$B$2:$B$113, MATCH(O637, Elemek!$C$2:$C$113,0))</f>
        <v>Hg</v>
      </c>
      <c r="N637">
        <f t="shared" si="36"/>
        <v>195</v>
      </c>
      <c r="O637">
        <v>80</v>
      </c>
      <c r="P637">
        <v>115</v>
      </c>
      <c r="Q637">
        <v>8.2293990000000008</v>
      </c>
      <c r="R637">
        <f t="shared" si="37"/>
        <v>8.2293990000000008</v>
      </c>
      <c r="S637">
        <f t="shared" si="38"/>
        <v>8.2293990000000008</v>
      </c>
      <c r="T637">
        <f t="shared" si="39"/>
        <v>8.2293990000000008</v>
      </c>
    </row>
    <row r="638" spans="1:20" x14ac:dyDescent="0.25">
      <c r="A638">
        <v>637</v>
      </c>
      <c r="B638" t="str">
        <f>INDEX(Elemek!$B$2:$B$113, MATCH(D638, Elemek!$C$2:$C$113,0))</f>
        <v>Ir</v>
      </c>
      <c r="C638">
        <v>188</v>
      </c>
      <c r="D638">
        <v>77</v>
      </c>
      <c r="E638">
        <v>111</v>
      </c>
      <c r="F638">
        <v>8.2751999999999999</v>
      </c>
      <c r="H638" t="str">
        <f ca="1">IF(M638=Vas!$B$4, IF(H637="I", 1, MAX(H$2:H637) + 1), "")</f>
        <v/>
      </c>
      <c r="L638">
        <v>637</v>
      </c>
      <c r="M638" t="str">
        <f>INDEX(Elemek!$B$2:$B$113, MATCH(O638, Elemek!$C$2:$C$113,0))</f>
        <v>Ir</v>
      </c>
      <c r="N638">
        <f t="shared" si="36"/>
        <v>188</v>
      </c>
      <c r="O638">
        <v>77</v>
      </c>
      <c r="P638">
        <v>111</v>
      </c>
      <c r="Q638">
        <v>8.2751999999999999</v>
      </c>
      <c r="R638">
        <f t="shared" si="37"/>
        <v>8.2751999999999999</v>
      </c>
      <c r="S638">
        <f t="shared" si="38"/>
        <v>8.2751999999999999</v>
      </c>
      <c r="T638">
        <f t="shared" si="39"/>
        <v>8.2751999999999999</v>
      </c>
    </row>
    <row r="639" spans="1:20" x14ac:dyDescent="0.25">
      <c r="A639">
        <v>638</v>
      </c>
      <c r="B639" t="str">
        <f>INDEX(Elemek!$B$2:$B$113, MATCH(D639, Elemek!$C$2:$C$113,0))</f>
        <v>La</v>
      </c>
      <c r="C639">
        <v>140</v>
      </c>
      <c r="D639">
        <v>57</v>
      </c>
      <c r="E639">
        <v>83</v>
      </c>
      <c r="F639">
        <v>8.6736199999999997</v>
      </c>
      <c r="H639" t="str">
        <f ca="1">IF(M639=Vas!$B$4, IF(H638="I", 1, MAX(H$2:H638) + 1), "")</f>
        <v/>
      </c>
      <c r="L639">
        <v>638</v>
      </c>
      <c r="M639" t="str">
        <f>INDEX(Elemek!$B$2:$B$113, MATCH(O639, Elemek!$C$2:$C$113,0))</f>
        <v>La</v>
      </c>
      <c r="N639">
        <f t="shared" si="36"/>
        <v>140</v>
      </c>
      <c r="O639">
        <v>57</v>
      </c>
      <c r="P639">
        <v>83</v>
      </c>
      <c r="Q639">
        <v>8.6736199999999997</v>
      </c>
      <c r="R639">
        <f t="shared" si="37"/>
        <v>8.6736199999999997</v>
      </c>
      <c r="S639">
        <f t="shared" si="38"/>
        <v>8.6736199999999997</v>
      </c>
      <c r="T639">
        <f t="shared" si="39"/>
        <v>8.6736199999999997</v>
      </c>
    </row>
    <row r="640" spans="1:20" x14ac:dyDescent="0.25">
      <c r="A640">
        <v>639</v>
      </c>
      <c r="B640" t="str">
        <f>INDEX(Elemek!$B$2:$B$113, MATCH(D640, Elemek!$C$2:$C$113,0))</f>
        <v>Es</v>
      </c>
      <c r="C640">
        <v>254</v>
      </c>
      <c r="D640">
        <v>99</v>
      </c>
      <c r="E640">
        <v>155</v>
      </c>
      <c r="F640">
        <v>8.43</v>
      </c>
      <c r="H640" t="str">
        <f ca="1">IF(M640=Vas!$B$4, IF(H639="I", 1, MAX(H$2:H639) + 1), "")</f>
        <v/>
      </c>
      <c r="L640">
        <v>639</v>
      </c>
      <c r="M640" t="str">
        <f>INDEX(Elemek!$B$2:$B$113, MATCH(O640, Elemek!$C$2:$C$113,0))</f>
        <v>Es</v>
      </c>
      <c r="N640">
        <f t="shared" si="36"/>
        <v>254</v>
      </c>
      <c r="O640">
        <v>99</v>
      </c>
      <c r="P640">
        <v>155</v>
      </c>
      <c r="R640">
        <f t="shared" si="37"/>
        <v>8.5399999999999991</v>
      </c>
      <c r="S640">
        <f t="shared" si="38"/>
        <v>7.76</v>
      </c>
      <c r="T640">
        <f t="shared" si="39"/>
        <v>8.43</v>
      </c>
    </row>
    <row r="641" spans="1:20" x14ac:dyDescent="0.25">
      <c r="A641">
        <v>640</v>
      </c>
      <c r="B641" t="str">
        <f>INDEX(Elemek!$B$2:$B$113, MATCH(D641, Elemek!$C$2:$C$113,0))</f>
        <v>Ge</v>
      </c>
      <c r="C641">
        <v>69</v>
      </c>
      <c r="D641">
        <v>32</v>
      </c>
      <c r="E641">
        <v>37</v>
      </c>
      <c r="F641">
        <v>9.0437999999999992</v>
      </c>
      <c r="H641" t="str">
        <f ca="1">IF(M641=Vas!$B$4, IF(H640="I", 1, MAX(H$2:H640) + 1), "")</f>
        <v/>
      </c>
      <c r="L641">
        <v>640</v>
      </c>
      <c r="M641" t="str">
        <f>INDEX(Elemek!$B$2:$B$113, MATCH(O641, Elemek!$C$2:$C$113,0))</f>
        <v>Ge</v>
      </c>
      <c r="N641">
        <f t="shared" si="36"/>
        <v>69</v>
      </c>
      <c r="O641">
        <v>32</v>
      </c>
      <c r="P641">
        <v>37</v>
      </c>
      <c r="Q641">
        <v>9.0437999999999992</v>
      </c>
      <c r="R641">
        <f t="shared" si="37"/>
        <v>9.0437999999999992</v>
      </c>
      <c r="S641">
        <f t="shared" si="38"/>
        <v>9.0437999999999992</v>
      </c>
      <c r="T641">
        <f t="shared" si="39"/>
        <v>9.0437999999999992</v>
      </c>
    </row>
    <row r="642" spans="1:20" x14ac:dyDescent="0.25">
      <c r="A642">
        <v>641</v>
      </c>
      <c r="B642" t="str">
        <f>INDEX(Elemek!$B$2:$B$113, MATCH(D642, Elemek!$C$2:$C$113,0))</f>
        <v>Ba</v>
      </c>
      <c r="C642">
        <v>133</v>
      </c>
      <c r="D642">
        <v>56</v>
      </c>
      <c r="E642">
        <v>77</v>
      </c>
      <c r="F642">
        <v>8.91</v>
      </c>
      <c r="H642" t="str">
        <f ca="1">IF(M642=Vas!$B$4, IF(H641="I", 1, MAX(H$2:H641) + 1), "")</f>
        <v/>
      </c>
      <c r="L642">
        <v>641</v>
      </c>
      <c r="M642" t="str">
        <f>INDEX(Elemek!$B$2:$B$113, MATCH(O642, Elemek!$C$2:$C$113,0))</f>
        <v>Ba</v>
      </c>
      <c r="N642">
        <f t="shared" si="36"/>
        <v>133</v>
      </c>
      <c r="O642">
        <v>56</v>
      </c>
      <c r="P642">
        <v>77</v>
      </c>
      <c r="R642">
        <f t="shared" si="37"/>
        <v>8.5399999999999991</v>
      </c>
      <c r="S642">
        <f t="shared" si="38"/>
        <v>8.7200000000000006</v>
      </c>
      <c r="T642">
        <f t="shared" si="39"/>
        <v>8.91</v>
      </c>
    </row>
    <row r="643" spans="1:20" x14ac:dyDescent="0.25">
      <c r="A643">
        <v>642</v>
      </c>
      <c r="B643" t="str">
        <f>INDEX(Elemek!$B$2:$B$113, MATCH(D643, Elemek!$C$2:$C$113,0))</f>
        <v>As</v>
      </c>
      <c r="C643">
        <v>77</v>
      </c>
      <c r="D643">
        <v>33</v>
      </c>
      <c r="E643">
        <v>44</v>
      </c>
      <c r="F643">
        <v>9.0312830000000002</v>
      </c>
      <c r="H643" t="str">
        <f ca="1">IF(M643=Vas!$B$4, IF(H642="I", 1, MAX(H$2:H642) + 1), "")</f>
        <v/>
      </c>
      <c r="L643">
        <v>642</v>
      </c>
      <c r="M643" t="str">
        <f>INDEX(Elemek!$B$2:$B$113, MATCH(O643, Elemek!$C$2:$C$113,0))</f>
        <v>As</v>
      </c>
      <c r="N643">
        <f t="shared" ref="N643:N706" si="40">SUM(O643:P643)</f>
        <v>77</v>
      </c>
      <c r="O643">
        <v>33</v>
      </c>
      <c r="P643">
        <v>44</v>
      </c>
      <c r="Q643">
        <v>9.0312830000000002</v>
      </c>
      <c r="R643">
        <f t="shared" ref="R643:R706" si="41">IF(Q643="", ROUND(AVERAGE($Q$2:$Q$365), 2), Q643)</f>
        <v>9.0312830000000002</v>
      </c>
      <c r="S643">
        <f t="shared" ref="S643:S706" si="42">IF(Q643="",ROUND(AVERAGEIFS($Q$2:$Q$990,$Q$2:$Q$990,"&lt;&gt;""""",$M$2:$M$990,M643), 2),Q643)</f>
        <v>9.0312830000000002</v>
      </c>
      <c r="T643">
        <f t="shared" ref="T643:T706" si="43">IF(Q643="", ROUND(15.7-17.7*POWER(N643, -1/3)-0.687 *POWER(O643, 2)*POWER(N643, -4/3)-23.7 * POWER(O643- (N643 /2), 2) * POWER(N643, -2) + IF(AND(ISEVEN(N643), ISEVEN(O643)), -1, IF(AND(ISODD(N643), ISODD(O643)), 1, 0)) * 12 * POWER(N643, -5/4), 2), Q643)</f>
        <v>9.0312830000000002</v>
      </c>
    </row>
    <row r="644" spans="1:20" x14ac:dyDescent="0.25">
      <c r="A644">
        <v>643</v>
      </c>
      <c r="B644" t="str">
        <f>INDEX(Elemek!$B$2:$B$113, MATCH(D644, Elemek!$C$2:$C$113,0))</f>
        <v>Sb</v>
      </c>
      <c r="C644">
        <v>119</v>
      </c>
      <c r="D644">
        <v>51</v>
      </c>
      <c r="E644">
        <v>68</v>
      </c>
      <c r="F644">
        <v>8.8232350000000004</v>
      </c>
      <c r="H644" t="str">
        <f ca="1">IF(M644=Vas!$B$4, IF(H643="I", 1, MAX(H$2:H643) + 1), "")</f>
        <v/>
      </c>
      <c r="L644">
        <v>643</v>
      </c>
      <c r="M644" t="str">
        <f>INDEX(Elemek!$B$2:$B$113, MATCH(O644, Elemek!$C$2:$C$113,0))</f>
        <v>Sb</v>
      </c>
      <c r="N644">
        <f t="shared" si="40"/>
        <v>119</v>
      </c>
      <c r="O644">
        <v>51</v>
      </c>
      <c r="P644">
        <v>68</v>
      </c>
      <c r="Q644">
        <v>8.8232350000000004</v>
      </c>
      <c r="R644">
        <f t="shared" si="41"/>
        <v>8.8232350000000004</v>
      </c>
      <c r="S644">
        <f t="shared" si="42"/>
        <v>8.8232350000000004</v>
      </c>
      <c r="T644">
        <f t="shared" si="43"/>
        <v>8.8232350000000004</v>
      </c>
    </row>
    <row r="645" spans="1:20" x14ac:dyDescent="0.25">
      <c r="A645">
        <v>644</v>
      </c>
      <c r="B645" t="str">
        <f>INDEX(Elemek!$B$2:$B$113, MATCH(D645, Elemek!$C$2:$C$113,0))</f>
        <v>Gd</v>
      </c>
      <c r="C645">
        <v>147</v>
      </c>
      <c r="D645">
        <v>64</v>
      </c>
      <c r="E645">
        <v>83</v>
      </c>
      <c r="F645">
        <v>8.5840010000000007</v>
      </c>
      <c r="H645" t="str">
        <f ca="1">IF(M645=Vas!$B$4, IF(H644="I", 1, MAX(H$2:H644) + 1), "")</f>
        <v/>
      </c>
      <c r="L645">
        <v>644</v>
      </c>
      <c r="M645" t="str">
        <f>INDEX(Elemek!$B$2:$B$113, MATCH(O645, Elemek!$C$2:$C$113,0))</f>
        <v>Gd</v>
      </c>
      <c r="N645">
        <f t="shared" si="40"/>
        <v>147</v>
      </c>
      <c r="O645">
        <v>64</v>
      </c>
      <c r="P645">
        <v>83</v>
      </c>
      <c r="Q645">
        <v>8.5840010000000007</v>
      </c>
      <c r="R645">
        <f t="shared" si="41"/>
        <v>8.5840010000000007</v>
      </c>
      <c r="S645">
        <f t="shared" si="42"/>
        <v>8.5840010000000007</v>
      </c>
      <c r="T645">
        <f t="shared" si="43"/>
        <v>8.5840010000000007</v>
      </c>
    </row>
    <row r="646" spans="1:20" x14ac:dyDescent="0.25">
      <c r="A646">
        <v>645</v>
      </c>
      <c r="B646" t="str">
        <f>INDEX(Elemek!$B$2:$B$113, MATCH(D646, Elemek!$C$2:$C$113,0))</f>
        <v>Au</v>
      </c>
      <c r="C646">
        <v>194</v>
      </c>
      <c r="D646">
        <v>79</v>
      </c>
      <c r="E646">
        <v>115</v>
      </c>
      <c r="F646">
        <v>8.2376260000000006</v>
      </c>
      <c r="H646" t="str">
        <f ca="1">IF(M646=Vas!$B$4, IF(H645="I", 1, MAX(H$2:H645) + 1), "")</f>
        <v/>
      </c>
      <c r="L646">
        <v>645</v>
      </c>
      <c r="M646" t="str">
        <f>INDEX(Elemek!$B$2:$B$113, MATCH(O646, Elemek!$C$2:$C$113,0))</f>
        <v>Au</v>
      </c>
      <c r="N646">
        <f t="shared" si="40"/>
        <v>194</v>
      </c>
      <c r="O646">
        <v>79</v>
      </c>
      <c r="P646">
        <v>115</v>
      </c>
      <c r="Q646">
        <v>8.2376260000000006</v>
      </c>
      <c r="R646">
        <f t="shared" si="41"/>
        <v>8.2376260000000006</v>
      </c>
      <c r="S646">
        <f t="shared" si="42"/>
        <v>8.2376260000000006</v>
      </c>
      <c r="T646">
        <f t="shared" si="43"/>
        <v>8.2376260000000006</v>
      </c>
    </row>
    <row r="647" spans="1:20" x14ac:dyDescent="0.25">
      <c r="A647">
        <v>646</v>
      </c>
      <c r="B647" t="str">
        <f>INDEX(Elemek!$B$2:$B$113, MATCH(D647, Elemek!$C$2:$C$113,0))</f>
        <v>Pa</v>
      </c>
      <c r="C647">
        <v>229</v>
      </c>
      <c r="D647">
        <v>91</v>
      </c>
      <c r="E647">
        <v>138</v>
      </c>
      <c r="F647">
        <v>7.9407690000000004</v>
      </c>
      <c r="H647" t="str">
        <f ca="1">IF(M647=Vas!$B$4, IF(H646="I", 1, MAX(H$2:H646) + 1), "")</f>
        <v/>
      </c>
      <c r="L647">
        <v>646</v>
      </c>
      <c r="M647" t="str">
        <f>INDEX(Elemek!$B$2:$B$113, MATCH(O647, Elemek!$C$2:$C$113,0))</f>
        <v>Pa</v>
      </c>
      <c r="N647">
        <f t="shared" si="40"/>
        <v>229</v>
      </c>
      <c r="O647">
        <v>91</v>
      </c>
      <c r="P647">
        <v>138</v>
      </c>
      <c r="Q647">
        <v>7.9407690000000004</v>
      </c>
      <c r="R647">
        <f t="shared" si="41"/>
        <v>7.9407690000000004</v>
      </c>
      <c r="S647">
        <f t="shared" si="42"/>
        <v>7.9407690000000004</v>
      </c>
      <c r="T647">
        <f t="shared" si="43"/>
        <v>7.9407690000000004</v>
      </c>
    </row>
    <row r="648" spans="1:20" x14ac:dyDescent="0.25">
      <c r="A648">
        <v>647</v>
      </c>
      <c r="B648" t="str">
        <f>INDEX(Elemek!$B$2:$B$113, MATCH(D648, Elemek!$C$2:$C$113,0))</f>
        <v>Cf</v>
      </c>
      <c r="C648">
        <v>246</v>
      </c>
      <c r="D648">
        <v>98</v>
      </c>
      <c r="E648">
        <v>148</v>
      </c>
      <c r="F648">
        <v>7.8107920000000002</v>
      </c>
      <c r="H648" t="str">
        <f ca="1">IF(M648=Vas!$B$4, IF(H647="I", 1, MAX(H$2:H647) + 1), "")</f>
        <v/>
      </c>
      <c r="L648">
        <v>647</v>
      </c>
      <c r="M648" t="str">
        <f>INDEX(Elemek!$B$2:$B$113, MATCH(O648, Elemek!$C$2:$C$113,0))</f>
        <v>Cf</v>
      </c>
      <c r="N648">
        <f t="shared" si="40"/>
        <v>246</v>
      </c>
      <c r="O648">
        <v>98</v>
      </c>
      <c r="P648">
        <v>148</v>
      </c>
      <c r="Q648">
        <v>7.8107920000000002</v>
      </c>
      <c r="R648">
        <f t="shared" si="41"/>
        <v>7.8107920000000002</v>
      </c>
      <c r="S648">
        <f t="shared" si="42"/>
        <v>7.8107920000000002</v>
      </c>
      <c r="T648">
        <f t="shared" si="43"/>
        <v>7.8107920000000002</v>
      </c>
    </row>
    <row r="649" spans="1:20" x14ac:dyDescent="0.25">
      <c r="A649">
        <v>648</v>
      </c>
      <c r="B649" t="str">
        <f>INDEX(Elemek!$B$2:$B$113, MATCH(D649, Elemek!$C$2:$C$113,0))</f>
        <v>Ni</v>
      </c>
      <c r="C649">
        <v>57</v>
      </c>
      <c r="D649">
        <v>28</v>
      </c>
      <c r="E649">
        <v>29</v>
      </c>
      <c r="F649">
        <v>9.0552220000000005</v>
      </c>
      <c r="H649" t="str">
        <f ca="1">IF(M649=Vas!$B$4, IF(H648="I", 1, MAX(H$2:H648) + 1), "")</f>
        <v/>
      </c>
      <c r="L649">
        <v>648</v>
      </c>
      <c r="M649" t="str">
        <f>INDEX(Elemek!$B$2:$B$113, MATCH(O649, Elemek!$C$2:$C$113,0))</f>
        <v>Ni</v>
      </c>
      <c r="N649">
        <f t="shared" si="40"/>
        <v>57</v>
      </c>
      <c r="O649">
        <v>28</v>
      </c>
      <c r="P649">
        <v>29</v>
      </c>
      <c r="Q649">
        <v>9.0552220000000005</v>
      </c>
      <c r="R649">
        <f t="shared" si="41"/>
        <v>9.0552220000000005</v>
      </c>
      <c r="S649">
        <f t="shared" si="42"/>
        <v>9.0552220000000005</v>
      </c>
      <c r="T649">
        <f t="shared" si="43"/>
        <v>9.0552220000000005</v>
      </c>
    </row>
    <row r="650" spans="1:20" x14ac:dyDescent="0.25">
      <c r="A650">
        <v>649</v>
      </c>
      <c r="B650" t="str">
        <f>INDEX(Elemek!$B$2:$B$113, MATCH(D650, Elemek!$C$2:$C$113,0))</f>
        <v>Rh</v>
      </c>
      <c r="C650">
        <v>105</v>
      </c>
      <c r="D650">
        <v>45</v>
      </c>
      <c r="E650">
        <v>60</v>
      </c>
      <c r="F650">
        <v>8.9079560000000004</v>
      </c>
      <c r="H650" t="str">
        <f ca="1">IF(M650=Vas!$B$4, IF(H649="I", 1, MAX(H$2:H649) + 1), "")</f>
        <v/>
      </c>
      <c r="L650">
        <v>649</v>
      </c>
      <c r="M650" t="str">
        <f>INDEX(Elemek!$B$2:$B$113, MATCH(O650, Elemek!$C$2:$C$113,0))</f>
        <v>Rh</v>
      </c>
      <c r="N650">
        <f t="shared" si="40"/>
        <v>105</v>
      </c>
      <c r="O650">
        <v>45</v>
      </c>
      <c r="P650">
        <v>60</v>
      </c>
      <c r="Q650">
        <v>8.9079560000000004</v>
      </c>
      <c r="R650">
        <f t="shared" si="41"/>
        <v>8.9079560000000004</v>
      </c>
      <c r="S650">
        <f t="shared" si="42"/>
        <v>8.9079560000000004</v>
      </c>
      <c r="T650">
        <f t="shared" si="43"/>
        <v>8.9079560000000004</v>
      </c>
    </row>
    <row r="651" spans="1:20" x14ac:dyDescent="0.25">
      <c r="A651">
        <v>650</v>
      </c>
      <c r="B651" t="str">
        <f>INDEX(Elemek!$B$2:$B$113, MATCH(D651, Elemek!$C$2:$C$113,0))</f>
        <v>Br</v>
      </c>
      <c r="C651">
        <v>82</v>
      </c>
      <c r="D651">
        <v>35</v>
      </c>
      <c r="E651">
        <v>47</v>
      </c>
      <c r="F651">
        <v>9.0164069999999992</v>
      </c>
      <c r="H651" t="str">
        <f ca="1">IF(M651=Vas!$B$4, IF(H650="I", 1, MAX(H$2:H650) + 1), "")</f>
        <v/>
      </c>
      <c r="L651">
        <v>650</v>
      </c>
      <c r="M651" t="str">
        <f>INDEX(Elemek!$B$2:$B$113, MATCH(O651, Elemek!$C$2:$C$113,0))</f>
        <v>Br</v>
      </c>
      <c r="N651">
        <f t="shared" si="40"/>
        <v>82</v>
      </c>
      <c r="O651">
        <v>35</v>
      </c>
      <c r="P651">
        <v>47</v>
      </c>
      <c r="Q651">
        <v>9.0164069999999992</v>
      </c>
      <c r="R651">
        <f t="shared" si="41"/>
        <v>9.0164069999999992</v>
      </c>
      <c r="S651">
        <f t="shared" si="42"/>
        <v>9.0164069999999992</v>
      </c>
      <c r="T651">
        <f t="shared" si="43"/>
        <v>9.0164069999999992</v>
      </c>
    </row>
    <row r="652" spans="1:20" x14ac:dyDescent="0.25">
      <c r="A652">
        <v>651</v>
      </c>
      <c r="B652" t="str">
        <f>INDEX(Elemek!$B$2:$B$113, MATCH(D652, Elemek!$C$2:$C$113,0))</f>
        <v>Kr</v>
      </c>
      <c r="C652">
        <v>79</v>
      </c>
      <c r="D652">
        <v>36</v>
      </c>
      <c r="E652">
        <v>43</v>
      </c>
      <c r="F652">
        <v>9.0136439999999993</v>
      </c>
      <c r="H652" t="str">
        <f ca="1">IF(M652=Vas!$B$4, IF(H651="I", 1, MAX(H$2:H651) + 1), "")</f>
        <v/>
      </c>
      <c r="L652">
        <v>651</v>
      </c>
      <c r="M652" t="str">
        <f>INDEX(Elemek!$B$2:$B$113, MATCH(O652, Elemek!$C$2:$C$113,0))</f>
        <v>Kr</v>
      </c>
      <c r="N652">
        <f t="shared" si="40"/>
        <v>79</v>
      </c>
      <c r="O652">
        <v>36</v>
      </c>
      <c r="P652">
        <v>43</v>
      </c>
      <c r="Q652">
        <v>9.0136439999999993</v>
      </c>
      <c r="R652">
        <f t="shared" si="41"/>
        <v>9.0136439999999993</v>
      </c>
      <c r="S652">
        <f t="shared" si="42"/>
        <v>9.0136439999999993</v>
      </c>
      <c r="T652">
        <f t="shared" si="43"/>
        <v>9.0136439999999993</v>
      </c>
    </row>
    <row r="653" spans="1:20" x14ac:dyDescent="0.25">
      <c r="A653">
        <v>652</v>
      </c>
      <c r="B653" t="str">
        <f>INDEX(Elemek!$B$2:$B$113, MATCH(D653, Elemek!$C$2:$C$113,0))</f>
        <v>Ce</v>
      </c>
      <c r="C653">
        <v>137</v>
      </c>
      <c r="D653">
        <v>58</v>
      </c>
      <c r="E653">
        <v>79</v>
      </c>
      <c r="F653">
        <v>8.6963270000000001</v>
      </c>
      <c r="H653" t="str">
        <f ca="1">IF(M653=Vas!$B$4, IF(H652="I", 1, MAX(H$2:H652) + 1), "")</f>
        <v/>
      </c>
      <c r="L653">
        <v>652</v>
      </c>
      <c r="M653" t="str">
        <f>INDEX(Elemek!$B$2:$B$113, MATCH(O653, Elemek!$C$2:$C$113,0))</f>
        <v>Ce</v>
      </c>
      <c r="N653">
        <f t="shared" si="40"/>
        <v>137</v>
      </c>
      <c r="O653">
        <v>58</v>
      </c>
      <c r="P653">
        <v>79</v>
      </c>
      <c r="Q653">
        <v>8.6963270000000001</v>
      </c>
      <c r="R653">
        <f t="shared" si="41"/>
        <v>8.6963270000000001</v>
      </c>
      <c r="S653">
        <f t="shared" si="42"/>
        <v>8.6963270000000001</v>
      </c>
      <c r="T653">
        <f t="shared" si="43"/>
        <v>8.6963270000000001</v>
      </c>
    </row>
    <row r="654" spans="1:20" x14ac:dyDescent="0.25">
      <c r="A654">
        <v>653</v>
      </c>
      <c r="B654" t="str">
        <f>INDEX(Elemek!$B$2:$B$113, MATCH(D654, Elemek!$C$2:$C$113,0))</f>
        <v>Lu</v>
      </c>
      <c r="C654">
        <v>169</v>
      </c>
      <c r="D654">
        <v>71</v>
      </c>
      <c r="E654">
        <v>98</v>
      </c>
      <c r="F654">
        <v>8.4149779999999996</v>
      </c>
      <c r="H654" t="str">
        <f ca="1">IF(M654=Vas!$B$4, IF(H653="I", 1, MAX(H$2:H653) + 1), "")</f>
        <v/>
      </c>
      <c r="L654">
        <v>653</v>
      </c>
      <c r="M654" t="str">
        <f>INDEX(Elemek!$B$2:$B$113, MATCH(O654, Elemek!$C$2:$C$113,0))</f>
        <v>Lu</v>
      </c>
      <c r="N654">
        <f t="shared" si="40"/>
        <v>169</v>
      </c>
      <c r="O654">
        <v>71</v>
      </c>
      <c r="P654">
        <v>98</v>
      </c>
      <c r="Q654">
        <v>8.4149779999999996</v>
      </c>
      <c r="R654">
        <f t="shared" si="41"/>
        <v>8.4149779999999996</v>
      </c>
      <c r="S654">
        <f t="shared" si="42"/>
        <v>8.4149779999999996</v>
      </c>
      <c r="T654">
        <f t="shared" si="43"/>
        <v>8.4149779999999996</v>
      </c>
    </row>
    <row r="655" spans="1:20" x14ac:dyDescent="0.25">
      <c r="A655">
        <v>654</v>
      </c>
      <c r="B655" t="str">
        <f>INDEX(Elemek!$B$2:$B$113, MATCH(D655, Elemek!$C$2:$C$113,0))</f>
        <v>Ce</v>
      </c>
      <c r="C655">
        <v>143</v>
      </c>
      <c r="D655">
        <v>58</v>
      </c>
      <c r="E655">
        <v>85</v>
      </c>
      <c r="F655">
        <v>8.6420410000000007</v>
      </c>
      <c r="H655" t="str">
        <f ca="1">IF(M655=Vas!$B$4, IF(H654="I", 1, MAX(H$2:H654) + 1), "")</f>
        <v/>
      </c>
      <c r="L655">
        <v>654</v>
      </c>
      <c r="M655" t="str">
        <f>INDEX(Elemek!$B$2:$B$113, MATCH(O655, Elemek!$C$2:$C$113,0))</f>
        <v>Ce</v>
      </c>
      <c r="N655">
        <f t="shared" si="40"/>
        <v>143</v>
      </c>
      <c r="O655">
        <v>58</v>
      </c>
      <c r="P655">
        <v>85</v>
      </c>
      <c r="Q655">
        <v>8.6420410000000007</v>
      </c>
      <c r="R655">
        <f t="shared" si="41"/>
        <v>8.6420410000000007</v>
      </c>
      <c r="S655">
        <f t="shared" si="42"/>
        <v>8.6420410000000007</v>
      </c>
      <c r="T655">
        <f t="shared" si="43"/>
        <v>8.6420410000000007</v>
      </c>
    </row>
    <row r="656" spans="1:20" x14ac:dyDescent="0.25">
      <c r="A656">
        <v>655</v>
      </c>
      <c r="B656" t="str">
        <f>INDEX(Elemek!$B$2:$B$113, MATCH(D656, Elemek!$C$2:$C$113,0))</f>
        <v>Es</v>
      </c>
      <c r="C656">
        <v>251</v>
      </c>
      <c r="D656">
        <v>99</v>
      </c>
      <c r="E656">
        <v>152</v>
      </c>
      <c r="F656">
        <v>7.7744669999999996</v>
      </c>
      <c r="H656" t="str">
        <f ca="1">IF(M656=Vas!$B$4, IF(H655="I", 1, MAX(H$2:H655) + 1), "")</f>
        <v/>
      </c>
      <c r="L656">
        <v>655</v>
      </c>
      <c r="M656" t="str">
        <f>INDEX(Elemek!$B$2:$B$113, MATCH(O656, Elemek!$C$2:$C$113,0))</f>
        <v>Es</v>
      </c>
      <c r="N656">
        <f t="shared" si="40"/>
        <v>251</v>
      </c>
      <c r="O656">
        <v>99</v>
      </c>
      <c r="P656">
        <v>152</v>
      </c>
      <c r="Q656">
        <v>7.7744669999999996</v>
      </c>
      <c r="R656">
        <f t="shared" si="41"/>
        <v>7.7744669999999996</v>
      </c>
      <c r="S656">
        <f t="shared" si="42"/>
        <v>7.7744669999999996</v>
      </c>
      <c r="T656">
        <f t="shared" si="43"/>
        <v>7.7744669999999996</v>
      </c>
    </row>
    <row r="657" spans="1:20" x14ac:dyDescent="0.25">
      <c r="A657">
        <v>656</v>
      </c>
      <c r="B657" t="str">
        <f>INDEX(Elemek!$B$2:$B$113, MATCH(D657, Elemek!$C$2:$C$113,0))</f>
        <v>Sr</v>
      </c>
      <c r="C657">
        <v>83</v>
      </c>
      <c r="D657">
        <v>38</v>
      </c>
      <c r="E657">
        <v>45</v>
      </c>
      <c r="F657">
        <v>8.9965679999999999</v>
      </c>
      <c r="H657" t="str">
        <f ca="1">IF(M657=Vas!$B$4, IF(H656="I", 1, MAX(H$2:H656) + 1), "")</f>
        <v/>
      </c>
      <c r="L657">
        <v>656</v>
      </c>
      <c r="M657" t="str">
        <f>INDEX(Elemek!$B$2:$B$113, MATCH(O657, Elemek!$C$2:$C$113,0))</f>
        <v>Sr</v>
      </c>
      <c r="N657">
        <f t="shared" si="40"/>
        <v>83</v>
      </c>
      <c r="O657">
        <v>38</v>
      </c>
      <c r="P657">
        <v>45</v>
      </c>
      <c r="Q657">
        <v>8.9965679999999999</v>
      </c>
      <c r="R657">
        <f t="shared" si="41"/>
        <v>8.9965679999999999</v>
      </c>
      <c r="S657">
        <f t="shared" si="42"/>
        <v>8.9965679999999999</v>
      </c>
      <c r="T657">
        <f t="shared" si="43"/>
        <v>8.9965679999999999</v>
      </c>
    </row>
    <row r="658" spans="1:20" x14ac:dyDescent="0.25">
      <c r="A658">
        <v>657</v>
      </c>
      <c r="B658" t="str">
        <f>INDEX(Elemek!$B$2:$B$113, MATCH(D658, Elemek!$C$2:$C$113,0))</f>
        <v>Cs</v>
      </c>
      <c r="C658">
        <v>129</v>
      </c>
      <c r="D658">
        <v>55</v>
      </c>
      <c r="E658">
        <v>74</v>
      </c>
      <c r="F658">
        <v>8.7496220000000005</v>
      </c>
      <c r="H658" t="str">
        <f ca="1">IF(M658=Vas!$B$4, IF(H657="I", 1, MAX(H$2:H657) + 1), "")</f>
        <v/>
      </c>
      <c r="L658">
        <v>657</v>
      </c>
      <c r="M658" t="str">
        <f>INDEX(Elemek!$B$2:$B$113, MATCH(O658, Elemek!$C$2:$C$113,0))</f>
        <v>Cs</v>
      </c>
      <c r="N658">
        <f t="shared" si="40"/>
        <v>129</v>
      </c>
      <c r="O658">
        <v>55</v>
      </c>
      <c r="P658">
        <v>74</v>
      </c>
      <c r="Q658">
        <v>8.7496220000000005</v>
      </c>
      <c r="R658">
        <f t="shared" si="41"/>
        <v>8.7496220000000005</v>
      </c>
      <c r="S658">
        <f t="shared" si="42"/>
        <v>8.7496220000000005</v>
      </c>
      <c r="T658">
        <f t="shared" si="43"/>
        <v>8.7496220000000005</v>
      </c>
    </row>
    <row r="659" spans="1:20" x14ac:dyDescent="0.25">
      <c r="A659">
        <v>658</v>
      </c>
      <c r="B659" t="str">
        <f>INDEX(Elemek!$B$2:$B$113, MATCH(D659, Elemek!$C$2:$C$113,0))</f>
        <v>Db</v>
      </c>
      <c r="C659">
        <v>268</v>
      </c>
      <c r="D659">
        <v>105</v>
      </c>
      <c r="E659">
        <v>163</v>
      </c>
      <c r="F659">
        <v>7.6351329999999997</v>
      </c>
      <c r="H659" t="str">
        <f ca="1">IF(M659=Vas!$B$4, IF(H658="I", 1, MAX(H$2:H658) + 1), "")</f>
        <v/>
      </c>
      <c r="L659">
        <v>658</v>
      </c>
      <c r="M659" t="str">
        <f>INDEX(Elemek!$B$2:$B$113, MATCH(O659, Elemek!$C$2:$C$113,0))</f>
        <v>Db</v>
      </c>
      <c r="N659">
        <f t="shared" si="40"/>
        <v>268</v>
      </c>
      <c r="O659">
        <v>105</v>
      </c>
      <c r="P659">
        <v>163</v>
      </c>
      <c r="Q659">
        <v>7.6351329999999997</v>
      </c>
      <c r="R659">
        <f t="shared" si="41"/>
        <v>7.6351329999999997</v>
      </c>
      <c r="S659">
        <f t="shared" si="42"/>
        <v>7.6351329999999997</v>
      </c>
      <c r="T659">
        <f t="shared" si="43"/>
        <v>7.6351329999999997</v>
      </c>
    </row>
    <row r="660" spans="1:20" x14ac:dyDescent="0.25">
      <c r="A660">
        <v>659</v>
      </c>
      <c r="B660" t="str">
        <f>INDEX(Elemek!$B$2:$B$113, MATCH(D660, Elemek!$C$2:$C$113,0))</f>
        <v>Pa</v>
      </c>
      <c r="C660">
        <v>232</v>
      </c>
      <c r="D660">
        <v>91</v>
      </c>
      <c r="E660">
        <v>141</v>
      </c>
      <c r="F660">
        <v>7.9163790000000001</v>
      </c>
      <c r="H660" t="str">
        <f ca="1">IF(M660=Vas!$B$4, IF(H659="I", 1, MAX(H$2:H659) + 1), "")</f>
        <v/>
      </c>
      <c r="L660">
        <v>659</v>
      </c>
      <c r="M660" t="str">
        <f>INDEX(Elemek!$B$2:$B$113, MATCH(O660, Elemek!$C$2:$C$113,0))</f>
        <v>Pa</v>
      </c>
      <c r="N660">
        <f t="shared" si="40"/>
        <v>232</v>
      </c>
      <c r="O660">
        <v>91</v>
      </c>
      <c r="P660">
        <v>141</v>
      </c>
      <c r="Q660">
        <v>7.9163790000000001</v>
      </c>
      <c r="R660">
        <f t="shared" si="41"/>
        <v>7.9163790000000001</v>
      </c>
      <c r="S660">
        <f t="shared" si="42"/>
        <v>7.9163790000000001</v>
      </c>
      <c r="T660">
        <f t="shared" si="43"/>
        <v>7.9163790000000001</v>
      </c>
    </row>
    <row r="661" spans="1:20" x14ac:dyDescent="0.25">
      <c r="A661">
        <v>660</v>
      </c>
      <c r="B661" t="str">
        <f>INDEX(Elemek!$B$2:$B$113, MATCH(D661, Elemek!$C$2:$C$113,0))</f>
        <v>Os</v>
      </c>
      <c r="C661">
        <v>193</v>
      </c>
      <c r="D661">
        <v>76</v>
      </c>
      <c r="E661">
        <v>117</v>
      </c>
      <c r="F661">
        <v>8.2443480000000005</v>
      </c>
      <c r="H661" t="str">
        <f ca="1">IF(M661=Vas!$B$4, IF(H660="I", 1, MAX(H$2:H660) + 1), "")</f>
        <v/>
      </c>
      <c r="L661">
        <v>660</v>
      </c>
      <c r="M661" t="str">
        <f>INDEX(Elemek!$B$2:$B$113, MATCH(O661, Elemek!$C$2:$C$113,0))</f>
        <v>Os</v>
      </c>
      <c r="N661">
        <f t="shared" si="40"/>
        <v>193</v>
      </c>
      <c r="O661">
        <v>76</v>
      </c>
      <c r="P661">
        <v>117</v>
      </c>
      <c r="Q661">
        <v>8.2443480000000005</v>
      </c>
      <c r="R661">
        <f t="shared" si="41"/>
        <v>8.2443480000000005</v>
      </c>
      <c r="S661">
        <f t="shared" si="42"/>
        <v>8.2443480000000005</v>
      </c>
      <c r="T661">
        <f t="shared" si="43"/>
        <v>8.2443480000000005</v>
      </c>
    </row>
    <row r="662" spans="1:20" x14ac:dyDescent="0.25">
      <c r="A662">
        <v>661</v>
      </c>
      <c r="B662" t="str">
        <f>INDEX(Elemek!$B$2:$B$113, MATCH(D662, Elemek!$C$2:$C$113,0))</f>
        <v>Tm</v>
      </c>
      <c r="C662">
        <v>165</v>
      </c>
      <c r="D662">
        <v>69</v>
      </c>
      <c r="E662">
        <v>96</v>
      </c>
      <c r="F662">
        <v>8.4527579999999993</v>
      </c>
      <c r="H662" t="str">
        <f ca="1">IF(M662=Vas!$B$4, IF(H661="I", 1, MAX(H$2:H661) + 1), "")</f>
        <v/>
      </c>
      <c r="L662">
        <v>661</v>
      </c>
      <c r="M662" t="str">
        <f>INDEX(Elemek!$B$2:$B$113, MATCH(O662, Elemek!$C$2:$C$113,0))</f>
        <v>Tm</v>
      </c>
      <c r="N662">
        <f t="shared" si="40"/>
        <v>165</v>
      </c>
      <c r="O662">
        <v>69</v>
      </c>
      <c r="P662">
        <v>96</v>
      </c>
      <c r="Q662">
        <v>8.4527579999999993</v>
      </c>
      <c r="R662">
        <f t="shared" si="41"/>
        <v>8.4527579999999993</v>
      </c>
      <c r="S662">
        <f t="shared" si="42"/>
        <v>8.4527579999999993</v>
      </c>
      <c r="T662">
        <f t="shared" si="43"/>
        <v>8.4527579999999993</v>
      </c>
    </row>
    <row r="663" spans="1:20" x14ac:dyDescent="0.25">
      <c r="A663">
        <v>662</v>
      </c>
      <c r="B663" t="str">
        <f>INDEX(Elemek!$B$2:$B$113, MATCH(D663, Elemek!$C$2:$C$113,0))</f>
        <v>Te</v>
      </c>
      <c r="C663">
        <v>131</v>
      </c>
      <c r="D663">
        <v>52</v>
      </c>
      <c r="E663">
        <v>79</v>
      </c>
      <c r="F663">
        <v>8.7203920000000004</v>
      </c>
      <c r="H663" t="str">
        <f ca="1">IF(M663=Vas!$B$4, IF(H662="I", 1, MAX(H$2:H662) + 1), "")</f>
        <v/>
      </c>
      <c r="L663">
        <v>662</v>
      </c>
      <c r="M663" t="str">
        <f>INDEX(Elemek!$B$2:$B$113, MATCH(O663, Elemek!$C$2:$C$113,0))</f>
        <v>Te</v>
      </c>
      <c r="N663">
        <f t="shared" si="40"/>
        <v>131</v>
      </c>
      <c r="O663">
        <v>52</v>
      </c>
      <c r="P663">
        <v>79</v>
      </c>
      <c r="Q663">
        <v>8.7203920000000004</v>
      </c>
      <c r="R663">
        <f t="shared" si="41"/>
        <v>8.7203920000000004</v>
      </c>
      <c r="S663">
        <f t="shared" si="42"/>
        <v>8.7203920000000004</v>
      </c>
      <c r="T663">
        <f t="shared" si="43"/>
        <v>8.7203920000000004</v>
      </c>
    </row>
    <row r="664" spans="1:20" x14ac:dyDescent="0.25">
      <c r="A664">
        <v>663</v>
      </c>
      <c r="B664" t="str">
        <f>INDEX(Elemek!$B$2:$B$113, MATCH(D664, Elemek!$C$2:$C$113,0))</f>
        <v>Ac</v>
      </c>
      <c r="C664">
        <v>226</v>
      </c>
      <c r="D664">
        <v>89</v>
      </c>
      <c r="E664">
        <v>137</v>
      </c>
      <c r="F664">
        <v>7.9637609999999999</v>
      </c>
      <c r="H664" t="str">
        <f ca="1">IF(M664=Vas!$B$4, IF(H663="I", 1, MAX(H$2:H663) + 1), "")</f>
        <v/>
      </c>
      <c r="L664">
        <v>663</v>
      </c>
      <c r="M664" t="str">
        <f>INDEX(Elemek!$B$2:$B$113, MATCH(O664, Elemek!$C$2:$C$113,0))</f>
        <v>Ac</v>
      </c>
      <c r="N664">
        <f t="shared" si="40"/>
        <v>226</v>
      </c>
      <c r="O664">
        <v>89</v>
      </c>
      <c r="P664">
        <v>137</v>
      </c>
      <c r="Q664">
        <v>7.9637609999999999</v>
      </c>
      <c r="R664">
        <f t="shared" si="41"/>
        <v>7.9637609999999999</v>
      </c>
      <c r="S664">
        <f t="shared" si="42"/>
        <v>7.9637609999999999</v>
      </c>
      <c r="T664">
        <f t="shared" si="43"/>
        <v>7.9637609999999999</v>
      </c>
    </row>
    <row r="665" spans="1:20" x14ac:dyDescent="0.25">
      <c r="A665">
        <v>664</v>
      </c>
      <c r="B665" t="str">
        <f>INDEX(Elemek!$B$2:$B$113, MATCH(D665, Elemek!$C$2:$C$113,0))</f>
        <v>Er</v>
      </c>
      <c r="C665">
        <v>160</v>
      </c>
      <c r="D665">
        <v>68</v>
      </c>
      <c r="E665">
        <v>92</v>
      </c>
      <c r="F665">
        <v>8.4841899999999999</v>
      </c>
      <c r="H665" t="str">
        <f ca="1">IF(M665=Vas!$B$4, IF(H664="I", 1, MAX(H$2:H664) + 1), "")</f>
        <v/>
      </c>
      <c r="L665">
        <v>664</v>
      </c>
      <c r="M665" t="str">
        <f>INDEX(Elemek!$B$2:$B$113, MATCH(O665, Elemek!$C$2:$C$113,0))</f>
        <v>Er</v>
      </c>
      <c r="N665">
        <f t="shared" si="40"/>
        <v>160</v>
      </c>
      <c r="O665">
        <v>68</v>
      </c>
      <c r="P665">
        <v>92</v>
      </c>
      <c r="Q665">
        <v>8.4841899999999999</v>
      </c>
      <c r="R665">
        <f t="shared" si="41"/>
        <v>8.4841899999999999</v>
      </c>
      <c r="S665">
        <f t="shared" si="42"/>
        <v>8.4841899999999999</v>
      </c>
      <c r="T665">
        <f t="shared" si="43"/>
        <v>8.4841899999999999</v>
      </c>
    </row>
    <row r="666" spans="1:20" x14ac:dyDescent="0.25">
      <c r="A666">
        <v>665</v>
      </c>
      <c r="B666" t="str">
        <f>INDEX(Elemek!$B$2:$B$113, MATCH(D666, Elemek!$C$2:$C$113,0))</f>
        <v>Pm</v>
      </c>
      <c r="C666">
        <v>151</v>
      </c>
      <c r="D666">
        <v>61</v>
      </c>
      <c r="E666">
        <v>90</v>
      </c>
      <c r="F666">
        <v>8.5573870000000003</v>
      </c>
      <c r="H666" t="str">
        <f ca="1">IF(M666=Vas!$B$4, IF(H665="I", 1, MAX(H$2:H665) + 1), "")</f>
        <v/>
      </c>
      <c r="L666">
        <v>665</v>
      </c>
      <c r="M666" t="str">
        <f>INDEX(Elemek!$B$2:$B$113, MATCH(O666, Elemek!$C$2:$C$113,0))</f>
        <v>Pm</v>
      </c>
      <c r="N666">
        <f t="shared" si="40"/>
        <v>151</v>
      </c>
      <c r="O666">
        <v>61</v>
      </c>
      <c r="P666">
        <v>90</v>
      </c>
      <c r="Q666">
        <v>8.5573870000000003</v>
      </c>
      <c r="R666">
        <f t="shared" si="41"/>
        <v>8.5573870000000003</v>
      </c>
      <c r="S666">
        <f t="shared" si="42"/>
        <v>8.5573870000000003</v>
      </c>
      <c r="T666">
        <f t="shared" si="43"/>
        <v>8.5573870000000003</v>
      </c>
    </row>
    <row r="667" spans="1:20" x14ac:dyDescent="0.25">
      <c r="A667">
        <v>666</v>
      </c>
      <c r="B667" t="str">
        <f>INDEX(Elemek!$B$2:$B$113, MATCH(D667, Elemek!$C$2:$C$113,0))</f>
        <v>Ba</v>
      </c>
      <c r="C667">
        <v>135</v>
      </c>
      <c r="D667">
        <v>56</v>
      </c>
      <c r="E667">
        <v>79</v>
      </c>
      <c r="F667">
        <v>8.9700000000000006</v>
      </c>
      <c r="H667" t="str">
        <f ca="1">IF(M667=Vas!$B$4, IF(H666="I", 1, MAX(H$2:H666) + 1), "")</f>
        <v/>
      </c>
      <c r="L667">
        <v>666</v>
      </c>
      <c r="M667" t="str">
        <f>INDEX(Elemek!$B$2:$B$113, MATCH(O667, Elemek!$C$2:$C$113,0))</f>
        <v>Ba</v>
      </c>
      <c r="N667">
        <f t="shared" si="40"/>
        <v>135</v>
      </c>
      <c r="O667">
        <v>56</v>
      </c>
      <c r="P667">
        <v>79</v>
      </c>
      <c r="R667">
        <f t="shared" si="41"/>
        <v>8.5399999999999991</v>
      </c>
      <c r="S667">
        <f t="shared" si="42"/>
        <v>8.7200000000000006</v>
      </c>
      <c r="T667">
        <f t="shared" si="43"/>
        <v>8.9700000000000006</v>
      </c>
    </row>
    <row r="668" spans="1:20" x14ac:dyDescent="0.25">
      <c r="A668">
        <v>667</v>
      </c>
      <c r="B668" t="str">
        <f>INDEX(Elemek!$B$2:$B$113, MATCH(D668, Elemek!$C$2:$C$113,0))</f>
        <v>Sn</v>
      </c>
      <c r="C668">
        <v>121</v>
      </c>
      <c r="D668">
        <v>50</v>
      </c>
      <c r="E668">
        <v>71</v>
      </c>
      <c r="F668">
        <v>9.07</v>
      </c>
      <c r="H668" t="str">
        <f ca="1">IF(M668=Vas!$B$4, IF(H667="I", 1, MAX(H$2:H667) + 1), "")</f>
        <v/>
      </c>
      <c r="L668">
        <v>667</v>
      </c>
      <c r="M668" t="str">
        <f>INDEX(Elemek!$B$2:$B$113, MATCH(O668, Elemek!$C$2:$C$113,0))</f>
        <v>Sn</v>
      </c>
      <c r="N668">
        <f t="shared" si="40"/>
        <v>121</v>
      </c>
      <c r="O668">
        <v>50</v>
      </c>
      <c r="P668">
        <v>71</v>
      </c>
      <c r="R668">
        <f t="shared" si="41"/>
        <v>8.5399999999999991</v>
      </c>
      <c r="S668">
        <f t="shared" si="42"/>
        <v>8.82</v>
      </c>
      <c r="T668">
        <f t="shared" si="43"/>
        <v>9.07</v>
      </c>
    </row>
    <row r="669" spans="1:20" x14ac:dyDescent="0.25">
      <c r="A669">
        <v>668</v>
      </c>
      <c r="B669" t="str">
        <f>INDEX(Elemek!$B$2:$B$113, MATCH(D669, Elemek!$C$2:$C$113,0))</f>
        <v>Ho</v>
      </c>
      <c r="C669">
        <v>166</v>
      </c>
      <c r="D669">
        <v>67</v>
      </c>
      <c r="E669">
        <v>99</v>
      </c>
      <c r="F669">
        <v>8.8800000000000008</v>
      </c>
      <c r="H669" t="str">
        <f ca="1">IF(M669=Vas!$B$4, IF(H668="I", 1, MAX(H$2:H668) + 1), "")</f>
        <v/>
      </c>
      <c r="L669">
        <v>668</v>
      </c>
      <c r="M669" t="str">
        <f>INDEX(Elemek!$B$2:$B$113, MATCH(O669, Elemek!$C$2:$C$113,0))</f>
        <v>Ho</v>
      </c>
      <c r="N669">
        <f t="shared" si="40"/>
        <v>166</v>
      </c>
      <c r="O669">
        <v>67</v>
      </c>
      <c r="P669">
        <v>99</v>
      </c>
      <c r="R669">
        <f t="shared" si="41"/>
        <v>8.5399999999999991</v>
      </c>
      <c r="S669">
        <f t="shared" si="42"/>
        <v>8.4700000000000006</v>
      </c>
      <c r="T669">
        <f t="shared" si="43"/>
        <v>8.8800000000000008</v>
      </c>
    </row>
    <row r="670" spans="1:20" x14ac:dyDescent="0.25">
      <c r="A670">
        <v>669</v>
      </c>
      <c r="B670" t="str">
        <f>INDEX(Elemek!$B$2:$B$113, MATCH(D670, Elemek!$C$2:$C$113,0))</f>
        <v>As</v>
      </c>
      <c r="C670">
        <v>76</v>
      </c>
      <c r="D670">
        <v>33</v>
      </c>
      <c r="E670">
        <v>43</v>
      </c>
      <c r="F670">
        <v>9.0225050000000007</v>
      </c>
      <c r="H670" t="str">
        <f ca="1">IF(M670=Vas!$B$4, IF(H669="I", 1, MAX(H$2:H669) + 1), "")</f>
        <v/>
      </c>
      <c r="L670">
        <v>669</v>
      </c>
      <c r="M670" t="str">
        <f>INDEX(Elemek!$B$2:$B$113, MATCH(O670, Elemek!$C$2:$C$113,0))</f>
        <v>As</v>
      </c>
      <c r="N670">
        <f t="shared" si="40"/>
        <v>76</v>
      </c>
      <c r="O670">
        <v>33</v>
      </c>
      <c r="P670">
        <v>43</v>
      </c>
      <c r="Q670">
        <v>9.0225050000000007</v>
      </c>
      <c r="R670">
        <f t="shared" si="41"/>
        <v>9.0225050000000007</v>
      </c>
      <c r="S670">
        <f t="shared" si="42"/>
        <v>9.0225050000000007</v>
      </c>
      <c r="T670">
        <f t="shared" si="43"/>
        <v>9.0225050000000007</v>
      </c>
    </row>
    <row r="671" spans="1:20" x14ac:dyDescent="0.25">
      <c r="A671">
        <v>670</v>
      </c>
      <c r="B671" t="str">
        <f>INDEX(Elemek!$B$2:$B$113, MATCH(D671, Elemek!$C$2:$C$113,0))</f>
        <v>Tl</v>
      </c>
      <c r="C671">
        <v>200</v>
      </c>
      <c r="D671">
        <v>81</v>
      </c>
      <c r="E671">
        <v>119</v>
      </c>
      <c r="F671">
        <v>8.2065669999999997</v>
      </c>
      <c r="H671" t="str">
        <f ca="1">IF(M671=Vas!$B$4, IF(H670="I", 1, MAX(H$2:H670) + 1), "")</f>
        <v/>
      </c>
      <c r="L671">
        <v>670</v>
      </c>
      <c r="M671" t="str">
        <f>INDEX(Elemek!$B$2:$B$113, MATCH(O671, Elemek!$C$2:$C$113,0))</f>
        <v>Tl</v>
      </c>
      <c r="N671">
        <f t="shared" si="40"/>
        <v>200</v>
      </c>
      <c r="O671">
        <v>81</v>
      </c>
      <c r="P671">
        <v>119</v>
      </c>
      <c r="Q671">
        <v>8.2065669999999997</v>
      </c>
      <c r="R671">
        <f t="shared" si="41"/>
        <v>8.2065669999999997</v>
      </c>
      <c r="S671">
        <f t="shared" si="42"/>
        <v>8.2065669999999997</v>
      </c>
      <c r="T671">
        <f t="shared" si="43"/>
        <v>8.2065669999999997</v>
      </c>
    </row>
    <row r="672" spans="1:20" x14ac:dyDescent="0.25">
      <c r="A672">
        <v>671</v>
      </c>
      <c r="B672" t="str">
        <f>INDEX(Elemek!$B$2:$B$113, MATCH(D672, Elemek!$C$2:$C$113,0))</f>
        <v>As</v>
      </c>
      <c r="C672">
        <v>72</v>
      </c>
      <c r="D672">
        <v>33</v>
      </c>
      <c r="E672">
        <v>39</v>
      </c>
      <c r="F672">
        <v>9.0189660000000007</v>
      </c>
      <c r="H672" t="str">
        <f ca="1">IF(M672=Vas!$B$4, IF(H671="I", 1, MAX(H$2:H671) + 1), "")</f>
        <v/>
      </c>
      <c r="L672">
        <v>671</v>
      </c>
      <c r="M672" t="str">
        <f>INDEX(Elemek!$B$2:$B$113, MATCH(O672, Elemek!$C$2:$C$113,0))</f>
        <v>As</v>
      </c>
      <c r="N672">
        <f t="shared" si="40"/>
        <v>72</v>
      </c>
      <c r="O672">
        <v>33</v>
      </c>
      <c r="P672">
        <v>39</v>
      </c>
      <c r="Q672">
        <v>9.0189660000000007</v>
      </c>
      <c r="R672">
        <f t="shared" si="41"/>
        <v>9.0189660000000007</v>
      </c>
      <c r="S672">
        <f t="shared" si="42"/>
        <v>9.0189660000000007</v>
      </c>
      <c r="T672">
        <f t="shared" si="43"/>
        <v>9.0189660000000007</v>
      </c>
    </row>
    <row r="673" spans="1:20" x14ac:dyDescent="0.25">
      <c r="A673">
        <v>672</v>
      </c>
      <c r="B673" t="str">
        <f>INDEX(Elemek!$B$2:$B$113, MATCH(D673, Elemek!$C$2:$C$113,0))</f>
        <v>Th</v>
      </c>
      <c r="C673">
        <v>231</v>
      </c>
      <c r="D673">
        <v>90</v>
      </c>
      <c r="E673">
        <v>141</v>
      </c>
      <c r="F673">
        <v>7.9249320000000001</v>
      </c>
      <c r="H673" t="str">
        <f ca="1">IF(M673=Vas!$B$4, IF(H672="I", 1, MAX(H$2:H672) + 1), "")</f>
        <v/>
      </c>
      <c r="L673">
        <v>672</v>
      </c>
      <c r="M673" t="str">
        <f>INDEX(Elemek!$B$2:$B$113, MATCH(O673, Elemek!$C$2:$C$113,0))</f>
        <v>Th</v>
      </c>
      <c r="N673">
        <f t="shared" si="40"/>
        <v>231</v>
      </c>
      <c r="O673">
        <v>90</v>
      </c>
      <c r="P673">
        <v>141</v>
      </c>
      <c r="Q673">
        <v>7.9249320000000001</v>
      </c>
      <c r="R673">
        <f t="shared" si="41"/>
        <v>7.9249320000000001</v>
      </c>
      <c r="S673">
        <f t="shared" si="42"/>
        <v>7.9249320000000001</v>
      </c>
      <c r="T673">
        <f t="shared" si="43"/>
        <v>7.9249320000000001</v>
      </c>
    </row>
    <row r="674" spans="1:20" x14ac:dyDescent="0.25">
      <c r="A674">
        <v>673</v>
      </c>
      <c r="B674" t="str">
        <f>INDEX(Elemek!$B$2:$B$113, MATCH(D674, Elemek!$C$2:$C$113,0))</f>
        <v>Fm</v>
      </c>
      <c r="C674">
        <v>252</v>
      </c>
      <c r="D674">
        <v>100</v>
      </c>
      <c r="E674">
        <v>152</v>
      </c>
      <c r="F674">
        <v>7.7664980000000003</v>
      </c>
      <c r="H674" t="str">
        <f ca="1">IF(M674=Vas!$B$4, IF(H673="I", 1, MAX(H$2:H673) + 1), "")</f>
        <v/>
      </c>
      <c r="L674">
        <v>673</v>
      </c>
      <c r="M674" t="str">
        <f>INDEX(Elemek!$B$2:$B$113, MATCH(O674, Elemek!$C$2:$C$113,0))</f>
        <v>Fm</v>
      </c>
      <c r="N674">
        <f t="shared" si="40"/>
        <v>252</v>
      </c>
      <c r="O674">
        <v>100</v>
      </c>
      <c r="P674">
        <v>152</v>
      </c>
      <c r="Q674">
        <v>7.7664980000000003</v>
      </c>
      <c r="R674">
        <f t="shared" si="41"/>
        <v>7.7664980000000003</v>
      </c>
      <c r="S674">
        <f t="shared" si="42"/>
        <v>7.7664980000000003</v>
      </c>
      <c r="T674">
        <f t="shared" si="43"/>
        <v>7.7664980000000003</v>
      </c>
    </row>
    <row r="675" spans="1:20" x14ac:dyDescent="0.25">
      <c r="A675">
        <v>674</v>
      </c>
      <c r="B675" t="str">
        <f>INDEX(Elemek!$B$2:$B$113, MATCH(D675, Elemek!$C$2:$C$113,0))</f>
        <v>Tb</v>
      </c>
      <c r="C675">
        <v>156</v>
      </c>
      <c r="D675">
        <v>65</v>
      </c>
      <c r="E675">
        <v>91</v>
      </c>
      <c r="F675">
        <v>8.7899999999999991</v>
      </c>
      <c r="H675" t="str">
        <f ca="1">IF(M675=Vas!$B$4, IF(H674="I", 1, MAX(H$2:H674) + 1), "")</f>
        <v/>
      </c>
      <c r="L675">
        <v>674</v>
      </c>
      <c r="M675" t="str">
        <f>INDEX(Elemek!$B$2:$B$113, MATCH(O675, Elemek!$C$2:$C$113,0))</f>
        <v>Tb</v>
      </c>
      <c r="N675">
        <f t="shared" si="40"/>
        <v>156</v>
      </c>
      <c r="O675">
        <v>65</v>
      </c>
      <c r="P675">
        <v>91</v>
      </c>
      <c r="R675">
        <f t="shared" si="41"/>
        <v>8.5399999999999991</v>
      </c>
      <c r="S675">
        <f t="shared" si="42"/>
        <v>8.5299999999999994</v>
      </c>
      <c r="T675">
        <f t="shared" si="43"/>
        <v>8.7899999999999991</v>
      </c>
    </row>
    <row r="676" spans="1:20" x14ac:dyDescent="0.25">
      <c r="A676">
        <v>675</v>
      </c>
      <c r="B676" t="str">
        <f>INDEX(Elemek!$B$2:$B$113, MATCH(D676, Elemek!$C$2:$C$113,0))</f>
        <v>Re</v>
      </c>
      <c r="C676">
        <v>189</v>
      </c>
      <c r="D676">
        <v>75</v>
      </c>
      <c r="E676">
        <v>114</v>
      </c>
      <c r="F676">
        <v>8.2722689999999997</v>
      </c>
      <c r="H676" t="str">
        <f ca="1">IF(M676=Vas!$B$4, IF(H675="I", 1, MAX(H$2:H675) + 1), "")</f>
        <v/>
      </c>
      <c r="L676">
        <v>675</v>
      </c>
      <c r="M676" t="str">
        <f>INDEX(Elemek!$B$2:$B$113, MATCH(O676, Elemek!$C$2:$C$113,0))</f>
        <v>Re</v>
      </c>
      <c r="N676">
        <f t="shared" si="40"/>
        <v>189</v>
      </c>
      <c r="O676">
        <v>75</v>
      </c>
      <c r="P676">
        <v>114</v>
      </c>
      <c r="Q676">
        <v>8.2722689999999997</v>
      </c>
      <c r="R676">
        <f t="shared" si="41"/>
        <v>8.2722689999999997</v>
      </c>
      <c r="S676">
        <f t="shared" si="42"/>
        <v>8.2722689999999997</v>
      </c>
      <c r="T676">
        <f t="shared" si="43"/>
        <v>8.2722689999999997</v>
      </c>
    </row>
    <row r="677" spans="1:20" x14ac:dyDescent="0.25">
      <c r="A677">
        <v>676</v>
      </c>
      <c r="B677" t="str">
        <f>INDEX(Elemek!$B$2:$B$113, MATCH(D677, Elemek!$C$2:$C$113,0))</f>
        <v>Hg</v>
      </c>
      <c r="C677">
        <v>197</v>
      </c>
      <c r="D677">
        <v>80</v>
      </c>
      <c r="E677">
        <v>117</v>
      </c>
      <c r="F677">
        <v>8.61</v>
      </c>
      <c r="H677" t="str">
        <f ca="1">IF(M677=Vas!$B$4, IF(H676="I", 1, MAX(H$2:H676) + 1), "")</f>
        <v/>
      </c>
      <c r="L677">
        <v>676</v>
      </c>
      <c r="M677" t="str">
        <f>INDEX(Elemek!$B$2:$B$113, MATCH(O677, Elemek!$C$2:$C$113,0))</f>
        <v>Hg</v>
      </c>
      <c r="N677">
        <f t="shared" si="40"/>
        <v>197</v>
      </c>
      <c r="O677">
        <v>80</v>
      </c>
      <c r="P677">
        <v>117</v>
      </c>
      <c r="R677">
        <f t="shared" si="41"/>
        <v>8.5399999999999991</v>
      </c>
      <c r="S677">
        <f t="shared" si="42"/>
        <v>8.2200000000000006</v>
      </c>
      <c r="T677">
        <f t="shared" si="43"/>
        <v>8.61</v>
      </c>
    </row>
    <row r="678" spans="1:20" x14ac:dyDescent="0.25">
      <c r="A678">
        <v>677</v>
      </c>
      <c r="B678" t="str">
        <f>INDEX(Elemek!$B$2:$B$113, MATCH(D678, Elemek!$C$2:$C$113,0))</f>
        <v>W</v>
      </c>
      <c r="C678">
        <v>187</v>
      </c>
      <c r="D678">
        <v>74</v>
      </c>
      <c r="E678">
        <v>113</v>
      </c>
      <c r="F678">
        <v>8.2847220000000004</v>
      </c>
      <c r="H678" t="str">
        <f ca="1">IF(M678=Vas!$B$4, IF(H677="I", 1, MAX(H$2:H677) + 1), "")</f>
        <v/>
      </c>
      <c r="L678">
        <v>677</v>
      </c>
      <c r="M678" t="str">
        <f>INDEX(Elemek!$B$2:$B$113, MATCH(O678, Elemek!$C$2:$C$113,0))</f>
        <v>W</v>
      </c>
      <c r="N678">
        <f t="shared" si="40"/>
        <v>187</v>
      </c>
      <c r="O678">
        <v>74</v>
      </c>
      <c r="P678">
        <v>113</v>
      </c>
      <c r="Q678">
        <v>8.2847220000000004</v>
      </c>
      <c r="R678">
        <f t="shared" si="41"/>
        <v>8.2847220000000004</v>
      </c>
      <c r="S678">
        <f t="shared" si="42"/>
        <v>8.2847220000000004</v>
      </c>
      <c r="T678">
        <f t="shared" si="43"/>
        <v>8.2847220000000004</v>
      </c>
    </row>
    <row r="679" spans="1:20" x14ac:dyDescent="0.25">
      <c r="A679">
        <v>678</v>
      </c>
      <c r="B679" t="str">
        <f>INDEX(Elemek!$B$2:$B$113, MATCH(D679, Elemek!$C$2:$C$113,0))</f>
        <v>Bk</v>
      </c>
      <c r="C679">
        <v>248</v>
      </c>
      <c r="D679">
        <v>97</v>
      </c>
      <c r="E679">
        <v>151</v>
      </c>
      <c r="F679">
        <v>8.4499999999999993</v>
      </c>
      <c r="H679" t="str">
        <f ca="1">IF(M679=Vas!$B$4, IF(H678="I", 1, MAX(H$2:H678) + 1), "")</f>
        <v/>
      </c>
      <c r="L679">
        <v>678</v>
      </c>
      <c r="M679" t="str">
        <f>INDEX(Elemek!$B$2:$B$113, MATCH(O679, Elemek!$C$2:$C$113,0))</f>
        <v>Bk</v>
      </c>
      <c r="N679">
        <f t="shared" si="40"/>
        <v>248</v>
      </c>
      <c r="O679">
        <v>97</v>
      </c>
      <c r="P679">
        <v>151</v>
      </c>
      <c r="R679">
        <f t="shared" si="41"/>
        <v>8.5399999999999991</v>
      </c>
      <c r="S679">
        <f t="shared" si="42"/>
        <v>7.81</v>
      </c>
      <c r="T679">
        <f t="shared" si="43"/>
        <v>8.4499999999999993</v>
      </c>
    </row>
    <row r="680" spans="1:20" x14ac:dyDescent="0.25">
      <c r="A680">
        <v>679</v>
      </c>
      <c r="B680" t="str">
        <f>INDEX(Elemek!$B$2:$B$113, MATCH(D680, Elemek!$C$2:$C$113,0))</f>
        <v>Hf</v>
      </c>
      <c r="C680">
        <v>173</v>
      </c>
      <c r="D680">
        <v>72</v>
      </c>
      <c r="E680">
        <v>101</v>
      </c>
      <c r="F680">
        <v>8.3916170000000001</v>
      </c>
      <c r="H680" t="str">
        <f ca="1">IF(M680=Vas!$B$4, IF(H679="I", 1, MAX(H$2:H679) + 1), "")</f>
        <v/>
      </c>
      <c r="L680">
        <v>679</v>
      </c>
      <c r="M680" t="str">
        <f>INDEX(Elemek!$B$2:$B$113, MATCH(O680, Elemek!$C$2:$C$113,0))</f>
        <v>Hf</v>
      </c>
      <c r="N680">
        <f t="shared" si="40"/>
        <v>173</v>
      </c>
      <c r="O680">
        <v>72</v>
      </c>
      <c r="P680">
        <v>101</v>
      </c>
      <c r="Q680">
        <v>8.3916170000000001</v>
      </c>
      <c r="R680">
        <f t="shared" si="41"/>
        <v>8.3916170000000001</v>
      </c>
      <c r="S680">
        <f t="shared" si="42"/>
        <v>8.3916170000000001</v>
      </c>
      <c r="T680">
        <f t="shared" si="43"/>
        <v>8.3916170000000001</v>
      </c>
    </row>
    <row r="681" spans="1:20" x14ac:dyDescent="0.25">
      <c r="A681">
        <v>680</v>
      </c>
      <c r="B681" t="str">
        <f>INDEX(Elemek!$B$2:$B$113, MATCH(D681, Elemek!$C$2:$C$113,0))</f>
        <v>Nb</v>
      </c>
      <c r="C681">
        <v>96</v>
      </c>
      <c r="D681">
        <v>41</v>
      </c>
      <c r="E681">
        <v>55</v>
      </c>
      <c r="F681">
        <v>8.9630360000000007</v>
      </c>
      <c r="H681" t="str">
        <f ca="1">IF(M681=Vas!$B$4, IF(H680="I", 1, MAX(H$2:H680) + 1), "")</f>
        <v/>
      </c>
      <c r="L681">
        <v>680</v>
      </c>
      <c r="M681" t="str">
        <f>INDEX(Elemek!$B$2:$B$113, MATCH(O681, Elemek!$C$2:$C$113,0))</f>
        <v>Nb</v>
      </c>
      <c r="N681">
        <f t="shared" si="40"/>
        <v>96</v>
      </c>
      <c r="O681">
        <v>41</v>
      </c>
      <c r="P681">
        <v>55</v>
      </c>
      <c r="Q681">
        <v>8.9630360000000007</v>
      </c>
      <c r="R681">
        <f t="shared" si="41"/>
        <v>8.9630360000000007</v>
      </c>
      <c r="S681">
        <f t="shared" si="42"/>
        <v>8.9630360000000007</v>
      </c>
      <c r="T681">
        <f t="shared" si="43"/>
        <v>8.9630360000000007</v>
      </c>
    </row>
    <row r="682" spans="1:20" x14ac:dyDescent="0.25">
      <c r="A682">
        <v>681</v>
      </c>
      <c r="B682" t="str">
        <f>INDEX(Elemek!$B$2:$B$113, MATCH(D682, Elemek!$C$2:$C$113,0))</f>
        <v>Tb</v>
      </c>
      <c r="C682">
        <v>154</v>
      </c>
      <c r="D682">
        <v>65</v>
      </c>
      <c r="E682">
        <v>89</v>
      </c>
      <c r="F682">
        <v>8.5269119999999994</v>
      </c>
      <c r="H682" t="str">
        <f ca="1">IF(M682=Vas!$B$4, IF(H681="I", 1, MAX(H$2:H681) + 1), "")</f>
        <v/>
      </c>
      <c r="L682">
        <v>681</v>
      </c>
      <c r="M682" t="str">
        <f>INDEX(Elemek!$B$2:$B$113, MATCH(O682, Elemek!$C$2:$C$113,0))</f>
        <v>Tb</v>
      </c>
      <c r="N682">
        <f t="shared" si="40"/>
        <v>154</v>
      </c>
      <c r="O682">
        <v>65</v>
      </c>
      <c r="P682">
        <v>89</v>
      </c>
      <c r="Q682">
        <v>8.5269119999999994</v>
      </c>
      <c r="R682">
        <f t="shared" si="41"/>
        <v>8.5269119999999994</v>
      </c>
      <c r="S682">
        <f t="shared" si="42"/>
        <v>8.5269119999999994</v>
      </c>
      <c r="T682">
        <f t="shared" si="43"/>
        <v>8.5269119999999994</v>
      </c>
    </row>
    <row r="683" spans="1:20" x14ac:dyDescent="0.25">
      <c r="A683">
        <v>682</v>
      </c>
      <c r="B683" t="str">
        <f>INDEX(Elemek!$B$2:$B$113, MATCH(D683, Elemek!$C$2:$C$113,0))</f>
        <v>Np</v>
      </c>
      <c r="C683">
        <v>236</v>
      </c>
      <c r="D683">
        <v>93</v>
      </c>
      <c r="E683">
        <v>143</v>
      </c>
      <c r="F683">
        <v>8.5</v>
      </c>
      <c r="H683" t="str">
        <f ca="1">IF(M683=Vas!$B$4, IF(H682="I", 1, MAX(H$2:H682) + 1), "")</f>
        <v/>
      </c>
      <c r="L683">
        <v>682</v>
      </c>
      <c r="M683" t="str">
        <f>INDEX(Elemek!$B$2:$B$113, MATCH(O683, Elemek!$C$2:$C$113,0))</f>
        <v>Np</v>
      </c>
      <c r="N683">
        <f t="shared" si="40"/>
        <v>236</v>
      </c>
      <c r="O683">
        <v>93</v>
      </c>
      <c r="P683">
        <v>143</v>
      </c>
      <c r="R683">
        <f t="shared" si="41"/>
        <v>8.5399999999999991</v>
      </c>
      <c r="S683">
        <f t="shared" si="42"/>
        <v>7.88</v>
      </c>
      <c r="T683">
        <f t="shared" si="43"/>
        <v>8.5</v>
      </c>
    </row>
    <row r="684" spans="1:20" x14ac:dyDescent="0.25">
      <c r="A684">
        <v>683</v>
      </c>
      <c r="B684" t="str">
        <f>INDEX(Elemek!$B$2:$B$113, MATCH(D684, Elemek!$C$2:$C$113,0))</f>
        <v>K</v>
      </c>
      <c r="C684">
        <v>43</v>
      </c>
      <c r="D684">
        <v>19</v>
      </c>
      <c r="E684">
        <v>24</v>
      </c>
      <c r="F684">
        <v>8.9223269999999992</v>
      </c>
      <c r="H684" t="str">
        <f ca="1">IF(M684=Vas!$B$4, IF(H683="I", 1, MAX(H$2:H683) + 1), "")</f>
        <v/>
      </c>
      <c r="L684">
        <v>683</v>
      </c>
      <c r="M684" t="str">
        <f>INDEX(Elemek!$B$2:$B$113, MATCH(O684, Elemek!$C$2:$C$113,0))</f>
        <v>K</v>
      </c>
      <c r="N684">
        <f t="shared" si="40"/>
        <v>43</v>
      </c>
      <c r="O684">
        <v>19</v>
      </c>
      <c r="P684">
        <v>24</v>
      </c>
      <c r="Q684">
        <v>8.9223269999999992</v>
      </c>
      <c r="R684">
        <f t="shared" si="41"/>
        <v>8.9223269999999992</v>
      </c>
      <c r="S684">
        <f t="shared" si="42"/>
        <v>8.9223269999999992</v>
      </c>
      <c r="T684">
        <f t="shared" si="43"/>
        <v>8.9223269999999992</v>
      </c>
    </row>
    <row r="685" spans="1:20" x14ac:dyDescent="0.25">
      <c r="A685">
        <v>684</v>
      </c>
      <c r="B685" t="str">
        <f>INDEX(Elemek!$B$2:$B$113, MATCH(D685, Elemek!$C$2:$C$113,0))</f>
        <v>Os</v>
      </c>
      <c r="C685">
        <v>182</v>
      </c>
      <c r="D685">
        <v>76</v>
      </c>
      <c r="E685">
        <v>106</v>
      </c>
      <c r="F685">
        <v>8.3164320000000007</v>
      </c>
      <c r="H685" t="str">
        <f ca="1">IF(M685=Vas!$B$4, IF(H684="I", 1, MAX(H$2:H684) + 1), "")</f>
        <v/>
      </c>
      <c r="L685">
        <v>684</v>
      </c>
      <c r="M685" t="str">
        <f>INDEX(Elemek!$B$2:$B$113, MATCH(O685, Elemek!$C$2:$C$113,0))</f>
        <v>Os</v>
      </c>
      <c r="N685">
        <f t="shared" si="40"/>
        <v>182</v>
      </c>
      <c r="O685">
        <v>76</v>
      </c>
      <c r="P685">
        <v>106</v>
      </c>
      <c r="Q685">
        <v>8.3164320000000007</v>
      </c>
      <c r="R685">
        <f t="shared" si="41"/>
        <v>8.3164320000000007</v>
      </c>
      <c r="S685">
        <f t="shared" si="42"/>
        <v>8.3164320000000007</v>
      </c>
      <c r="T685">
        <f t="shared" si="43"/>
        <v>8.3164320000000007</v>
      </c>
    </row>
    <row r="686" spans="1:20" x14ac:dyDescent="0.25">
      <c r="A686">
        <v>685</v>
      </c>
      <c r="B686" t="str">
        <f>INDEX(Elemek!$B$2:$B$113, MATCH(D686, Elemek!$C$2:$C$113,0))</f>
        <v>Pa</v>
      </c>
      <c r="C686">
        <v>228</v>
      </c>
      <c r="D686">
        <v>91</v>
      </c>
      <c r="E686">
        <v>137</v>
      </c>
      <c r="F686">
        <v>7.9444679999999996</v>
      </c>
      <c r="H686" t="str">
        <f ca="1">IF(M686=Vas!$B$4, IF(H685="I", 1, MAX(H$2:H685) + 1), "")</f>
        <v/>
      </c>
      <c r="L686">
        <v>685</v>
      </c>
      <c r="M686" t="str">
        <f>INDEX(Elemek!$B$2:$B$113, MATCH(O686, Elemek!$C$2:$C$113,0))</f>
        <v>Pa</v>
      </c>
      <c r="N686">
        <f t="shared" si="40"/>
        <v>228</v>
      </c>
      <c r="O686">
        <v>91</v>
      </c>
      <c r="P686">
        <v>137</v>
      </c>
      <c r="Q686">
        <v>7.9444679999999996</v>
      </c>
      <c r="R686">
        <f t="shared" si="41"/>
        <v>7.9444679999999996</v>
      </c>
      <c r="S686">
        <f t="shared" si="42"/>
        <v>7.9444679999999996</v>
      </c>
      <c r="T686">
        <f t="shared" si="43"/>
        <v>7.9444679999999996</v>
      </c>
    </row>
    <row r="687" spans="1:20" x14ac:dyDescent="0.25">
      <c r="A687">
        <v>686</v>
      </c>
      <c r="B687" t="str">
        <f>INDEX(Elemek!$B$2:$B$113, MATCH(D687, Elemek!$C$2:$C$113,0))</f>
        <v>Cr</v>
      </c>
      <c r="C687">
        <v>48</v>
      </c>
      <c r="D687">
        <v>24</v>
      </c>
      <c r="E687">
        <v>24</v>
      </c>
      <c r="F687">
        <v>8.9633900000000004</v>
      </c>
      <c r="H687" t="str">
        <f ca="1">IF(M687=Vas!$B$4, IF(H686="I", 1, MAX(H$2:H686) + 1), "")</f>
        <v/>
      </c>
      <c r="L687">
        <v>686</v>
      </c>
      <c r="M687" t="str">
        <f>INDEX(Elemek!$B$2:$B$113, MATCH(O687, Elemek!$C$2:$C$113,0))</f>
        <v>Cr</v>
      </c>
      <c r="N687">
        <f t="shared" si="40"/>
        <v>48</v>
      </c>
      <c r="O687">
        <v>24</v>
      </c>
      <c r="P687">
        <v>24</v>
      </c>
      <c r="Q687">
        <v>8.9633900000000004</v>
      </c>
      <c r="R687">
        <f t="shared" si="41"/>
        <v>8.9633900000000004</v>
      </c>
      <c r="S687">
        <f t="shared" si="42"/>
        <v>8.9633900000000004</v>
      </c>
      <c r="T687">
        <f t="shared" si="43"/>
        <v>8.9633900000000004</v>
      </c>
    </row>
    <row r="688" spans="1:20" x14ac:dyDescent="0.25">
      <c r="A688">
        <v>687</v>
      </c>
      <c r="B688" t="str">
        <f>INDEX(Elemek!$B$2:$B$113, MATCH(D688, Elemek!$C$2:$C$113,0))</f>
        <v>Tb</v>
      </c>
      <c r="C688">
        <v>154</v>
      </c>
      <c r="D688">
        <v>65</v>
      </c>
      <c r="E688">
        <v>89</v>
      </c>
      <c r="F688">
        <v>8.74</v>
      </c>
      <c r="H688" t="str">
        <f ca="1">IF(M688=Vas!$B$4, IF(H687="I", 1, MAX(H$2:H687) + 1), "")</f>
        <v/>
      </c>
      <c r="L688">
        <v>687</v>
      </c>
      <c r="M688" t="str">
        <f>INDEX(Elemek!$B$2:$B$113, MATCH(O688, Elemek!$C$2:$C$113,0))</f>
        <v>Tb</v>
      </c>
      <c r="N688">
        <f t="shared" si="40"/>
        <v>154</v>
      </c>
      <c r="O688">
        <v>65</v>
      </c>
      <c r="P688">
        <v>89</v>
      </c>
      <c r="R688">
        <f t="shared" si="41"/>
        <v>8.5399999999999991</v>
      </c>
      <c r="S688">
        <f t="shared" si="42"/>
        <v>8.5299999999999994</v>
      </c>
      <c r="T688">
        <f t="shared" si="43"/>
        <v>8.74</v>
      </c>
    </row>
    <row r="689" spans="1:20" x14ac:dyDescent="0.25">
      <c r="A689">
        <v>688</v>
      </c>
      <c r="B689" t="str">
        <f>INDEX(Elemek!$B$2:$B$113, MATCH(D689, Elemek!$C$2:$C$113,0))</f>
        <v>Pb</v>
      </c>
      <c r="C689">
        <v>200</v>
      </c>
      <c r="D689">
        <v>82</v>
      </c>
      <c r="E689">
        <v>118</v>
      </c>
      <c r="F689">
        <v>8.2025419999999993</v>
      </c>
      <c r="H689" t="str">
        <f ca="1">IF(M689=Vas!$B$4, IF(H688="I", 1, MAX(H$2:H688) + 1), "")</f>
        <v/>
      </c>
      <c r="L689">
        <v>688</v>
      </c>
      <c r="M689" t="str">
        <f>INDEX(Elemek!$B$2:$B$113, MATCH(O689, Elemek!$C$2:$C$113,0))</f>
        <v>Pb</v>
      </c>
      <c r="N689">
        <f t="shared" si="40"/>
        <v>200</v>
      </c>
      <c r="O689">
        <v>82</v>
      </c>
      <c r="P689">
        <v>118</v>
      </c>
      <c r="Q689">
        <v>8.2025419999999993</v>
      </c>
      <c r="R689">
        <f t="shared" si="41"/>
        <v>8.2025419999999993</v>
      </c>
      <c r="S689">
        <f t="shared" si="42"/>
        <v>8.2025419999999993</v>
      </c>
      <c r="T689">
        <f t="shared" si="43"/>
        <v>8.2025419999999993</v>
      </c>
    </row>
    <row r="690" spans="1:20" x14ac:dyDescent="0.25">
      <c r="A690">
        <v>689</v>
      </c>
      <c r="B690" t="str">
        <f>INDEX(Elemek!$B$2:$B$113, MATCH(D690, Elemek!$C$2:$C$113,0))</f>
        <v>Pd</v>
      </c>
      <c r="C690">
        <v>112</v>
      </c>
      <c r="D690">
        <v>46</v>
      </c>
      <c r="E690">
        <v>66</v>
      </c>
      <c r="F690">
        <v>8.8421850000000006</v>
      </c>
      <c r="H690" t="str">
        <f ca="1">IF(M690=Vas!$B$4, IF(H689="I", 1, MAX(H$2:H689) + 1), "")</f>
        <v/>
      </c>
      <c r="L690">
        <v>689</v>
      </c>
      <c r="M690" t="str">
        <f>INDEX(Elemek!$B$2:$B$113, MATCH(O690, Elemek!$C$2:$C$113,0))</f>
        <v>Pd</v>
      </c>
      <c r="N690">
        <f t="shared" si="40"/>
        <v>112</v>
      </c>
      <c r="O690">
        <v>46</v>
      </c>
      <c r="P690">
        <v>66</v>
      </c>
      <c r="Q690">
        <v>8.8421850000000006</v>
      </c>
      <c r="R690">
        <f t="shared" si="41"/>
        <v>8.8421850000000006</v>
      </c>
      <c r="S690">
        <f t="shared" si="42"/>
        <v>8.8421850000000006</v>
      </c>
      <c r="T690">
        <f t="shared" si="43"/>
        <v>8.8421850000000006</v>
      </c>
    </row>
    <row r="691" spans="1:20" x14ac:dyDescent="0.25">
      <c r="A691">
        <v>690</v>
      </c>
      <c r="B691" t="str">
        <f>INDEX(Elemek!$B$2:$B$113, MATCH(D691, Elemek!$C$2:$C$113,0))</f>
        <v>Mg</v>
      </c>
      <c r="C691">
        <v>28</v>
      </c>
      <c r="D691">
        <v>12</v>
      </c>
      <c r="E691">
        <v>16</v>
      </c>
      <c r="F691">
        <v>8.6077060000000003</v>
      </c>
      <c r="H691" t="str">
        <f ca="1">IF(M691=Vas!$B$4, IF(H690="I", 1, MAX(H$2:H690) + 1), "")</f>
        <v/>
      </c>
      <c r="L691">
        <v>690</v>
      </c>
      <c r="M691" t="str">
        <f>INDEX(Elemek!$B$2:$B$113, MATCH(O691, Elemek!$C$2:$C$113,0))</f>
        <v>Mg</v>
      </c>
      <c r="N691">
        <f t="shared" si="40"/>
        <v>28</v>
      </c>
      <c r="O691">
        <v>12</v>
      </c>
      <c r="P691">
        <v>16</v>
      </c>
      <c r="Q691">
        <v>8.6077060000000003</v>
      </c>
      <c r="R691">
        <f t="shared" si="41"/>
        <v>8.6077060000000003</v>
      </c>
      <c r="S691">
        <f t="shared" si="42"/>
        <v>8.6077060000000003</v>
      </c>
      <c r="T691">
        <f t="shared" si="43"/>
        <v>8.6077060000000003</v>
      </c>
    </row>
    <row r="692" spans="1:20" x14ac:dyDescent="0.25">
      <c r="A692">
        <v>691</v>
      </c>
      <c r="B692" t="str">
        <f>INDEX(Elemek!$B$2:$B$113, MATCH(D692, Elemek!$C$2:$C$113,0))</f>
        <v>Rh</v>
      </c>
      <c r="C692">
        <v>100</v>
      </c>
      <c r="D692">
        <v>45</v>
      </c>
      <c r="E692">
        <v>55</v>
      </c>
      <c r="F692">
        <v>8.9271670000000007</v>
      </c>
      <c r="H692" t="str">
        <f ca="1">IF(M692=Vas!$B$4, IF(H691="I", 1, MAX(H$2:H691) + 1), "")</f>
        <v/>
      </c>
      <c r="L692">
        <v>691</v>
      </c>
      <c r="M692" t="str">
        <f>INDEX(Elemek!$B$2:$B$113, MATCH(O692, Elemek!$C$2:$C$113,0))</f>
        <v>Rh</v>
      </c>
      <c r="N692">
        <f t="shared" si="40"/>
        <v>100</v>
      </c>
      <c r="O692">
        <v>45</v>
      </c>
      <c r="P692">
        <v>55</v>
      </c>
      <c r="Q692">
        <v>8.9271670000000007</v>
      </c>
      <c r="R692">
        <f t="shared" si="41"/>
        <v>8.9271670000000007</v>
      </c>
      <c r="S692">
        <f t="shared" si="42"/>
        <v>8.9271670000000007</v>
      </c>
      <c r="T692">
        <f t="shared" si="43"/>
        <v>8.9271670000000007</v>
      </c>
    </row>
    <row r="693" spans="1:20" x14ac:dyDescent="0.25">
      <c r="A693">
        <v>692</v>
      </c>
      <c r="B693" t="str">
        <f>INDEX(Elemek!$B$2:$B$113, MATCH(D693, Elemek!$C$2:$C$113,0))</f>
        <v>I</v>
      </c>
      <c r="C693">
        <v>133</v>
      </c>
      <c r="D693">
        <v>53</v>
      </c>
      <c r="E693">
        <v>80</v>
      </c>
      <c r="F693">
        <v>8.7170939999999995</v>
      </c>
      <c r="H693" t="str">
        <f ca="1">IF(M693=Vas!$B$4, IF(H692="I", 1, MAX(H$2:H692) + 1), "")</f>
        <v/>
      </c>
      <c r="L693">
        <v>692</v>
      </c>
      <c r="M693" t="str">
        <f>INDEX(Elemek!$B$2:$B$113, MATCH(O693, Elemek!$C$2:$C$113,0))</f>
        <v>I</v>
      </c>
      <c r="N693">
        <f t="shared" si="40"/>
        <v>133</v>
      </c>
      <c r="O693">
        <v>53</v>
      </c>
      <c r="P693">
        <v>80</v>
      </c>
      <c r="Q693">
        <v>8.7170939999999995</v>
      </c>
      <c r="R693">
        <f t="shared" si="41"/>
        <v>8.7170939999999995</v>
      </c>
      <c r="S693">
        <f t="shared" si="42"/>
        <v>8.7170939999999995</v>
      </c>
      <c r="T693">
        <f t="shared" si="43"/>
        <v>8.7170939999999995</v>
      </c>
    </row>
    <row r="694" spans="1:20" x14ac:dyDescent="0.25">
      <c r="A694">
        <v>693</v>
      </c>
      <c r="B694" t="str">
        <f>INDEX(Elemek!$B$2:$B$113, MATCH(D694, Elemek!$C$2:$C$113,0))</f>
        <v>Xe</v>
      </c>
      <c r="C694">
        <v>122</v>
      </c>
      <c r="D694">
        <v>54</v>
      </c>
      <c r="E694">
        <v>68</v>
      </c>
      <c r="F694">
        <v>8.7709589999999995</v>
      </c>
      <c r="H694" t="str">
        <f ca="1">IF(M694=Vas!$B$4, IF(H693="I", 1, MAX(H$2:H693) + 1), "")</f>
        <v/>
      </c>
      <c r="L694">
        <v>693</v>
      </c>
      <c r="M694" t="str">
        <f>INDEX(Elemek!$B$2:$B$113, MATCH(O694, Elemek!$C$2:$C$113,0))</f>
        <v>Xe</v>
      </c>
      <c r="N694">
        <f t="shared" si="40"/>
        <v>122</v>
      </c>
      <c r="O694">
        <v>54</v>
      </c>
      <c r="P694">
        <v>68</v>
      </c>
      <c r="Q694">
        <v>8.7709589999999995</v>
      </c>
      <c r="R694">
        <f t="shared" si="41"/>
        <v>8.7709589999999995</v>
      </c>
      <c r="S694">
        <f t="shared" si="42"/>
        <v>8.7709589999999995</v>
      </c>
      <c r="T694">
        <f t="shared" si="43"/>
        <v>8.7709589999999995</v>
      </c>
    </row>
    <row r="695" spans="1:20" x14ac:dyDescent="0.25">
      <c r="A695">
        <v>694</v>
      </c>
      <c r="B695" t="str">
        <f>INDEX(Elemek!$B$2:$B$113, MATCH(D695, Elemek!$C$2:$C$113,0))</f>
        <v>Fm</v>
      </c>
      <c r="C695">
        <v>255</v>
      </c>
      <c r="D695">
        <v>100</v>
      </c>
      <c r="E695">
        <v>155</v>
      </c>
      <c r="F695">
        <v>7.7427039999999998</v>
      </c>
      <c r="H695" t="str">
        <f ca="1">IF(M695=Vas!$B$4, IF(H694="I", 1, MAX(H$2:H694) + 1), "")</f>
        <v/>
      </c>
      <c r="L695">
        <v>694</v>
      </c>
      <c r="M695" t="str">
        <f>INDEX(Elemek!$B$2:$B$113, MATCH(O695, Elemek!$C$2:$C$113,0))</f>
        <v>Fm</v>
      </c>
      <c r="N695">
        <f t="shared" si="40"/>
        <v>255</v>
      </c>
      <c r="O695">
        <v>100</v>
      </c>
      <c r="P695">
        <v>155</v>
      </c>
      <c r="Q695">
        <v>7.7427039999999998</v>
      </c>
      <c r="R695">
        <f t="shared" si="41"/>
        <v>7.7427039999999998</v>
      </c>
      <c r="S695">
        <f t="shared" si="42"/>
        <v>7.7427039999999998</v>
      </c>
      <c r="T695">
        <f t="shared" si="43"/>
        <v>7.7427039999999998</v>
      </c>
    </row>
    <row r="696" spans="1:20" x14ac:dyDescent="0.25">
      <c r="A696">
        <v>695</v>
      </c>
      <c r="B696" t="str">
        <f>INDEX(Elemek!$B$2:$B$113, MATCH(D696, Elemek!$C$2:$C$113,0))</f>
        <v>Tc</v>
      </c>
      <c r="C696">
        <v>95</v>
      </c>
      <c r="D696">
        <v>43</v>
      </c>
      <c r="E696">
        <v>52</v>
      </c>
      <c r="F696">
        <v>8.8800000000000008</v>
      </c>
      <c r="H696" t="str">
        <f ca="1">IF(M696=Vas!$B$4, IF(H695="I", 1, MAX(H$2:H695) + 1), "")</f>
        <v/>
      </c>
      <c r="L696">
        <v>695</v>
      </c>
      <c r="M696" t="str">
        <f>INDEX(Elemek!$B$2:$B$113, MATCH(O696, Elemek!$C$2:$C$113,0))</f>
        <v>Tc</v>
      </c>
      <c r="N696">
        <f t="shared" si="40"/>
        <v>95</v>
      </c>
      <c r="O696">
        <v>43</v>
      </c>
      <c r="P696">
        <v>52</v>
      </c>
      <c r="R696">
        <f t="shared" si="41"/>
        <v>8.5399999999999991</v>
      </c>
      <c r="S696">
        <f t="shared" si="42"/>
        <v>8.9700000000000006</v>
      </c>
      <c r="T696">
        <f t="shared" si="43"/>
        <v>8.8800000000000008</v>
      </c>
    </row>
    <row r="697" spans="1:20" x14ac:dyDescent="0.25">
      <c r="A697">
        <v>696</v>
      </c>
      <c r="B697" t="str">
        <f>INDEX(Elemek!$B$2:$B$113, MATCH(D697, Elemek!$C$2:$C$113,0))</f>
        <v>Re</v>
      </c>
      <c r="C697">
        <v>181</v>
      </c>
      <c r="D697">
        <v>75</v>
      </c>
      <c r="E697">
        <v>106</v>
      </c>
      <c r="F697">
        <v>8.3282939999999996</v>
      </c>
      <c r="H697" t="str">
        <f ca="1">IF(M697=Vas!$B$4, IF(H696="I", 1, MAX(H$2:H696) + 1), "")</f>
        <v/>
      </c>
      <c r="L697">
        <v>696</v>
      </c>
      <c r="M697" t="str">
        <f>INDEX(Elemek!$B$2:$B$113, MATCH(O697, Elemek!$C$2:$C$113,0))</f>
        <v>Re</v>
      </c>
      <c r="N697">
        <f t="shared" si="40"/>
        <v>181</v>
      </c>
      <c r="O697">
        <v>75</v>
      </c>
      <c r="P697">
        <v>106</v>
      </c>
      <c r="Q697">
        <v>8.3282939999999996</v>
      </c>
      <c r="R697">
        <f t="shared" si="41"/>
        <v>8.3282939999999996</v>
      </c>
      <c r="S697">
        <f t="shared" si="42"/>
        <v>8.3282939999999996</v>
      </c>
      <c r="T697">
        <f t="shared" si="43"/>
        <v>8.3282939999999996</v>
      </c>
    </row>
    <row r="698" spans="1:20" x14ac:dyDescent="0.25">
      <c r="A698">
        <v>697</v>
      </c>
      <c r="B698" t="str">
        <f>INDEX(Elemek!$B$2:$B$113, MATCH(D698, Elemek!$C$2:$C$113,0))</f>
        <v>Pt</v>
      </c>
      <c r="C698">
        <v>197</v>
      </c>
      <c r="D698">
        <v>78</v>
      </c>
      <c r="E698">
        <v>119</v>
      </c>
      <c r="F698">
        <v>8.2257560000000005</v>
      </c>
      <c r="H698" t="str">
        <f ca="1">IF(M698=Vas!$B$4, IF(H697="I", 1, MAX(H$2:H697) + 1), "")</f>
        <v/>
      </c>
      <c r="L698">
        <v>697</v>
      </c>
      <c r="M698" t="str">
        <f>INDEX(Elemek!$B$2:$B$113, MATCH(O698, Elemek!$C$2:$C$113,0))</f>
        <v>Pt</v>
      </c>
      <c r="N698">
        <f t="shared" si="40"/>
        <v>197</v>
      </c>
      <c r="O698">
        <v>78</v>
      </c>
      <c r="P698">
        <v>119</v>
      </c>
      <c r="Q698">
        <v>8.2257560000000005</v>
      </c>
      <c r="R698">
        <f t="shared" si="41"/>
        <v>8.2257560000000005</v>
      </c>
      <c r="S698">
        <f t="shared" si="42"/>
        <v>8.2257560000000005</v>
      </c>
      <c r="T698">
        <f t="shared" si="43"/>
        <v>8.2257560000000005</v>
      </c>
    </row>
    <row r="699" spans="1:20" x14ac:dyDescent="0.25">
      <c r="A699">
        <v>698</v>
      </c>
      <c r="B699" t="str">
        <f>INDEX(Elemek!$B$2:$B$113, MATCH(D699, Elemek!$C$2:$C$113,0))</f>
        <v>La</v>
      </c>
      <c r="C699">
        <v>135</v>
      </c>
      <c r="D699">
        <v>57</v>
      </c>
      <c r="E699">
        <v>78</v>
      </c>
      <c r="F699">
        <v>8.7131790000000002</v>
      </c>
      <c r="H699" t="str">
        <f ca="1">IF(M699=Vas!$B$4, IF(H698="I", 1, MAX(H$2:H698) + 1), "")</f>
        <v/>
      </c>
      <c r="L699">
        <v>698</v>
      </c>
      <c r="M699" t="str">
        <f>INDEX(Elemek!$B$2:$B$113, MATCH(O699, Elemek!$C$2:$C$113,0))</f>
        <v>La</v>
      </c>
      <c r="N699">
        <f t="shared" si="40"/>
        <v>135</v>
      </c>
      <c r="O699">
        <v>57</v>
      </c>
      <c r="P699">
        <v>78</v>
      </c>
      <c r="Q699">
        <v>8.7131790000000002</v>
      </c>
      <c r="R699">
        <f t="shared" si="41"/>
        <v>8.7131790000000002</v>
      </c>
      <c r="S699">
        <f t="shared" si="42"/>
        <v>8.7131790000000002</v>
      </c>
      <c r="T699">
        <f t="shared" si="43"/>
        <v>8.7131790000000002</v>
      </c>
    </row>
    <row r="700" spans="1:20" x14ac:dyDescent="0.25">
      <c r="A700">
        <v>699</v>
      </c>
      <c r="B700" t="str">
        <f>INDEX(Elemek!$B$2:$B$113, MATCH(D700, Elemek!$C$2:$C$113,0))</f>
        <v>Ir</v>
      </c>
      <c r="C700">
        <v>194</v>
      </c>
      <c r="D700">
        <v>77</v>
      </c>
      <c r="E700">
        <v>117</v>
      </c>
      <c r="F700">
        <v>8.76</v>
      </c>
      <c r="H700" t="str">
        <f ca="1">IF(M700=Vas!$B$4, IF(H699="I", 1, MAX(H$2:H699) + 1), "")</f>
        <v/>
      </c>
      <c r="L700">
        <v>699</v>
      </c>
      <c r="M700" t="str">
        <f>INDEX(Elemek!$B$2:$B$113, MATCH(O700, Elemek!$C$2:$C$113,0))</f>
        <v>Ir</v>
      </c>
      <c r="N700">
        <f t="shared" si="40"/>
        <v>194</v>
      </c>
      <c r="O700">
        <v>77</v>
      </c>
      <c r="P700">
        <v>117</v>
      </c>
      <c r="R700">
        <f t="shared" si="41"/>
        <v>8.5399999999999991</v>
      </c>
      <c r="S700">
        <f t="shared" si="42"/>
        <v>8.26</v>
      </c>
      <c r="T700">
        <f t="shared" si="43"/>
        <v>8.76</v>
      </c>
    </row>
    <row r="701" spans="1:20" x14ac:dyDescent="0.25">
      <c r="A701">
        <v>700</v>
      </c>
      <c r="B701" t="str">
        <f>INDEX(Elemek!$B$2:$B$113, MATCH(D701, Elemek!$C$2:$C$113,0))</f>
        <v>Pr</v>
      </c>
      <c r="C701">
        <v>142</v>
      </c>
      <c r="D701">
        <v>59</v>
      </c>
      <c r="E701">
        <v>83</v>
      </c>
      <c r="F701">
        <v>8.6614170000000001</v>
      </c>
      <c r="H701" t="str">
        <f ca="1">IF(M701=Vas!$B$4, IF(H700="I", 1, MAX(H$2:H700) + 1), "")</f>
        <v/>
      </c>
      <c r="L701">
        <v>700</v>
      </c>
      <c r="M701" t="str">
        <f>INDEX(Elemek!$B$2:$B$113, MATCH(O701, Elemek!$C$2:$C$113,0))</f>
        <v>Pr</v>
      </c>
      <c r="N701">
        <f t="shared" si="40"/>
        <v>142</v>
      </c>
      <c r="O701">
        <v>59</v>
      </c>
      <c r="P701">
        <v>83</v>
      </c>
      <c r="Q701">
        <v>8.6614170000000001</v>
      </c>
      <c r="R701">
        <f t="shared" si="41"/>
        <v>8.6614170000000001</v>
      </c>
      <c r="S701">
        <f t="shared" si="42"/>
        <v>8.6614170000000001</v>
      </c>
      <c r="T701">
        <f t="shared" si="43"/>
        <v>8.6614170000000001</v>
      </c>
    </row>
    <row r="702" spans="1:20" x14ac:dyDescent="0.25">
      <c r="A702">
        <v>701</v>
      </c>
      <c r="B702" t="str">
        <f>INDEX(Elemek!$B$2:$B$113, MATCH(D702, Elemek!$C$2:$C$113,0))</f>
        <v>Au</v>
      </c>
      <c r="C702">
        <v>200</v>
      </c>
      <c r="D702">
        <v>79</v>
      </c>
      <c r="E702">
        <v>121</v>
      </c>
      <c r="F702">
        <v>8.2028770000000009</v>
      </c>
      <c r="H702" t="str">
        <f ca="1">IF(M702=Vas!$B$4, IF(H701="I", 1, MAX(H$2:H701) + 1), "")</f>
        <v/>
      </c>
      <c r="L702">
        <v>701</v>
      </c>
      <c r="M702" t="str">
        <f>INDEX(Elemek!$B$2:$B$113, MATCH(O702, Elemek!$C$2:$C$113,0))</f>
        <v>Au</v>
      </c>
      <c r="N702">
        <f t="shared" si="40"/>
        <v>200</v>
      </c>
      <c r="O702">
        <v>79</v>
      </c>
      <c r="P702">
        <v>121</v>
      </c>
      <c r="Q702">
        <v>8.2028770000000009</v>
      </c>
      <c r="R702">
        <f t="shared" si="41"/>
        <v>8.2028770000000009</v>
      </c>
      <c r="S702">
        <f t="shared" si="42"/>
        <v>8.2028770000000009</v>
      </c>
      <c r="T702">
        <f t="shared" si="43"/>
        <v>8.2028770000000009</v>
      </c>
    </row>
    <row r="703" spans="1:20" x14ac:dyDescent="0.25">
      <c r="A703">
        <v>702</v>
      </c>
      <c r="B703" t="str">
        <f>INDEX(Elemek!$B$2:$B$113, MATCH(D703, Elemek!$C$2:$C$113,0))</f>
        <v>Gd</v>
      </c>
      <c r="C703">
        <v>159</v>
      </c>
      <c r="D703">
        <v>64</v>
      </c>
      <c r="E703">
        <v>95</v>
      </c>
      <c r="F703">
        <v>8.5025759999999995</v>
      </c>
      <c r="H703" t="str">
        <f ca="1">IF(M703=Vas!$B$4, IF(H702="I", 1, MAX(H$2:H702) + 1), "")</f>
        <v/>
      </c>
      <c r="L703">
        <v>702</v>
      </c>
      <c r="M703" t="str">
        <f>INDEX(Elemek!$B$2:$B$113, MATCH(O703, Elemek!$C$2:$C$113,0))</f>
        <v>Gd</v>
      </c>
      <c r="N703">
        <f t="shared" si="40"/>
        <v>159</v>
      </c>
      <c r="O703">
        <v>64</v>
      </c>
      <c r="P703">
        <v>95</v>
      </c>
      <c r="Q703">
        <v>8.5025759999999995</v>
      </c>
      <c r="R703">
        <f t="shared" si="41"/>
        <v>8.5025759999999995</v>
      </c>
      <c r="S703">
        <f t="shared" si="42"/>
        <v>8.5025759999999995</v>
      </c>
      <c r="T703">
        <f t="shared" si="43"/>
        <v>8.5025759999999995</v>
      </c>
    </row>
    <row r="704" spans="1:20" x14ac:dyDescent="0.25">
      <c r="A704">
        <v>703</v>
      </c>
      <c r="B704" t="str">
        <f>INDEX(Elemek!$B$2:$B$113, MATCH(D704, Elemek!$C$2:$C$113,0))</f>
        <v>Ce</v>
      </c>
      <c r="C704">
        <v>135</v>
      </c>
      <c r="D704">
        <v>58</v>
      </c>
      <c r="E704">
        <v>77</v>
      </c>
      <c r="F704">
        <v>8.6981789999999997</v>
      </c>
      <c r="H704" t="str">
        <f ca="1">IF(M704=Vas!$B$4, IF(H703="I", 1, MAX(H$2:H703) + 1), "")</f>
        <v/>
      </c>
      <c r="L704">
        <v>703</v>
      </c>
      <c r="M704" t="str">
        <f>INDEX(Elemek!$B$2:$B$113, MATCH(O704, Elemek!$C$2:$C$113,0))</f>
        <v>Ce</v>
      </c>
      <c r="N704">
        <f t="shared" si="40"/>
        <v>135</v>
      </c>
      <c r="O704">
        <v>58</v>
      </c>
      <c r="P704">
        <v>77</v>
      </c>
      <c r="Q704">
        <v>8.6981789999999997</v>
      </c>
      <c r="R704">
        <f t="shared" si="41"/>
        <v>8.6981789999999997</v>
      </c>
      <c r="S704">
        <f t="shared" si="42"/>
        <v>8.6981789999999997</v>
      </c>
      <c r="T704">
        <f t="shared" si="43"/>
        <v>8.6981789999999997</v>
      </c>
    </row>
    <row r="705" spans="1:20" x14ac:dyDescent="0.25">
      <c r="A705">
        <v>704</v>
      </c>
      <c r="B705" t="str">
        <f>INDEX(Elemek!$B$2:$B$113, MATCH(D705, Elemek!$C$2:$C$113,0))</f>
        <v>Au</v>
      </c>
      <c r="C705">
        <v>193</v>
      </c>
      <c r="D705">
        <v>79</v>
      </c>
      <c r="E705">
        <v>114</v>
      </c>
      <c r="F705">
        <v>8.2443530000000003</v>
      </c>
      <c r="H705" t="str">
        <f ca="1">IF(M705=Vas!$B$4, IF(H704="I", 1, MAX(H$2:H704) + 1), "")</f>
        <v/>
      </c>
      <c r="L705">
        <v>704</v>
      </c>
      <c r="M705" t="str">
        <f>INDEX(Elemek!$B$2:$B$113, MATCH(O705, Elemek!$C$2:$C$113,0))</f>
        <v>Au</v>
      </c>
      <c r="N705">
        <f t="shared" si="40"/>
        <v>193</v>
      </c>
      <c r="O705">
        <v>79</v>
      </c>
      <c r="P705">
        <v>114</v>
      </c>
      <c r="Q705">
        <v>8.2443530000000003</v>
      </c>
      <c r="R705">
        <f t="shared" si="41"/>
        <v>8.2443530000000003</v>
      </c>
      <c r="S705">
        <f t="shared" si="42"/>
        <v>8.2443530000000003</v>
      </c>
      <c r="T705">
        <f t="shared" si="43"/>
        <v>8.2443530000000003</v>
      </c>
    </row>
    <row r="706" spans="1:20" x14ac:dyDescent="0.25">
      <c r="A706">
        <v>705</v>
      </c>
      <c r="B706" t="str">
        <f>INDEX(Elemek!$B$2:$B$113, MATCH(D706, Elemek!$C$2:$C$113,0))</f>
        <v>Tb</v>
      </c>
      <c r="C706">
        <v>151</v>
      </c>
      <c r="D706">
        <v>65</v>
      </c>
      <c r="E706">
        <v>86</v>
      </c>
      <c r="F706">
        <v>8.5456920000000007</v>
      </c>
      <c r="H706" t="str">
        <f ca="1">IF(M706=Vas!$B$4, IF(H705="I", 1, MAX(H$2:H705) + 1), "")</f>
        <v/>
      </c>
      <c r="L706">
        <v>705</v>
      </c>
      <c r="M706" t="str">
        <f>INDEX(Elemek!$B$2:$B$113, MATCH(O706, Elemek!$C$2:$C$113,0))</f>
        <v>Tb</v>
      </c>
      <c r="N706">
        <f t="shared" si="40"/>
        <v>151</v>
      </c>
      <c r="O706">
        <v>65</v>
      </c>
      <c r="P706">
        <v>86</v>
      </c>
      <c r="Q706">
        <v>8.5456920000000007</v>
      </c>
      <c r="R706">
        <f t="shared" si="41"/>
        <v>8.5456920000000007</v>
      </c>
      <c r="S706">
        <f t="shared" si="42"/>
        <v>8.5456920000000007</v>
      </c>
      <c r="T706">
        <f t="shared" si="43"/>
        <v>8.5456920000000007</v>
      </c>
    </row>
    <row r="707" spans="1:20" x14ac:dyDescent="0.25">
      <c r="A707">
        <v>706</v>
      </c>
      <c r="B707" t="str">
        <f>INDEX(Elemek!$B$2:$B$113, MATCH(D707, Elemek!$C$2:$C$113,0))</f>
        <v>Co</v>
      </c>
      <c r="C707">
        <v>55</v>
      </c>
      <c r="D707">
        <v>27</v>
      </c>
      <c r="E707">
        <v>28</v>
      </c>
      <c r="F707">
        <v>9.0536469999999998</v>
      </c>
      <c r="H707" t="str">
        <f ca="1">IF(M707=Vas!$B$4, IF(H706="I", 1, MAX(H$2:H706) + 1), "")</f>
        <v/>
      </c>
      <c r="L707">
        <v>706</v>
      </c>
      <c r="M707" t="str">
        <f>INDEX(Elemek!$B$2:$B$113, MATCH(O707, Elemek!$C$2:$C$113,0))</f>
        <v>Co</v>
      </c>
      <c r="N707">
        <f t="shared" ref="N707:N770" si="44">SUM(O707:P707)</f>
        <v>55</v>
      </c>
      <c r="O707">
        <v>27</v>
      </c>
      <c r="P707">
        <v>28</v>
      </c>
      <c r="Q707">
        <v>9.0536469999999998</v>
      </c>
      <c r="R707">
        <f t="shared" ref="R707:R770" si="45">IF(Q707="", ROUND(AVERAGE($Q$2:$Q$365), 2), Q707)</f>
        <v>9.0536469999999998</v>
      </c>
      <c r="S707">
        <f t="shared" ref="S707:S770" si="46">IF(Q707="",ROUND(AVERAGEIFS($Q$2:$Q$990,$Q$2:$Q$990,"&lt;&gt;""""",$M$2:$M$990,M707), 2),Q707)</f>
        <v>9.0536469999999998</v>
      </c>
      <c r="T707">
        <f t="shared" ref="T707:T770" si="47">IF(Q707="", ROUND(15.7-17.7*POWER(N707, -1/3)-0.687 *POWER(O707, 2)*POWER(N707, -4/3)-23.7 * POWER(O707- (N707 /2), 2) * POWER(N707, -2) + IF(AND(ISEVEN(N707), ISEVEN(O707)), -1, IF(AND(ISODD(N707), ISODD(O707)), 1, 0)) * 12 * POWER(N707, -5/4), 2), Q707)</f>
        <v>9.0536469999999998</v>
      </c>
    </row>
    <row r="708" spans="1:20" x14ac:dyDescent="0.25">
      <c r="A708">
        <v>707</v>
      </c>
      <c r="B708" t="str">
        <f>INDEX(Elemek!$B$2:$B$113, MATCH(D708, Elemek!$C$2:$C$113,0))</f>
        <v>Tb</v>
      </c>
      <c r="C708">
        <v>152</v>
      </c>
      <c r="D708">
        <v>65</v>
      </c>
      <c r="E708">
        <v>87</v>
      </c>
      <c r="F708">
        <v>8.5365909999999996</v>
      </c>
      <c r="H708" t="str">
        <f ca="1">IF(M708=Vas!$B$4, IF(H707="I", 1, MAX(H$2:H707) + 1), "")</f>
        <v/>
      </c>
      <c r="L708">
        <v>707</v>
      </c>
      <c r="M708" t="str">
        <f>INDEX(Elemek!$B$2:$B$113, MATCH(O708, Elemek!$C$2:$C$113,0))</f>
        <v>Tb</v>
      </c>
      <c r="N708">
        <f t="shared" si="44"/>
        <v>152</v>
      </c>
      <c r="O708">
        <v>65</v>
      </c>
      <c r="P708">
        <v>87</v>
      </c>
      <c r="Q708">
        <v>8.5365909999999996</v>
      </c>
      <c r="R708">
        <f t="shared" si="45"/>
        <v>8.5365909999999996</v>
      </c>
      <c r="S708">
        <f t="shared" si="46"/>
        <v>8.5365909999999996</v>
      </c>
      <c r="T708">
        <f t="shared" si="47"/>
        <v>8.5365909999999996</v>
      </c>
    </row>
    <row r="709" spans="1:20" x14ac:dyDescent="0.25">
      <c r="A709">
        <v>708</v>
      </c>
      <c r="B709" t="str">
        <f>INDEX(Elemek!$B$2:$B$113, MATCH(D709, Elemek!$C$2:$C$113,0))</f>
        <v>Re</v>
      </c>
      <c r="C709">
        <v>188</v>
      </c>
      <c r="D709">
        <v>75</v>
      </c>
      <c r="E709">
        <v>113</v>
      </c>
      <c r="F709">
        <v>8.2788599999999999</v>
      </c>
      <c r="H709" t="str">
        <f ca="1">IF(M709=Vas!$B$4, IF(H708="I", 1, MAX(H$2:H708) + 1), "")</f>
        <v/>
      </c>
      <c r="L709">
        <v>708</v>
      </c>
      <c r="M709" t="str">
        <f>INDEX(Elemek!$B$2:$B$113, MATCH(O709, Elemek!$C$2:$C$113,0))</f>
        <v>Re</v>
      </c>
      <c r="N709">
        <f t="shared" si="44"/>
        <v>188</v>
      </c>
      <c r="O709">
        <v>75</v>
      </c>
      <c r="P709">
        <v>113</v>
      </c>
      <c r="Q709">
        <v>8.2788599999999999</v>
      </c>
      <c r="R709">
        <f t="shared" si="45"/>
        <v>8.2788599999999999</v>
      </c>
      <c r="S709">
        <f t="shared" si="46"/>
        <v>8.2788599999999999</v>
      </c>
      <c r="T709">
        <f t="shared" si="47"/>
        <v>8.2788599999999999</v>
      </c>
    </row>
    <row r="710" spans="1:20" x14ac:dyDescent="0.25">
      <c r="A710">
        <v>709</v>
      </c>
      <c r="B710" t="str">
        <f>INDEX(Elemek!$B$2:$B$113, MATCH(D710, Elemek!$C$2:$C$113,0))</f>
        <v>Xe</v>
      </c>
      <c r="C710">
        <v>125</v>
      </c>
      <c r="D710">
        <v>54</v>
      </c>
      <c r="E710">
        <v>71</v>
      </c>
      <c r="F710">
        <v>8.7688640000000007</v>
      </c>
      <c r="H710" t="str">
        <f ca="1">IF(M710=Vas!$B$4, IF(H709="I", 1, MAX(H$2:H709) + 1), "")</f>
        <v/>
      </c>
      <c r="L710">
        <v>709</v>
      </c>
      <c r="M710" t="str">
        <f>INDEX(Elemek!$B$2:$B$113, MATCH(O710, Elemek!$C$2:$C$113,0))</f>
        <v>Xe</v>
      </c>
      <c r="N710">
        <f t="shared" si="44"/>
        <v>125</v>
      </c>
      <c r="O710">
        <v>54</v>
      </c>
      <c r="P710">
        <v>71</v>
      </c>
      <c r="Q710">
        <v>8.7688640000000007</v>
      </c>
      <c r="R710">
        <f t="shared" si="45"/>
        <v>8.7688640000000007</v>
      </c>
      <c r="S710">
        <f t="shared" si="46"/>
        <v>8.7688640000000007</v>
      </c>
      <c r="T710">
        <f t="shared" si="47"/>
        <v>8.7688640000000007</v>
      </c>
    </row>
    <row r="711" spans="1:20" x14ac:dyDescent="0.25">
      <c r="A711">
        <v>710</v>
      </c>
      <c r="B711" t="str">
        <f>INDEX(Elemek!$B$2:$B$113, MATCH(D711, Elemek!$C$2:$C$113,0))</f>
        <v>Zr</v>
      </c>
      <c r="C711">
        <v>97</v>
      </c>
      <c r="D711">
        <v>40</v>
      </c>
      <c r="E711">
        <v>57</v>
      </c>
      <c r="F711">
        <v>8.9264510000000001</v>
      </c>
      <c r="H711" t="str">
        <f ca="1">IF(M711=Vas!$B$4, IF(H710="I", 1, MAX(H$2:H710) + 1), "")</f>
        <v/>
      </c>
      <c r="L711">
        <v>710</v>
      </c>
      <c r="M711" t="str">
        <f>INDEX(Elemek!$B$2:$B$113, MATCH(O711, Elemek!$C$2:$C$113,0))</f>
        <v>Zr</v>
      </c>
      <c r="N711">
        <f t="shared" si="44"/>
        <v>97</v>
      </c>
      <c r="O711">
        <v>40</v>
      </c>
      <c r="P711">
        <v>57</v>
      </c>
      <c r="Q711">
        <v>8.9264510000000001</v>
      </c>
      <c r="R711">
        <f t="shared" si="45"/>
        <v>8.9264510000000001</v>
      </c>
      <c r="S711">
        <f t="shared" si="46"/>
        <v>8.9264510000000001</v>
      </c>
      <c r="T711">
        <f t="shared" si="47"/>
        <v>8.9264510000000001</v>
      </c>
    </row>
    <row r="712" spans="1:20" x14ac:dyDescent="0.25">
      <c r="A712">
        <v>711</v>
      </c>
      <c r="B712" t="str">
        <f>INDEX(Elemek!$B$2:$B$113, MATCH(D712, Elemek!$C$2:$C$113,0))</f>
        <v>Ir</v>
      </c>
      <c r="C712">
        <v>186</v>
      </c>
      <c r="D712">
        <v>77</v>
      </c>
      <c r="E712">
        <v>109</v>
      </c>
      <c r="F712">
        <v>8.2819350000000007</v>
      </c>
      <c r="H712" t="str">
        <f ca="1">IF(M712=Vas!$B$4, IF(H711="I", 1, MAX(H$2:H711) + 1), "")</f>
        <v/>
      </c>
      <c r="L712">
        <v>711</v>
      </c>
      <c r="M712" t="str">
        <f>INDEX(Elemek!$B$2:$B$113, MATCH(O712, Elemek!$C$2:$C$113,0))</f>
        <v>Ir</v>
      </c>
      <c r="N712">
        <f t="shared" si="44"/>
        <v>186</v>
      </c>
      <c r="O712">
        <v>77</v>
      </c>
      <c r="P712">
        <v>109</v>
      </c>
      <c r="Q712">
        <v>8.2819350000000007</v>
      </c>
      <c r="R712">
        <f t="shared" si="45"/>
        <v>8.2819350000000007</v>
      </c>
      <c r="S712">
        <f t="shared" si="46"/>
        <v>8.2819350000000007</v>
      </c>
      <c r="T712">
        <f t="shared" si="47"/>
        <v>8.2819350000000007</v>
      </c>
    </row>
    <row r="713" spans="1:20" x14ac:dyDescent="0.25">
      <c r="A713">
        <v>712</v>
      </c>
      <c r="B713" t="str">
        <f>INDEX(Elemek!$B$2:$B$113, MATCH(D713, Elemek!$C$2:$C$113,0))</f>
        <v>Zr</v>
      </c>
      <c r="C713">
        <v>86</v>
      </c>
      <c r="D713">
        <v>40</v>
      </c>
      <c r="E713">
        <v>46</v>
      </c>
      <c r="F713">
        <v>8.9759790000000006</v>
      </c>
      <c r="H713" t="str">
        <f ca="1">IF(M713=Vas!$B$4, IF(H712="I", 1, MAX(H$2:H712) + 1), "")</f>
        <v/>
      </c>
      <c r="L713">
        <v>712</v>
      </c>
      <c r="M713" t="str">
        <f>INDEX(Elemek!$B$2:$B$113, MATCH(O713, Elemek!$C$2:$C$113,0))</f>
        <v>Zr</v>
      </c>
      <c r="N713">
        <f t="shared" si="44"/>
        <v>86</v>
      </c>
      <c r="O713">
        <v>40</v>
      </c>
      <c r="P713">
        <v>46</v>
      </c>
      <c r="Q713">
        <v>8.9759790000000006</v>
      </c>
      <c r="R713">
        <f t="shared" si="45"/>
        <v>8.9759790000000006</v>
      </c>
      <c r="S713">
        <f t="shared" si="46"/>
        <v>8.9759790000000006</v>
      </c>
      <c r="T713">
        <f t="shared" si="47"/>
        <v>8.9759790000000006</v>
      </c>
    </row>
    <row r="714" spans="1:20" x14ac:dyDescent="0.25">
      <c r="A714">
        <v>713</v>
      </c>
      <c r="B714" t="str">
        <f>INDEX(Elemek!$B$2:$B$113, MATCH(D714, Elemek!$C$2:$C$113,0))</f>
        <v>Br</v>
      </c>
      <c r="C714">
        <v>76</v>
      </c>
      <c r="D714">
        <v>35</v>
      </c>
      <c r="E714">
        <v>41</v>
      </c>
      <c r="F714">
        <v>8.9961830000000003</v>
      </c>
      <c r="H714" t="str">
        <f ca="1">IF(M714=Vas!$B$4, IF(H713="I", 1, MAX(H$2:H713) + 1), "")</f>
        <v/>
      </c>
      <c r="L714">
        <v>713</v>
      </c>
      <c r="M714" t="str">
        <f>INDEX(Elemek!$B$2:$B$113, MATCH(O714, Elemek!$C$2:$C$113,0))</f>
        <v>Br</v>
      </c>
      <c r="N714">
        <f t="shared" si="44"/>
        <v>76</v>
      </c>
      <c r="O714">
        <v>35</v>
      </c>
      <c r="P714">
        <v>41</v>
      </c>
      <c r="Q714">
        <v>8.9961830000000003</v>
      </c>
      <c r="R714">
        <f t="shared" si="45"/>
        <v>8.9961830000000003</v>
      </c>
      <c r="S714">
        <f t="shared" si="46"/>
        <v>8.9961830000000003</v>
      </c>
      <c r="T714">
        <f t="shared" si="47"/>
        <v>8.9961830000000003</v>
      </c>
    </row>
    <row r="715" spans="1:20" x14ac:dyDescent="0.25">
      <c r="A715">
        <v>714</v>
      </c>
      <c r="B715" t="str">
        <f>INDEX(Elemek!$B$2:$B$113, MATCH(D715, Elemek!$C$2:$C$113,0))</f>
        <v>Te</v>
      </c>
      <c r="C715">
        <v>119</v>
      </c>
      <c r="D715">
        <v>52</v>
      </c>
      <c r="E715">
        <v>67</v>
      </c>
      <c r="F715">
        <v>8.83</v>
      </c>
      <c r="H715" t="str">
        <f ca="1">IF(M715=Vas!$B$4, IF(H714="I", 1, MAX(H$2:H714) + 1), "")</f>
        <v/>
      </c>
      <c r="L715">
        <v>714</v>
      </c>
      <c r="M715" t="str">
        <f>INDEX(Elemek!$B$2:$B$113, MATCH(O715, Elemek!$C$2:$C$113,0))</f>
        <v>Te</v>
      </c>
      <c r="N715">
        <f t="shared" si="44"/>
        <v>119</v>
      </c>
      <c r="O715">
        <v>52</v>
      </c>
      <c r="P715">
        <v>67</v>
      </c>
      <c r="R715">
        <f t="shared" si="45"/>
        <v>8.5399999999999991</v>
      </c>
      <c r="S715">
        <f t="shared" si="46"/>
        <v>8.7799999999999994</v>
      </c>
      <c r="T715">
        <f t="shared" si="47"/>
        <v>8.83</v>
      </c>
    </row>
    <row r="716" spans="1:20" x14ac:dyDescent="0.25">
      <c r="A716">
        <v>715</v>
      </c>
      <c r="B716" t="str">
        <f>INDEX(Elemek!$B$2:$B$113, MATCH(D716, Elemek!$C$2:$C$113,0))</f>
        <v>Am</v>
      </c>
      <c r="C716">
        <v>242</v>
      </c>
      <c r="D716">
        <v>95</v>
      </c>
      <c r="E716">
        <v>147</v>
      </c>
      <c r="F716">
        <v>8.4700000000000006</v>
      </c>
      <c r="H716" t="str">
        <f ca="1">IF(M716=Vas!$B$4, IF(H715="I", 1, MAX(H$2:H715) + 1), "")</f>
        <v/>
      </c>
      <c r="L716">
        <v>715</v>
      </c>
      <c r="M716" t="str">
        <f>INDEX(Elemek!$B$2:$B$113, MATCH(O716, Elemek!$C$2:$C$113,0))</f>
        <v>Am</v>
      </c>
      <c r="N716">
        <f t="shared" si="44"/>
        <v>242</v>
      </c>
      <c r="O716">
        <v>95</v>
      </c>
      <c r="P716">
        <v>147</v>
      </c>
      <c r="R716">
        <f t="shared" si="45"/>
        <v>8.5399999999999991</v>
      </c>
      <c r="S716">
        <f t="shared" si="46"/>
        <v>7.85</v>
      </c>
      <c r="T716">
        <f t="shared" si="47"/>
        <v>8.4700000000000006</v>
      </c>
    </row>
    <row r="717" spans="1:20" x14ac:dyDescent="0.25">
      <c r="A717">
        <v>716</v>
      </c>
      <c r="B717" t="str">
        <f>INDEX(Elemek!$B$2:$B$113, MATCH(D717, Elemek!$C$2:$C$113,0))</f>
        <v>Hf</v>
      </c>
      <c r="C717">
        <v>170</v>
      </c>
      <c r="D717">
        <v>72</v>
      </c>
      <c r="E717">
        <v>98</v>
      </c>
      <c r="F717">
        <v>8.4022100000000002</v>
      </c>
      <c r="H717" t="str">
        <f ca="1">IF(M717=Vas!$B$4, IF(H716="I", 1, MAX(H$2:H716) + 1), "")</f>
        <v/>
      </c>
      <c r="L717">
        <v>716</v>
      </c>
      <c r="M717" t="str">
        <f>INDEX(Elemek!$B$2:$B$113, MATCH(O717, Elemek!$C$2:$C$113,0))</f>
        <v>Hf</v>
      </c>
      <c r="N717">
        <f t="shared" si="44"/>
        <v>170</v>
      </c>
      <c r="O717">
        <v>72</v>
      </c>
      <c r="P717">
        <v>98</v>
      </c>
      <c r="Q717">
        <v>8.4022100000000002</v>
      </c>
      <c r="R717">
        <f t="shared" si="45"/>
        <v>8.4022100000000002</v>
      </c>
      <c r="S717">
        <f t="shared" si="46"/>
        <v>8.4022100000000002</v>
      </c>
      <c r="T717">
        <f t="shared" si="47"/>
        <v>8.4022100000000002</v>
      </c>
    </row>
    <row r="718" spans="1:20" x14ac:dyDescent="0.25">
      <c r="A718">
        <v>717</v>
      </c>
      <c r="B718" t="str">
        <f>INDEX(Elemek!$B$2:$B$113, MATCH(D718, Elemek!$C$2:$C$113,0))</f>
        <v>Eu</v>
      </c>
      <c r="C718">
        <v>157</v>
      </c>
      <c r="D718">
        <v>63</v>
      </c>
      <c r="E718">
        <v>94</v>
      </c>
      <c r="F718">
        <v>8.5137920000000005</v>
      </c>
      <c r="H718" t="str">
        <f ca="1">IF(M718=Vas!$B$4, IF(H717="I", 1, MAX(H$2:H717) + 1), "")</f>
        <v/>
      </c>
      <c r="L718">
        <v>717</v>
      </c>
      <c r="M718" t="str">
        <f>INDEX(Elemek!$B$2:$B$113, MATCH(O718, Elemek!$C$2:$C$113,0))</f>
        <v>Eu</v>
      </c>
      <c r="N718">
        <f t="shared" si="44"/>
        <v>157</v>
      </c>
      <c r="O718">
        <v>63</v>
      </c>
      <c r="P718">
        <v>94</v>
      </c>
      <c r="Q718">
        <v>8.5137920000000005</v>
      </c>
      <c r="R718">
        <f t="shared" si="45"/>
        <v>8.5137920000000005</v>
      </c>
      <c r="S718">
        <f t="shared" si="46"/>
        <v>8.5137920000000005</v>
      </c>
      <c r="T718">
        <f t="shared" si="47"/>
        <v>8.5137920000000005</v>
      </c>
    </row>
    <row r="719" spans="1:20" x14ac:dyDescent="0.25">
      <c r="A719">
        <v>718</v>
      </c>
      <c r="B719" t="str">
        <f>INDEX(Elemek!$B$2:$B$113, MATCH(D719, Elemek!$C$2:$C$113,0))</f>
        <v>Na</v>
      </c>
      <c r="C719">
        <v>24</v>
      </c>
      <c r="D719">
        <v>11</v>
      </c>
      <c r="E719">
        <v>13</v>
      </c>
      <c r="F719">
        <v>8.4220819999999996</v>
      </c>
      <c r="H719" t="str">
        <f ca="1">IF(M719=Vas!$B$4, IF(H718="I", 1, MAX(H$2:H718) + 1), "")</f>
        <v/>
      </c>
      <c r="L719">
        <v>718</v>
      </c>
      <c r="M719" t="str">
        <f>INDEX(Elemek!$B$2:$B$113, MATCH(O719, Elemek!$C$2:$C$113,0))</f>
        <v>Na</v>
      </c>
      <c r="N719">
        <f t="shared" si="44"/>
        <v>24</v>
      </c>
      <c r="O719">
        <v>11</v>
      </c>
      <c r="P719">
        <v>13</v>
      </c>
      <c r="Q719">
        <v>8.4220819999999996</v>
      </c>
      <c r="R719">
        <f t="shared" si="45"/>
        <v>8.4220819999999996</v>
      </c>
      <c r="S719">
        <f t="shared" si="46"/>
        <v>8.4220819999999996</v>
      </c>
      <c r="T719">
        <f t="shared" si="47"/>
        <v>8.4220819999999996</v>
      </c>
    </row>
    <row r="720" spans="1:20" x14ac:dyDescent="0.25">
      <c r="A720">
        <v>719</v>
      </c>
      <c r="B720" t="str">
        <f>INDEX(Elemek!$B$2:$B$113, MATCH(D720, Elemek!$C$2:$C$113,0))</f>
        <v>Kr</v>
      </c>
      <c r="C720">
        <v>76</v>
      </c>
      <c r="D720">
        <v>36</v>
      </c>
      <c r="E720">
        <v>40</v>
      </c>
      <c r="F720">
        <v>8.9794060000000009</v>
      </c>
      <c r="H720" t="str">
        <f ca="1">IF(M720=Vas!$B$4, IF(H719="I", 1, MAX(H$2:H719) + 1), "")</f>
        <v/>
      </c>
      <c r="L720">
        <v>719</v>
      </c>
      <c r="M720" t="str">
        <f>INDEX(Elemek!$B$2:$B$113, MATCH(O720, Elemek!$C$2:$C$113,0))</f>
        <v>Kr</v>
      </c>
      <c r="N720">
        <f t="shared" si="44"/>
        <v>76</v>
      </c>
      <c r="O720">
        <v>36</v>
      </c>
      <c r="P720">
        <v>40</v>
      </c>
      <c r="Q720">
        <v>8.9794060000000009</v>
      </c>
      <c r="R720">
        <f t="shared" si="45"/>
        <v>8.9794060000000009</v>
      </c>
      <c r="S720">
        <f t="shared" si="46"/>
        <v>8.9794060000000009</v>
      </c>
      <c r="T720">
        <f t="shared" si="47"/>
        <v>8.9794060000000009</v>
      </c>
    </row>
    <row r="721" spans="1:20" x14ac:dyDescent="0.25">
      <c r="A721">
        <v>720</v>
      </c>
      <c r="B721" t="str">
        <f>INDEX(Elemek!$B$2:$B$113, MATCH(D721, Elemek!$C$2:$C$113,0))</f>
        <v>Y</v>
      </c>
      <c r="C721">
        <v>86</v>
      </c>
      <c r="D721">
        <v>39</v>
      </c>
      <c r="E721">
        <v>47</v>
      </c>
      <c r="F721">
        <v>8.9932339999999993</v>
      </c>
      <c r="H721" t="str">
        <f ca="1">IF(M721=Vas!$B$4, IF(H720="I", 1, MAX(H$2:H720) + 1), "")</f>
        <v/>
      </c>
      <c r="L721">
        <v>720</v>
      </c>
      <c r="M721" t="str">
        <f>INDEX(Elemek!$B$2:$B$113, MATCH(O721, Elemek!$C$2:$C$113,0))</f>
        <v>Y</v>
      </c>
      <c r="N721">
        <f t="shared" si="44"/>
        <v>86</v>
      </c>
      <c r="O721">
        <v>39</v>
      </c>
      <c r="P721">
        <v>47</v>
      </c>
      <c r="Q721">
        <v>8.9932339999999993</v>
      </c>
      <c r="R721">
        <f t="shared" si="45"/>
        <v>8.9932339999999993</v>
      </c>
      <c r="S721">
        <f t="shared" si="46"/>
        <v>8.9932339999999993</v>
      </c>
      <c r="T721">
        <f t="shared" si="47"/>
        <v>8.9932339999999993</v>
      </c>
    </row>
    <row r="722" spans="1:20" x14ac:dyDescent="0.25">
      <c r="A722">
        <v>721</v>
      </c>
      <c r="B722" t="str">
        <f>INDEX(Elemek!$B$2:$B$113, MATCH(D722, Elemek!$C$2:$C$113,0))</f>
        <v>Rn</v>
      </c>
      <c r="C722">
        <v>211</v>
      </c>
      <c r="D722">
        <v>86</v>
      </c>
      <c r="E722">
        <v>125</v>
      </c>
      <c r="F722">
        <v>8.1128250000000008</v>
      </c>
      <c r="H722" t="str">
        <f ca="1">IF(M722=Vas!$B$4, IF(H721="I", 1, MAX(H$2:H721) + 1), "")</f>
        <v/>
      </c>
      <c r="L722">
        <v>721</v>
      </c>
      <c r="M722" t="str">
        <f>INDEX(Elemek!$B$2:$B$113, MATCH(O722, Elemek!$C$2:$C$113,0))</f>
        <v>Rn</v>
      </c>
      <c r="N722">
        <f t="shared" si="44"/>
        <v>211</v>
      </c>
      <c r="O722">
        <v>86</v>
      </c>
      <c r="P722">
        <v>125</v>
      </c>
      <c r="Q722">
        <v>8.1128250000000008</v>
      </c>
      <c r="R722">
        <f t="shared" si="45"/>
        <v>8.1128250000000008</v>
      </c>
      <c r="S722">
        <f t="shared" si="46"/>
        <v>8.1128250000000008</v>
      </c>
      <c r="T722">
        <f t="shared" si="47"/>
        <v>8.1128250000000008</v>
      </c>
    </row>
    <row r="723" spans="1:20" x14ac:dyDescent="0.25">
      <c r="A723">
        <v>722</v>
      </c>
      <c r="B723" t="str">
        <f>INDEX(Elemek!$B$2:$B$113, MATCH(D723, Elemek!$C$2:$C$113,0))</f>
        <v>Nb</v>
      </c>
      <c r="C723">
        <v>90</v>
      </c>
      <c r="D723">
        <v>41</v>
      </c>
      <c r="E723">
        <v>49</v>
      </c>
      <c r="F723">
        <v>8.9897270000000002</v>
      </c>
      <c r="H723" t="str">
        <f ca="1">IF(M723=Vas!$B$4, IF(H722="I", 1, MAX(H$2:H722) + 1), "")</f>
        <v/>
      </c>
      <c r="L723">
        <v>722</v>
      </c>
      <c r="M723" t="str">
        <f>INDEX(Elemek!$B$2:$B$113, MATCH(O723, Elemek!$C$2:$C$113,0))</f>
        <v>Nb</v>
      </c>
      <c r="N723">
        <f t="shared" si="44"/>
        <v>90</v>
      </c>
      <c r="O723">
        <v>41</v>
      </c>
      <c r="P723">
        <v>49</v>
      </c>
      <c r="Q723">
        <v>8.9897270000000002</v>
      </c>
      <c r="R723">
        <f t="shared" si="45"/>
        <v>8.9897270000000002</v>
      </c>
      <c r="S723">
        <f t="shared" si="46"/>
        <v>8.9897270000000002</v>
      </c>
      <c r="T723">
        <f t="shared" si="47"/>
        <v>8.9897270000000002</v>
      </c>
    </row>
    <row r="724" spans="1:20" x14ac:dyDescent="0.25">
      <c r="A724">
        <v>723</v>
      </c>
      <c r="B724" t="str">
        <f>INDEX(Elemek!$B$2:$B$113, MATCH(D724, Elemek!$C$2:$C$113,0))</f>
        <v>Ir</v>
      </c>
      <c r="C724">
        <v>185</v>
      </c>
      <c r="D724">
        <v>77</v>
      </c>
      <c r="E724">
        <v>108</v>
      </c>
      <c r="F724">
        <v>8.2893819999999998</v>
      </c>
      <c r="H724" t="str">
        <f ca="1">IF(M724=Vas!$B$4, IF(H723="I", 1, MAX(H$2:H723) + 1), "")</f>
        <v/>
      </c>
      <c r="L724">
        <v>723</v>
      </c>
      <c r="M724" t="str">
        <f>INDEX(Elemek!$B$2:$B$113, MATCH(O724, Elemek!$C$2:$C$113,0))</f>
        <v>Ir</v>
      </c>
      <c r="N724">
        <f t="shared" si="44"/>
        <v>185</v>
      </c>
      <c r="O724">
        <v>77</v>
      </c>
      <c r="P724">
        <v>108</v>
      </c>
      <c r="Q724">
        <v>8.2893819999999998</v>
      </c>
      <c r="R724">
        <f t="shared" si="45"/>
        <v>8.2893819999999998</v>
      </c>
      <c r="S724">
        <f t="shared" si="46"/>
        <v>8.2893819999999998</v>
      </c>
      <c r="T724">
        <f t="shared" si="47"/>
        <v>8.2893819999999998</v>
      </c>
    </row>
    <row r="725" spans="1:20" x14ac:dyDescent="0.25">
      <c r="A725">
        <v>724</v>
      </c>
      <c r="B725" t="str">
        <f>INDEX(Elemek!$B$2:$B$113, MATCH(D725, Elemek!$C$2:$C$113,0))</f>
        <v>U</v>
      </c>
      <c r="C725">
        <v>240</v>
      </c>
      <c r="D725">
        <v>92</v>
      </c>
      <c r="E725">
        <v>148</v>
      </c>
      <c r="F725">
        <v>7.8516820000000003</v>
      </c>
      <c r="H725" t="str">
        <f ca="1">IF(M725=Vas!$B$4, IF(H724="I", 1, MAX(H$2:H724) + 1), "")</f>
        <v/>
      </c>
      <c r="L725">
        <v>724</v>
      </c>
      <c r="M725" t="str">
        <f>INDEX(Elemek!$B$2:$B$113, MATCH(O725, Elemek!$C$2:$C$113,0))</f>
        <v>U</v>
      </c>
      <c r="N725">
        <f t="shared" si="44"/>
        <v>240</v>
      </c>
      <c r="O725">
        <v>92</v>
      </c>
      <c r="P725">
        <v>148</v>
      </c>
      <c r="Q725">
        <v>7.8516820000000003</v>
      </c>
      <c r="R725">
        <f t="shared" si="45"/>
        <v>7.8516820000000003</v>
      </c>
      <c r="S725">
        <f t="shared" si="46"/>
        <v>7.8516820000000003</v>
      </c>
      <c r="T725">
        <f t="shared" si="47"/>
        <v>7.8516820000000003</v>
      </c>
    </row>
    <row r="726" spans="1:20" x14ac:dyDescent="0.25">
      <c r="A726">
        <v>725</v>
      </c>
      <c r="B726" t="str">
        <f>INDEX(Elemek!$B$2:$B$113, MATCH(D726, Elemek!$C$2:$C$113,0))</f>
        <v>Ga</v>
      </c>
      <c r="C726">
        <v>72</v>
      </c>
      <c r="D726">
        <v>31</v>
      </c>
      <c r="E726">
        <v>41</v>
      </c>
      <c r="F726">
        <v>9.0239580000000004</v>
      </c>
      <c r="H726" t="str">
        <f ca="1">IF(M726=Vas!$B$4, IF(H725="I", 1, MAX(H$2:H725) + 1), "")</f>
        <v/>
      </c>
      <c r="L726">
        <v>725</v>
      </c>
      <c r="M726" t="str">
        <f>INDEX(Elemek!$B$2:$B$113, MATCH(O726, Elemek!$C$2:$C$113,0))</f>
        <v>Ga</v>
      </c>
      <c r="N726">
        <f t="shared" si="44"/>
        <v>72</v>
      </c>
      <c r="O726">
        <v>31</v>
      </c>
      <c r="P726">
        <v>41</v>
      </c>
      <c r="Q726">
        <v>9.0239580000000004</v>
      </c>
      <c r="R726">
        <f t="shared" si="45"/>
        <v>9.0239580000000004</v>
      </c>
      <c r="S726">
        <f t="shared" si="46"/>
        <v>9.0239580000000004</v>
      </c>
      <c r="T726">
        <f t="shared" si="47"/>
        <v>9.0239580000000004</v>
      </c>
    </row>
    <row r="727" spans="1:20" x14ac:dyDescent="0.25">
      <c r="A727">
        <v>726</v>
      </c>
      <c r="B727" t="str">
        <f>INDEX(Elemek!$B$2:$B$113, MATCH(D727, Elemek!$C$2:$C$113,0))</f>
        <v>Zn</v>
      </c>
      <c r="C727">
        <v>69</v>
      </c>
      <c r="D727">
        <v>30</v>
      </c>
      <c r="E727">
        <v>39</v>
      </c>
      <c r="F727">
        <v>9.0565359999999995</v>
      </c>
      <c r="H727" t="str">
        <f ca="1">IF(M727=Vas!$B$4, IF(H726="I", 1, MAX(H$2:H726) + 1), "")</f>
        <v/>
      </c>
      <c r="L727">
        <v>726</v>
      </c>
      <c r="M727" t="str">
        <f>INDEX(Elemek!$B$2:$B$113, MATCH(O727, Elemek!$C$2:$C$113,0))</f>
        <v>Zn</v>
      </c>
      <c r="N727">
        <f t="shared" si="44"/>
        <v>69</v>
      </c>
      <c r="O727">
        <v>30</v>
      </c>
      <c r="P727">
        <v>39</v>
      </c>
      <c r="Q727">
        <v>9.0565359999999995</v>
      </c>
      <c r="R727">
        <f t="shared" si="45"/>
        <v>9.0565359999999995</v>
      </c>
      <c r="S727">
        <f t="shared" si="46"/>
        <v>9.0565359999999995</v>
      </c>
      <c r="T727">
        <f t="shared" si="47"/>
        <v>9.0565359999999995</v>
      </c>
    </row>
    <row r="728" spans="1:20" x14ac:dyDescent="0.25">
      <c r="A728">
        <v>727</v>
      </c>
      <c r="B728" t="str">
        <f>INDEX(Elemek!$B$2:$B$113, MATCH(D728, Elemek!$C$2:$C$113,0))</f>
        <v>Pd</v>
      </c>
      <c r="C728">
        <v>109</v>
      </c>
      <c r="D728">
        <v>46</v>
      </c>
      <c r="E728">
        <v>63</v>
      </c>
      <c r="F728">
        <v>8.8750610000000005</v>
      </c>
      <c r="H728" t="str">
        <f ca="1">IF(M728=Vas!$B$4, IF(H727="I", 1, MAX(H$2:H727) + 1), "")</f>
        <v/>
      </c>
      <c r="L728">
        <v>727</v>
      </c>
      <c r="M728" t="str">
        <f>INDEX(Elemek!$B$2:$B$113, MATCH(O728, Elemek!$C$2:$C$113,0))</f>
        <v>Pd</v>
      </c>
      <c r="N728">
        <f t="shared" si="44"/>
        <v>109</v>
      </c>
      <c r="O728">
        <v>46</v>
      </c>
      <c r="P728">
        <v>63</v>
      </c>
      <c r="Q728">
        <v>8.8750610000000005</v>
      </c>
      <c r="R728">
        <f t="shared" si="45"/>
        <v>8.8750610000000005</v>
      </c>
      <c r="S728">
        <f t="shared" si="46"/>
        <v>8.8750610000000005</v>
      </c>
      <c r="T728">
        <f t="shared" si="47"/>
        <v>8.8750610000000005</v>
      </c>
    </row>
    <row r="729" spans="1:20" x14ac:dyDescent="0.25">
      <c r="A729">
        <v>728</v>
      </c>
      <c r="B729" t="str">
        <f>INDEX(Elemek!$B$2:$B$113, MATCH(D729, Elemek!$C$2:$C$113,0))</f>
        <v>Y</v>
      </c>
      <c r="C729">
        <v>87</v>
      </c>
      <c r="D729">
        <v>39</v>
      </c>
      <c r="E729">
        <v>48</v>
      </c>
      <c r="F729">
        <v>8.98</v>
      </c>
      <c r="H729" t="str">
        <f ca="1">IF(M729=Vas!$B$4, IF(H728="I", 1, MAX(H$2:H728) + 1), "")</f>
        <v/>
      </c>
      <c r="L729">
        <v>728</v>
      </c>
      <c r="M729" t="str">
        <f>INDEX(Elemek!$B$2:$B$113, MATCH(O729, Elemek!$C$2:$C$113,0))</f>
        <v>Y</v>
      </c>
      <c r="N729">
        <f t="shared" si="44"/>
        <v>87</v>
      </c>
      <c r="O729">
        <v>39</v>
      </c>
      <c r="P729">
        <v>48</v>
      </c>
      <c r="R729">
        <f t="shared" si="45"/>
        <v>8.5399999999999991</v>
      </c>
      <c r="S729">
        <f t="shared" si="46"/>
        <v>9.01</v>
      </c>
      <c r="T729">
        <f t="shared" si="47"/>
        <v>8.98</v>
      </c>
    </row>
    <row r="730" spans="1:20" x14ac:dyDescent="0.25">
      <c r="A730">
        <v>729</v>
      </c>
      <c r="B730" t="str">
        <f>INDEX(Elemek!$B$2:$B$113, MATCH(D730, Elemek!$C$2:$C$113,0))</f>
        <v>I</v>
      </c>
      <c r="C730">
        <v>123</v>
      </c>
      <c r="D730">
        <v>53</v>
      </c>
      <c r="E730">
        <v>70</v>
      </c>
      <c r="F730">
        <v>8.7863109999999995</v>
      </c>
      <c r="H730" t="str">
        <f ca="1">IF(M730=Vas!$B$4, IF(H729="I", 1, MAX(H$2:H729) + 1), "")</f>
        <v/>
      </c>
      <c r="L730">
        <v>729</v>
      </c>
      <c r="M730" t="str">
        <f>INDEX(Elemek!$B$2:$B$113, MATCH(O730, Elemek!$C$2:$C$113,0))</f>
        <v>I</v>
      </c>
      <c r="N730">
        <f t="shared" si="44"/>
        <v>123</v>
      </c>
      <c r="O730">
        <v>53</v>
      </c>
      <c r="P730">
        <v>70</v>
      </c>
      <c r="Q730">
        <v>8.7863109999999995</v>
      </c>
      <c r="R730">
        <f t="shared" si="45"/>
        <v>8.7863109999999995</v>
      </c>
      <c r="S730">
        <f t="shared" si="46"/>
        <v>8.7863109999999995</v>
      </c>
      <c r="T730">
        <f t="shared" si="47"/>
        <v>8.7863109999999995</v>
      </c>
    </row>
    <row r="731" spans="1:20" x14ac:dyDescent="0.25">
      <c r="A731">
        <v>730</v>
      </c>
      <c r="B731" t="str">
        <f>INDEX(Elemek!$B$2:$B$113, MATCH(D731, Elemek!$C$2:$C$113,0))</f>
        <v>Os</v>
      </c>
      <c r="C731">
        <v>191</v>
      </c>
      <c r="D731">
        <v>76</v>
      </c>
      <c r="E731">
        <v>115</v>
      </c>
      <c r="F731">
        <v>8.77</v>
      </c>
      <c r="H731" t="str">
        <f ca="1">IF(M731=Vas!$B$4, IF(H730="I", 1, MAX(H$2:H730) + 1), "")</f>
        <v/>
      </c>
      <c r="L731">
        <v>730</v>
      </c>
      <c r="M731" t="str">
        <f>INDEX(Elemek!$B$2:$B$113, MATCH(O731, Elemek!$C$2:$C$113,0))</f>
        <v>Os</v>
      </c>
      <c r="N731">
        <f t="shared" si="44"/>
        <v>191</v>
      </c>
      <c r="O731">
        <v>76</v>
      </c>
      <c r="P731">
        <v>115</v>
      </c>
      <c r="R731">
        <f t="shared" si="45"/>
        <v>8.5399999999999991</v>
      </c>
      <c r="S731">
        <f t="shared" si="46"/>
        <v>8.2899999999999991</v>
      </c>
      <c r="T731">
        <f t="shared" si="47"/>
        <v>8.77</v>
      </c>
    </row>
    <row r="732" spans="1:20" x14ac:dyDescent="0.25">
      <c r="A732">
        <v>731</v>
      </c>
      <c r="B732" t="str">
        <f>INDEX(Elemek!$B$2:$B$113, MATCH(D732, Elemek!$C$2:$C$113,0))</f>
        <v>Os</v>
      </c>
      <c r="C732">
        <v>183</v>
      </c>
      <c r="D732">
        <v>76</v>
      </c>
      <c r="E732">
        <v>107</v>
      </c>
      <c r="F732">
        <v>8.3099070000000008</v>
      </c>
      <c r="H732" t="str">
        <f ca="1">IF(M732=Vas!$B$4, IF(H731="I", 1, MAX(H$2:H731) + 1), "")</f>
        <v/>
      </c>
      <c r="L732">
        <v>731</v>
      </c>
      <c r="M732" t="str">
        <f>INDEX(Elemek!$B$2:$B$113, MATCH(O732, Elemek!$C$2:$C$113,0))</f>
        <v>Os</v>
      </c>
      <c r="N732">
        <f t="shared" si="44"/>
        <v>183</v>
      </c>
      <c r="O732">
        <v>76</v>
      </c>
      <c r="P732">
        <v>107</v>
      </c>
      <c r="Q732">
        <v>8.3099070000000008</v>
      </c>
      <c r="R732">
        <f t="shared" si="45"/>
        <v>8.3099070000000008</v>
      </c>
      <c r="S732">
        <f t="shared" si="46"/>
        <v>8.3099070000000008</v>
      </c>
      <c r="T732">
        <f t="shared" si="47"/>
        <v>8.3099070000000008</v>
      </c>
    </row>
    <row r="733" spans="1:20" x14ac:dyDescent="0.25">
      <c r="A733">
        <v>732</v>
      </c>
      <c r="B733" t="str">
        <f>INDEX(Elemek!$B$2:$B$113, MATCH(D733, Elemek!$C$2:$C$113,0))</f>
        <v>Eu</v>
      </c>
      <c r="C733">
        <v>150</v>
      </c>
      <c r="D733">
        <v>63</v>
      </c>
      <c r="E733">
        <v>87</v>
      </c>
      <c r="F733">
        <v>8.8000000000000007</v>
      </c>
      <c r="H733" t="str">
        <f ca="1">IF(M733=Vas!$B$4, IF(H732="I", 1, MAX(H$2:H732) + 1), "")</f>
        <v/>
      </c>
      <c r="L733">
        <v>732</v>
      </c>
      <c r="M733" t="str">
        <f>INDEX(Elemek!$B$2:$B$113, MATCH(O733, Elemek!$C$2:$C$113,0))</f>
        <v>Eu</v>
      </c>
      <c r="N733">
        <f t="shared" si="44"/>
        <v>150</v>
      </c>
      <c r="O733">
        <v>63</v>
      </c>
      <c r="P733">
        <v>87</v>
      </c>
      <c r="R733">
        <f t="shared" si="45"/>
        <v>8.5399999999999991</v>
      </c>
      <c r="S733">
        <f t="shared" si="46"/>
        <v>8.56</v>
      </c>
      <c r="T733">
        <f t="shared" si="47"/>
        <v>8.8000000000000007</v>
      </c>
    </row>
    <row r="734" spans="1:20" x14ac:dyDescent="0.25">
      <c r="A734">
        <v>733</v>
      </c>
      <c r="B734" t="str">
        <f>INDEX(Elemek!$B$2:$B$113, MATCH(D734, Elemek!$C$2:$C$113,0))</f>
        <v>Cu</v>
      </c>
      <c r="C734">
        <v>64</v>
      </c>
      <c r="D734">
        <v>29</v>
      </c>
      <c r="E734">
        <v>35</v>
      </c>
      <c r="F734">
        <v>9.0935810000000004</v>
      </c>
      <c r="H734" t="str">
        <f ca="1">IF(M734=Vas!$B$4, IF(H733="I", 1, MAX(H$2:H733) + 1), "")</f>
        <v/>
      </c>
      <c r="L734">
        <v>733</v>
      </c>
      <c r="M734" t="str">
        <f>INDEX(Elemek!$B$2:$B$113, MATCH(O734, Elemek!$C$2:$C$113,0))</f>
        <v>Cu</v>
      </c>
      <c r="N734">
        <f t="shared" si="44"/>
        <v>64</v>
      </c>
      <c r="O734">
        <v>29</v>
      </c>
      <c r="P734">
        <v>35</v>
      </c>
      <c r="Q734">
        <v>9.0935810000000004</v>
      </c>
      <c r="R734">
        <f t="shared" si="45"/>
        <v>9.0935810000000004</v>
      </c>
      <c r="S734">
        <f t="shared" si="46"/>
        <v>9.0935810000000004</v>
      </c>
      <c r="T734">
        <f t="shared" si="47"/>
        <v>9.0935810000000004</v>
      </c>
    </row>
    <row r="735" spans="1:20" x14ac:dyDescent="0.25">
      <c r="A735">
        <v>734</v>
      </c>
      <c r="B735" t="str">
        <f>INDEX(Elemek!$B$2:$B$113, MATCH(D735, Elemek!$C$2:$C$113,0))</f>
        <v>Re</v>
      </c>
      <c r="C735">
        <v>182</v>
      </c>
      <c r="D735">
        <v>75</v>
      </c>
      <c r="E735">
        <v>107</v>
      </c>
      <c r="F735">
        <v>8.65</v>
      </c>
      <c r="H735" t="str">
        <f ca="1">IF(M735=Vas!$B$4, IF(H734="I", 1, MAX(H$2:H734) + 1), "")</f>
        <v/>
      </c>
      <c r="L735">
        <v>734</v>
      </c>
      <c r="M735" t="str">
        <f>INDEX(Elemek!$B$2:$B$113, MATCH(O735, Elemek!$C$2:$C$113,0))</f>
        <v>Re</v>
      </c>
      <c r="N735">
        <f t="shared" si="44"/>
        <v>182</v>
      </c>
      <c r="O735">
        <v>75</v>
      </c>
      <c r="P735">
        <v>107</v>
      </c>
      <c r="R735">
        <f t="shared" si="45"/>
        <v>8.5399999999999991</v>
      </c>
      <c r="S735">
        <f t="shared" si="46"/>
        <v>8.3000000000000007</v>
      </c>
      <c r="T735">
        <f t="shared" si="47"/>
        <v>8.65</v>
      </c>
    </row>
    <row r="736" spans="1:20" x14ac:dyDescent="0.25">
      <c r="A736">
        <v>735</v>
      </c>
      <c r="B736" t="str">
        <f>INDEX(Elemek!$B$2:$B$113, MATCH(D736, Elemek!$C$2:$C$113,0))</f>
        <v>Pt</v>
      </c>
      <c r="C736">
        <v>200</v>
      </c>
      <c r="D736">
        <v>78</v>
      </c>
      <c r="E736">
        <v>122</v>
      </c>
      <c r="F736">
        <v>8.2043420000000005</v>
      </c>
      <c r="H736" t="str">
        <f ca="1">IF(M736=Vas!$B$4, IF(H735="I", 1, MAX(H$2:H735) + 1), "")</f>
        <v/>
      </c>
      <c r="L736">
        <v>735</v>
      </c>
      <c r="M736" t="str">
        <f>INDEX(Elemek!$B$2:$B$113, MATCH(O736, Elemek!$C$2:$C$113,0))</f>
        <v>Pt</v>
      </c>
      <c r="N736">
        <f t="shared" si="44"/>
        <v>200</v>
      </c>
      <c r="O736">
        <v>78</v>
      </c>
      <c r="P736">
        <v>122</v>
      </c>
      <c r="Q736">
        <v>8.2043420000000005</v>
      </c>
      <c r="R736">
        <f t="shared" si="45"/>
        <v>8.2043420000000005</v>
      </c>
      <c r="S736">
        <f t="shared" si="46"/>
        <v>8.2043420000000005</v>
      </c>
      <c r="T736">
        <f t="shared" si="47"/>
        <v>8.2043420000000005</v>
      </c>
    </row>
    <row r="737" spans="1:20" x14ac:dyDescent="0.25">
      <c r="A737">
        <v>736</v>
      </c>
      <c r="B737" t="str">
        <f>INDEX(Elemek!$B$2:$B$113, MATCH(D737, Elemek!$C$2:$C$113,0))</f>
        <v>I</v>
      </c>
      <c r="C737">
        <v>130</v>
      </c>
      <c r="D737">
        <v>53</v>
      </c>
      <c r="E737">
        <v>77</v>
      </c>
      <c r="F737">
        <v>8.7400350000000007</v>
      </c>
      <c r="H737" t="str">
        <f ca="1">IF(M737=Vas!$B$4, IF(H736="I", 1, MAX(H$2:H736) + 1), "")</f>
        <v/>
      </c>
      <c r="L737">
        <v>736</v>
      </c>
      <c r="M737" t="str">
        <f>INDEX(Elemek!$B$2:$B$113, MATCH(O737, Elemek!$C$2:$C$113,0))</f>
        <v>I</v>
      </c>
      <c r="N737">
        <f t="shared" si="44"/>
        <v>130</v>
      </c>
      <c r="O737">
        <v>53</v>
      </c>
      <c r="P737">
        <v>77</v>
      </c>
      <c r="Q737">
        <v>8.7400350000000007</v>
      </c>
      <c r="R737">
        <f t="shared" si="45"/>
        <v>8.7400350000000007</v>
      </c>
      <c r="S737">
        <f t="shared" si="46"/>
        <v>8.7400350000000007</v>
      </c>
      <c r="T737">
        <f t="shared" si="47"/>
        <v>8.7400350000000007</v>
      </c>
    </row>
    <row r="738" spans="1:20" x14ac:dyDescent="0.25">
      <c r="A738">
        <v>737</v>
      </c>
      <c r="B738" t="str">
        <f>INDEX(Elemek!$B$2:$B$113, MATCH(D738, Elemek!$C$2:$C$113,0))</f>
        <v>K</v>
      </c>
      <c r="C738">
        <v>42</v>
      </c>
      <c r="D738">
        <v>19</v>
      </c>
      <c r="E738">
        <v>23</v>
      </c>
      <c r="F738">
        <v>8.9051749999999998</v>
      </c>
      <c r="H738" t="str">
        <f ca="1">IF(M738=Vas!$B$4, IF(H737="I", 1, MAX(H$2:H737) + 1), "")</f>
        <v/>
      </c>
      <c r="L738">
        <v>737</v>
      </c>
      <c r="M738" t="str">
        <f>INDEX(Elemek!$B$2:$B$113, MATCH(O738, Elemek!$C$2:$C$113,0))</f>
        <v>K</v>
      </c>
      <c r="N738">
        <f t="shared" si="44"/>
        <v>42</v>
      </c>
      <c r="O738">
        <v>19</v>
      </c>
      <c r="P738">
        <v>23</v>
      </c>
      <c r="Q738">
        <v>8.9051749999999998</v>
      </c>
      <c r="R738">
        <f t="shared" si="45"/>
        <v>8.9051749999999998</v>
      </c>
      <c r="S738">
        <f t="shared" si="46"/>
        <v>8.9051749999999998</v>
      </c>
      <c r="T738">
        <f t="shared" si="47"/>
        <v>8.9051749999999998</v>
      </c>
    </row>
    <row r="739" spans="1:20" x14ac:dyDescent="0.25">
      <c r="A739">
        <v>738</v>
      </c>
      <c r="B739" t="str">
        <f>INDEX(Elemek!$B$2:$B$113, MATCH(D739, Elemek!$C$2:$C$113,0))</f>
        <v>Hf</v>
      </c>
      <c r="C739">
        <v>171</v>
      </c>
      <c r="D739">
        <v>72</v>
      </c>
      <c r="E739">
        <v>99</v>
      </c>
      <c r="F739">
        <v>8.3954799999999992</v>
      </c>
      <c r="H739" t="str">
        <f ca="1">IF(M739=Vas!$B$4, IF(H738="I", 1, MAX(H$2:H738) + 1), "")</f>
        <v/>
      </c>
      <c r="L739">
        <v>738</v>
      </c>
      <c r="M739" t="str">
        <f>INDEX(Elemek!$B$2:$B$113, MATCH(O739, Elemek!$C$2:$C$113,0))</f>
        <v>Hf</v>
      </c>
      <c r="N739">
        <f t="shared" si="44"/>
        <v>171</v>
      </c>
      <c r="O739">
        <v>72</v>
      </c>
      <c r="P739">
        <v>99</v>
      </c>
      <c r="Q739">
        <v>8.3954799999999992</v>
      </c>
      <c r="R739">
        <f t="shared" si="45"/>
        <v>8.3954799999999992</v>
      </c>
      <c r="S739">
        <f t="shared" si="46"/>
        <v>8.3954799999999992</v>
      </c>
      <c r="T739">
        <f t="shared" si="47"/>
        <v>8.3954799999999992</v>
      </c>
    </row>
    <row r="740" spans="1:20" x14ac:dyDescent="0.25">
      <c r="A740">
        <v>739</v>
      </c>
      <c r="B740" t="str">
        <f>INDEX(Elemek!$B$2:$B$113, MATCH(D740, Elemek!$C$2:$C$113,0))</f>
        <v>Am</v>
      </c>
      <c r="C740">
        <v>239</v>
      </c>
      <c r="D740">
        <v>95</v>
      </c>
      <c r="E740">
        <v>144</v>
      </c>
      <c r="F740">
        <v>7.8646659999999997</v>
      </c>
      <c r="H740" t="str">
        <f ca="1">IF(M740=Vas!$B$4, IF(H739="I", 1, MAX(H$2:H739) + 1), "")</f>
        <v/>
      </c>
      <c r="L740">
        <v>739</v>
      </c>
      <c r="M740" t="str">
        <f>INDEX(Elemek!$B$2:$B$113, MATCH(O740, Elemek!$C$2:$C$113,0))</f>
        <v>Am</v>
      </c>
      <c r="N740">
        <f t="shared" si="44"/>
        <v>239</v>
      </c>
      <c r="O740">
        <v>95</v>
      </c>
      <c r="P740">
        <v>144</v>
      </c>
      <c r="Q740">
        <v>7.8646659999999997</v>
      </c>
      <c r="R740">
        <f t="shared" si="45"/>
        <v>7.8646659999999997</v>
      </c>
      <c r="S740">
        <f t="shared" si="46"/>
        <v>7.8646659999999997</v>
      </c>
      <c r="T740">
        <f t="shared" si="47"/>
        <v>7.8646659999999997</v>
      </c>
    </row>
    <row r="741" spans="1:20" x14ac:dyDescent="0.25">
      <c r="A741">
        <v>740</v>
      </c>
      <c r="B741" t="str">
        <f>INDEX(Elemek!$B$2:$B$113, MATCH(D741, Elemek!$C$2:$C$113,0))</f>
        <v>Hg</v>
      </c>
      <c r="C741">
        <v>193</v>
      </c>
      <c r="D741">
        <v>80</v>
      </c>
      <c r="E741">
        <v>113</v>
      </c>
      <c r="F741">
        <v>8.2314830000000008</v>
      </c>
      <c r="H741" t="str">
        <f ca="1">IF(M741=Vas!$B$4, IF(H740="I", 1, MAX(H$2:H740) + 1), "")</f>
        <v/>
      </c>
      <c r="L741">
        <v>740</v>
      </c>
      <c r="M741" t="str">
        <f>INDEX(Elemek!$B$2:$B$113, MATCH(O741, Elemek!$C$2:$C$113,0))</f>
        <v>Hg</v>
      </c>
      <c r="N741">
        <f t="shared" si="44"/>
        <v>193</v>
      </c>
      <c r="O741">
        <v>80</v>
      </c>
      <c r="P741">
        <v>113</v>
      </c>
      <c r="Q741">
        <v>8.2314830000000008</v>
      </c>
      <c r="R741">
        <f t="shared" si="45"/>
        <v>8.2314830000000008</v>
      </c>
      <c r="S741">
        <f t="shared" si="46"/>
        <v>8.2314830000000008</v>
      </c>
      <c r="T741">
        <f t="shared" si="47"/>
        <v>8.2314830000000008</v>
      </c>
    </row>
    <row r="742" spans="1:20" x14ac:dyDescent="0.25">
      <c r="A742">
        <v>741</v>
      </c>
      <c r="B742" t="str">
        <f>INDEX(Elemek!$B$2:$B$113, MATCH(D742, Elemek!$C$2:$C$113,0))</f>
        <v>Bi</v>
      </c>
      <c r="C742">
        <v>203</v>
      </c>
      <c r="D742">
        <v>83</v>
      </c>
      <c r="E742">
        <v>120</v>
      </c>
      <c r="F742">
        <v>8.1774360000000001</v>
      </c>
      <c r="H742" t="str">
        <f ca="1">IF(M742=Vas!$B$4, IF(H741="I", 1, MAX(H$2:H741) + 1), "")</f>
        <v/>
      </c>
      <c r="L742">
        <v>741</v>
      </c>
      <c r="M742" t="str">
        <f>INDEX(Elemek!$B$2:$B$113, MATCH(O742, Elemek!$C$2:$C$113,0))</f>
        <v>Bi</v>
      </c>
      <c r="N742">
        <f t="shared" si="44"/>
        <v>203</v>
      </c>
      <c r="O742">
        <v>83</v>
      </c>
      <c r="P742">
        <v>120</v>
      </c>
      <c r="Q742">
        <v>8.1774360000000001</v>
      </c>
      <c r="R742">
        <f t="shared" si="45"/>
        <v>8.1774360000000001</v>
      </c>
      <c r="S742">
        <f t="shared" si="46"/>
        <v>8.1774360000000001</v>
      </c>
      <c r="T742">
        <f t="shared" si="47"/>
        <v>8.1774360000000001</v>
      </c>
    </row>
    <row r="743" spans="1:20" x14ac:dyDescent="0.25">
      <c r="A743">
        <v>742</v>
      </c>
      <c r="B743" t="str">
        <f>INDEX(Elemek!$B$2:$B$113, MATCH(D743, Elemek!$C$2:$C$113,0))</f>
        <v>Ge</v>
      </c>
      <c r="C743">
        <v>77</v>
      </c>
      <c r="D743">
        <v>32</v>
      </c>
      <c r="E743">
        <v>45</v>
      </c>
      <c r="F743">
        <v>8.9961850000000005</v>
      </c>
      <c r="H743" t="str">
        <f ca="1">IF(M743=Vas!$B$4, IF(H742="I", 1, MAX(H$2:H742) + 1), "")</f>
        <v/>
      </c>
      <c r="L743">
        <v>742</v>
      </c>
      <c r="M743" t="str">
        <f>INDEX(Elemek!$B$2:$B$113, MATCH(O743, Elemek!$C$2:$C$113,0))</f>
        <v>Ge</v>
      </c>
      <c r="N743">
        <f t="shared" si="44"/>
        <v>77</v>
      </c>
      <c r="O743">
        <v>32</v>
      </c>
      <c r="P743">
        <v>45</v>
      </c>
      <c r="Q743">
        <v>8.9961850000000005</v>
      </c>
      <c r="R743">
        <f t="shared" si="45"/>
        <v>8.9961850000000005</v>
      </c>
      <c r="S743">
        <f t="shared" si="46"/>
        <v>8.9961850000000005</v>
      </c>
      <c r="T743">
        <f t="shared" si="47"/>
        <v>8.9961850000000005</v>
      </c>
    </row>
    <row r="744" spans="1:20" x14ac:dyDescent="0.25">
      <c r="A744">
        <v>743</v>
      </c>
      <c r="B744" t="str">
        <f>INDEX(Elemek!$B$2:$B$113, MATCH(D744, Elemek!$C$2:$C$113,0))</f>
        <v>Bi</v>
      </c>
      <c r="C744">
        <v>204</v>
      </c>
      <c r="D744">
        <v>83</v>
      </c>
      <c r="E744">
        <v>121</v>
      </c>
      <c r="F744">
        <v>8.1726510000000001</v>
      </c>
      <c r="H744" t="str">
        <f ca="1">IF(M744=Vas!$B$4, IF(H743="I", 1, MAX(H$2:H743) + 1), "")</f>
        <v/>
      </c>
      <c r="L744">
        <v>743</v>
      </c>
      <c r="M744" t="str">
        <f>INDEX(Elemek!$B$2:$B$113, MATCH(O744, Elemek!$C$2:$C$113,0))</f>
        <v>Bi</v>
      </c>
      <c r="N744">
        <f t="shared" si="44"/>
        <v>204</v>
      </c>
      <c r="O744">
        <v>83</v>
      </c>
      <c r="P744">
        <v>121</v>
      </c>
      <c r="Q744">
        <v>8.1726510000000001</v>
      </c>
      <c r="R744">
        <f t="shared" si="45"/>
        <v>8.1726510000000001</v>
      </c>
      <c r="S744">
        <f t="shared" si="46"/>
        <v>8.1726510000000001</v>
      </c>
      <c r="T744">
        <f t="shared" si="47"/>
        <v>8.1726510000000001</v>
      </c>
    </row>
    <row r="745" spans="1:20" x14ac:dyDescent="0.25">
      <c r="A745">
        <v>744</v>
      </c>
      <c r="B745" t="str">
        <f>INDEX(Elemek!$B$2:$B$113, MATCH(D745, Elemek!$C$2:$C$113,0))</f>
        <v>Pt</v>
      </c>
      <c r="C745">
        <v>189</v>
      </c>
      <c r="D745">
        <v>78</v>
      </c>
      <c r="E745">
        <v>111</v>
      </c>
      <c r="F745">
        <v>8.2643590000000007</v>
      </c>
      <c r="H745" t="str">
        <f ca="1">IF(M745=Vas!$B$4, IF(H744="I", 1, MAX(H$2:H744) + 1), "")</f>
        <v/>
      </c>
      <c r="L745">
        <v>744</v>
      </c>
      <c r="M745" t="str">
        <f>INDEX(Elemek!$B$2:$B$113, MATCH(O745, Elemek!$C$2:$C$113,0))</f>
        <v>Pt</v>
      </c>
      <c r="N745">
        <f t="shared" si="44"/>
        <v>189</v>
      </c>
      <c r="O745">
        <v>78</v>
      </c>
      <c r="P745">
        <v>111</v>
      </c>
      <c r="Q745">
        <v>8.2643590000000007</v>
      </c>
      <c r="R745">
        <f t="shared" si="45"/>
        <v>8.2643590000000007</v>
      </c>
      <c r="S745">
        <f t="shared" si="46"/>
        <v>8.2643590000000007</v>
      </c>
      <c r="T745">
        <f t="shared" si="47"/>
        <v>8.2643590000000007</v>
      </c>
    </row>
    <row r="746" spans="1:20" x14ac:dyDescent="0.25">
      <c r="A746">
        <v>745</v>
      </c>
      <c r="B746" t="str">
        <f>INDEX(Elemek!$B$2:$B$113, MATCH(D746, Elemek!$C$2:$C$113,0))</f>
        <v>Pb</v>
      </c>
      <c r="C746">
        <v>212</v>
      </c>
      <c r="D746">
        <v>82</v>
      </c>
      <c r="E746">
        <v>130</v>
      </c>
      <c r="F746">
        <v>8.1069279999999999</v>
      </c>
      <c r="H746" t="str">
        <f ca="1">IF(M746=Vas!$B$4, IF(H745="I", 1, MAX(H$2:H745) + 1), "")</f>
        <v/>
      </c>
      <c r="L746">
        <v>745</v>
      </c>
      <c r="M746" t="str">
        <f>INDEX(Elemek!$B$2:$B$113, MATCH(O746, Elemek!$C$2:$C$113,0))</f>
        <v>Pb</v>
      </c>
      <c r="N746">
        <f t="shared" si="44"/>
        <v>212</v>
      </c>
      <c r="O746">
        <v>82</v>
      </c>
      <c r="P746">
        <v>130</v>
      </c>
      <c r="Q746">
        <v>8.1069279999999999</v>
      </c>
      <c r="R746">
        <f t="shared" si="45"/>
        <v>8.1069279999999999</v>
      </c>
      <c r="S746">
        <f t="shared" si="46"/>
        <v>8.1069279999999999</v>
      </c>
      <c r="T746">
        <f t="shared" si="47"/>
        <v>8.1069279999999999</v>
      </c>
    </row>
    <row r="747" spans="1:20" x14ac:dyDescent="0.25">
      <c r="A747">
        <v>746</v>
      </c>
      <c r="B747" t="str">
        <f>INDEX(Elemek!$B$2:$B$113, MATCH(D747, Elemek!$C$2:$C$113,0))</f>
        <v>Hg</v>
      </c>
      <c r="C747">
        <v>195</v>
      </c>
      <c r="D747">
        <v>80</v>
      </c>
      <c r="E747">
        <v>115</v>
      </c>
      <c r="F747">
        <v>8.57</v>
      </c>
      <c r="H747" t="str">
        <f ca="1">IF(M747=Vas!$B$4, IF(H746="I", 1, MAX(H$2:H746) + 1), "")</f>
        <v/>
      </c>
      <c r="L747">
        <v>746</v>
      </c>
      <c r="M747" t="str">
        <f>INDEX(Elemek!$B$2:$B$113, MATCH(O747, Elemek!$C$2:$C$113,0))</f>
        <v>Hg</v>
      </c>
      <c r="N747">
        <f t="shared" si="44"/>
        <v>195</v>
      </c>
      <c r="O747">
        <v>80</v>
      </c>
      <c r="P747">
        <v>115</v>
      </c>
      <c r="R747">
        <f t="shared" si="45"/>
        <v>8.5399999999999991</v>
      </c>
      <c r="S747">
        <f t="shared" si="46"/>
        <v>8.2200000000000006</v>
      </c>
      <c r="T747">
        <f t="shared" si="47"/>
        <v>8.57</v>
      </c>
    </row>
    <row r="748" spans="1:20" x14ac:dyDescent="0.25">
      <c r="A748">
        <v>747</v>
      </c>
      <c r="B748" t="str">
        <f>INDEX(Elemek!$B$2:$B$113, MATCH(D748, Elemek!$C$2:$C$113,0))</f>
        <v>Ta</v>
      </c>
      <c r="C748">
        <v>175</v>
      </c>
      <c r="D748">
        <v>73</v>
      </c>
      <c r="E748">
        <v>102</v>
      </c>
      <c r="F748">
        <v>8.3708130000000001</v>
      </c>
      <c r="H748" t="str">
        <f ca="1">IF(M748=Vas!$B$4, IF(H747="I", 1, MAX(H$2:H747) + 1), "")</f>
        <v/>
      </c>
      <c r="L748">
        <v>747</v>
      </c>
      <c r="M748" t="str">
        <f>INDEX(Elemek!$B$2:$B$113, MATCH(O748, Elemek!$C$2:$C$113,0))</f>
        <v>Ta</v>
      </c>
      <c r="N748">
        <f t="shared" si="44"/>
        <v>175</v>
      </c>
      <c r="O748">
        <v>73</v>
      </c>
      <c r="P748">
        <v>102</v>
      </c>
      <c r="Q748">
        <v>8.3708130000000001</v>
      </c>
      <c r="R748">
        <f t="shared" si="45"/>
        <v>8.3708130000000001</v>
      </c>
      <c r="S748">
        <f t="shared" si="46"/>
        <v>8.3708130000000001</v>
      </c>
      <c r="T748">
        <f t="shared" si="47"/>
        <v>8.3708130000000001</v>
      </c>
    </row>
    <row r="749" spans="1:20" x14ac:dyDescent="0.25">
      <c r="A749">
        <v>748</v>
      </c>
      <c r="B749" t="str">
        <f>INDEX(Elemek!$B$2:$B$113, MATCH(D749, Elemek!$C$2:$C$113,0))</f>
        <v>Pu</v>
      </c>
      <c r="C749">
        <v>245</v>
      </c>
      <c r="D749">
        <v>94</v>
      </c>
      <c r="E749">
        <v>151</v>
      </c>
      <c r="F749">
        <v>7.813752</v>
      </c>
      <c r="H749" t="str">
        <f ca="1">IF(M749=Vas!$B$4, IF(H748="I", 1, MAX(H$2:H748) + 1), "")</f>
        <v/>
      </c>
      <c r="L749">
        <v>748</v>
      </c>
      <c r="M749" t="str">
        <f>INDEX(Elemek!$B$2:$B$113, MATCH(O749, Elemek!$C$2:$C$113,0))</f>
        <v>Pu</v>
      </c>
      <c r="N749">
        <f t="shared" si="44"/>
        <v>245</v>
      </c>
      <c r="O749">
        <v>94</v>
      </c>
      <c r="P749">
        <v>151</v>
      </c>
      <c r="Q749">
        <v>7.813752</v>
      </c>
      <c r="R749">
        <f t="shared" si="45"/>
        <v>7.813752</v>
      </c>
      <c r="S749">
        <f t="shared" si="46"/>
        <v>7.813752</v>
      </c>
      <c r="T749">
        <f t="shared" si="47"/>
        <v>7.813752</v>
      </c>
    </row>
    <row r="750" spans="1:20" x14ac:dyDescent="0.25">
      <c r="A750">
        <v>749</v>
      </c>
      <c r="B750" t="str">
        <f>INDEX(Elemek!$B$2:$B$113, MATCH(D750, Elemek!$C$2:$C$113,0))</f>
        <v>Ir</v>
      </c>
      <c r="C750">
        <v>187</v>
      </c>
      <c r="D750">
        <v>77</v>
      </c>
      <c r="E750">
        <v>110</v>
      </c>
      <c r="F750">
        <v>8.2837130000000005</v>
      </c>
      <c r="H750" t="str">
        <f ca="1">IF(M750=Vas!$B$4, IF(H749="I", 1, MAX(H$2:H749) + 1), "")</f>
        <v/>
      </c>
      <c r="L750">
        <v>749</v>
      </c>
      <c r="M750" t="str">
        <f>INDEX(Elemek!$B$2:$B$113, MATCH(O750, Elemek!$C$2:$C$113,0))</f>
        <v>Ir</v>
      </c>
      <c r="N750">
        <f t="shared" si="44"/>
        <v>187</v>
      </c>
      <c r="O750">
        <v>77</v>
      </c>
      <c r="P750">
        <v>110</v>
      </c>
      <c r="Q750">
        <v>8.2837130000000005</v>
      </c>
      <c r="R750">
        <f t="shared" si="45"/>
        <v>8.2837130000000005</v>
      </c>
      <c r="S750">
        <f t="shared" si="46"/>
        <v>8.2837130000000005</v>
      </c>
      <c r="T750">
        <f t="shared" si="47"/>
        <v>8.2837130000000005</v>
      </c>
    </row>
    <row r="751" spans="1:20" x14ac:dyDescent="0.25">
      <c r="A751">
        <v>750</v>
      </c>
      <c r="B751" t="str">
        <f>INDEX(Elemek!$B$2:$B$113, MATCH(D751, Elemek!$C$2:$C$113,0))</f>
        <v>Er</v>
      </c>
      <c r="C751">
        <v>165</v>
      </c>
      <c r="D751">
        <v>68</v>
      </c>
      <c r="E751">
        <v>97</v>
      </c>
      <c r="F751">
        <v>8.4624059999999997</v>
      </c>
      <c r="H751" t="str">
        <f ca="1">IF(M751=Vas!$B$4, IF(H750="I", 1, MAX(H$2:H750) + 1), "")</f>
        <v/>
      </c>
      <c r="L751">
        <v>750</v>
      </c>
      <c r="M751" t="str">
        <f>INDEX(Elemek!$B$2:$B$113, MATCH(O751, Elemek!$C$2:$C$113,0))</f>
        <v>Er</v>
      </c>
      <c r="N751">
        <f t="shared" si="44"/>
        <v>165</v>
      </c>
      <c r="O751">
        <v>68</v>
      </c>
      <c r="P751">
        <v>97</v>
      </c>
      <c r="Q751">
        <v>8.4624059999999997</v>
      </c>
      <c r="R751">
        <f t="shared" si="45"/>
        <v>8.4624059999999997</v>
      </c>
      <c r="S751">
        <f t="shared" si="46"/>
        <v>8.4624059999999997</v>
      </c>
      <c r="T751">
        <f t="shared" si="47"/>
        <v>8.4624059999999997</v>
      </c>
    </row>
    <row r="752" spans="1:20" x14ac:dyDescent="0.25">
      <c r="A752">
        <v>751</v>
      </c>
      <c r="B752" t="str">
        <f>INDEX(Elemek!$B$2:$B$113, MATCH(D752, Elemek!$C$2:$C$113,0))</f>
        <v>Y</v>
      </c>
      <c r="C752">
        <v>93</v>
      </c>
      <c r="D752">
        <v>39</v>
      </c>
      <c r="E752">
        <v>54</v>
      </c>
      <c r="F752">
        <v>8.9769509999999997</v>
      </c>
      <c r="H752" t="str">
        <f ca="1">IF(M752=Vas!$B$4, IF(H751="I", 1, MAX(H$2:H751) + 1), "")</f>
        <v/>
      </c>
      <c r="L752">
        <v>751</v>
      </c>
      <c r="M752" t="str">
        <f>INDEX(Elemek!$B$2:$B$113, MATCH(O752, Elemek!$C$2:$C$113,0))</f>
        <v>Y</v>
      </c>
      <c r="N752">
        <f t="shared" si="44"/>
        <v>93</v>
      </c>
      <c r="O752">
        <v>39</v>
      </c>
      <c r="P752">
        <v>54</v>
      </c>
      <c r="Q752">
        <v>8.9769509999999997</v>
      </c>
      <c r="R752">
        <f t="shared" si="45"/>
        <v>8.9769509999999997</v>
      </c>
      <c r="S752">
        <f t="shared" si="46"/>
        <v>8.9769509999999997</v>
      </c>
      <c r="T752">
        <f t="shared" si="47"/>
        <v>8.9769509999999997</v>
      </c>
    </row>
    <row r="753" spans="1:20" x14ac:dyDescent="0.25">
      <c r="A753">
        <v>752</v>
      </c>
      <c r="B753" t="str">
        <f>INDEX(Elemek!$B$2:$B$113, MATCH(D753, Elemek!$C$2:$C$113,0))</f>
        <v>Am</v>
      </c>
      <c r="C753">
        <v>244</v>
      </c>
      <c r="D753">
        <v>95</v>
      </c>
      <c r="E753">
        <v>149</v>
      </c>
      <c r="F753">
        <v>7.825914</v>
      </c>
      <c r="H753" t="str">
        <f ca="1">IF(M753=Vas!$B$4, IF(H752="I", 1, MAX(H$2:H752) + 1), "")</f>
        <v/>
      </c>
      <c r="L753">
        <v>752</v>
      </c>
      <c r="M753" t="str">
        <f>INDEX(Elemek!$B$2:$B$113, MATCH(O753, Elemek!$C$2:$C$113,0))</f>
        <v>Am</v>
      </c>
      <c r="N753">
        <f t="shared" si="44"/>
        <v>244</v>
      </c>
      <c r="O753">
        <v>95</v>
      </c>
      <c r="P753">
        <v>149</v>
      </c>
      <c r="Q753">
        <v>7.825914</v>
      </c>
      <c r="R753">
        <f t="shared" si="45"/>
        <v>7.825914</v>
      </c>
      <c r="S753">
        <f t="shared" si="46"/>
        <v>7.825914</v>
      </c>
      <c r="T753">
        <f t="shared" si="47"/>
        <v>7.825914</v>
      </c>
    </row>
    <row r="754" spans="1:20" x14ac:dyDescent="0.25">
      <c r="A754">
        <v>753</v>
      </c>
      <c r="B754" t="str">
        <f>INDEX(Elemek!$B$2:$B$113, MATCH(D754, Elemek!$C$2:$C$113,0))</f>
        <v>Lr</v>
      </c>
      <c r="C754">
        <v>266</v>
      </c>
      <c r="D754">
        <v>103</v>
      </c>
      <c r="E754">
        <v>163</v>
      </c>
      <c r="F754">
        <v>8.39</v>
      </c>
      <c r="H754" t="str">
        <f ca="1">IF(M754=Vas!$B$4, IF(H753="I", 1, MAX(H$2:H753) + 1), "")</f>
        <v/>
      </c>
      <c r="L754">
        <v>753</v>
      </c>
      <c r="M754" t="str">
        <f>INDEX(Elemek!$B$2:$B$113, MATCH(O754, Elemek!$C$2:$C$113,0))</f>
        <v>Lr</v>
      </c>
      <c r="N754">
        <f t="shared" si="44"/>
        <v>266</v>
      </c>
      <c r="O754">
        <v>103</v>
      </c>
      <c r="P754">
        <v>163</v>
      </c>
      <c r="R754">
        <f t="shared" si="45"/>
        <v>8.5399999999999991</v>
      </c>
      <c r="S754">
        <f t="shared" si="46"/>
        <v>7.68</v>
      </c>
      <c r="T754">
        <f t="shared" si="47"/>
        <v>8.39</v>
      </c>
    </row>
    <row r="755" spans="1:20" x14ac:dyDescent="0.25">
      <c r="A755">
        <v>754</v>
      </c>
      <c r="B755" t="str">
        <f>INDEX(Elemek!$B$2:$B$113, MATCH(D755, Elemek!$C$2:$C$113,0))</f>
        <v>Tb</v>
      </c>
      <c r="C755">
        <v>154</v>
      </c>
      <c r="D755">
        <v>65</v>
      </c>
      <c r="E755">
        <v>89</v>
      </c>
      <c r="F755">
        <v>8.74</v>
      </c>
      <c r="H755" t="str">
        <f ca="1">IF(M755=Vas!$B$4, IF(H754="I", 1, MAX(H$2:H754) + 1), "")</f>
        <v/>
      </c>
      <c r="L755">
        <v>754</v>
      </c>
      <c r="M755" t="str">
        <f>INDEX(Elemek!$B$2:$B$113, MATCH(O755, Elemek!$C$2:$C$113,0))</f>
        <v>Tb</v>
      </c>
      <c r="N755">
        <f t="shared" si="44"/>
        <v>154</v>
      </c>
      <c r="O755">
        <v>65</v>
      </c>
      <c r="P755">
        <v>89</v>
      </c>
      <c r="R755">
        <f t="shared" si="45"/>
        <v>8.5399999999999991</v>
      </c>
      <c r="S755">
        <f t="shared" si="46"/>
        <v>8.5299999999999994</v>
      </c>
      <c r="T755">
        <f t="shared" si="47"/>
        <v>8.74</v>
      </c>
    </row>
    <row r="756" spans="1:20" x14ac:dyDescent="0.25">
      <c r="A756">
        <v>755</v>
      </c>
      <c r="B756" t="str">
        <f>INDEX(Elemek!$B$2:$B$113, MATCH(D756, Elemek!$C$2:$C$113,0))</f>
        <v>Os</v>
      </c>
      <c r="C756">
        <v>183</v>
      </c>
      <c r="D756">
        <v>76</v>
      </c>
      <c r="E756">
        <v>107</v>
      </c>
      <c r="F756">
        <v>8.59</v>
      </c>
      <c r="H756" t="str">
        <f ca="1">IF(M756=Vas!$B$4, IF(H755="I", 1, MAX(H$2:H755) + 1), "")</f>
        <v/>
      </c>
      <c r="L756">
        <v>755</v>
      </c>
      <c r="M756" t="str">
        <f>INDEX(Elemek!$B$2:$B$113, MATCH(O756, Elemek!$C$2:$C$113,0))</f>
        <v>Os</v>
      </c>
      <c r="N756">
        <f t="shared" si="44"/>
        <v>183</v>
      </c>
      <c r="O756">
        <v>76</v>
      </c>
      <c r="P756">
        <v>107</v>
      </c>
      <c r="R756">
        <f t="shared" si="45"/>
        <v>8.5399999999999991</v>
      </c>
      <c r="S756">
        <f t="shared" si="46"/>
        <v>8.2899999999999991</v>
      </c>
      <c r="T756">
        <f t="shared" si="47"/>
        <v>8.59</v>
      </c>
    </row>
    <row r="757" spans="1:20" x14ac:dyDescent="0.25">
      <c r="A757">
        <v>756</v>
      </c>
      <c r="B757" t="str">
        <f>INDEX(Elemek!$B$2:$B$113, MATCH(D757, Elemek!$C$2:$C$113,0))</f>
        <v>Dy</v>
      </c>
      <c r="C757">
        <v>155</v>
      </c>
      <c r="D757">
        <v>66</v>
      </c>
      <c r="E757">
        <v>89</v>
      </c>
      <c r="F757">
        <v>8.5175210000000003</v>
      </c>
      <c r="H757" t="str">
        <f ca="1">IF(M757=Vas!$B$4, IF(H756="I", 1, MAX(H$2:H756) + 1), "")</f>
        <v/>
      </c>
      <c r="L757">
        <v>756</v>
      </c>
      <c r="M757" t="str">
        <f>INDEX(Elemek!$B$2:$B$113, MATCH(O757, Elemek!$C$2:$C$113,0))</f>
        <v>Dy</v>
      </c>
      <c r="N757">
        <f t="shared" si="44"/>
        <v>155</v>
      </c>
      <c r="O757">
        <v>66</v>
      </c>
      <c r="P757">
        <v>89</v>
      </c>
      <c r="Q757">
        <v>8.5175210000000003</v>
      </c>
      <c r="R757">
        <f t="shared" si="45"/>
        <v>8.5175210000000003</v>
      </c>
      <c r="S757">
        <f t="shared" si="46"/>
        <v>8.5175210000000003</v>
      </c>
      <c r="T757">
        <f t="shared" si="47"/>
        <v>8.5175210000000003</v>
      </c>
    </row>
    <row r="758" spans="1:20" x14ac:dyDescent="0.25">
      <c r="A758">
        <v>757</v>
      </c>
      <c r="B758" t="str">
        <f>INDEX(Elemek!$B$2:$B$113, MATCH(D758, Elemek!$C$2:$C$113,0))</f>
        <v>Sr</v>
      </c>
      <c r="C758">
        <v>91</v>
      </c>
      <c r="D758">
        <v>38</v>
      </c>
      <c r="E758">
        <v>53</v>
      </c>
      <c r="F758">
        <v>8.9905030000000004</v>
      </c>
      <c r="H758" t="str">
        <f ca="1">IF(M758=Vas!$B$4, IF(H757="I", 1, MAX(H$2:H757) + 1), "")</f>
        <v/>
      </c>
      <c r="L758">
        <v>757</v>
      </c>
      <c r="M758" t="str">
        <f>INDEX(Elemek!$B$2:$B$113, MATCH(O758, Elemek!$C$2:$C$113,0))</f>
        <v>Sr</v>
      </c>
      <c r="N758">
        <f t="shared" si="44"/>
        <v>91</v>
      </c>
      <c r="O758">
        <v>38</v>
      </c>
      <c r="P758">
        <v>53</v>
      </c>
      <c r="Q758">
        <v>8.9905030000000004</v>
      </c>
      <c r="R758">
        <f t="shared" si="45"/>
        <v>8.9905030000000004</v>
      </c>
      <c r="S758">
        <f t="shared" si="46"/>
        <v>8.9905030000000004</v>
      </c>
      <c r="T758">
        <f t="shared" si="47"/>
        <v>8.9905030000000004</v>
      </c>
    </row>
    <row r="759" spans="1:20" x14ac:dyDescent="0.25">
      <c r="A759">
        <v>758</v>
      </c>
      <c r="B759" t="str">
        <f>INDEX(Elemek!$B$2:$B$113, MATCH(D759, Elemek!$C$2:$C$113,0))</f>
        <v>Au</v>
      </c>
      <c r="C759">
        <v>196</v>
      </c>
      <c r="D759">
        <v>79</v>
      </c>
      <c r="E759">
        <v>117</v>
      </c>
      <c r="F759">
        <v>8.66</v>
      </c>
      <c r="H759" t="str">
        <f ca="1">IF(M759=Vas!$B$4, IF(H758="I", 1, MAX(H$2:H758) + 1), "")</f>
        <v/>
      </c>
      <c r="L759">
        <v>758</v>
      </c>
      <c r="M759" t="str">
        <f>INDEX(Elemek!$B$2:$B$113, MATCH(O759, Elemek!$C$2:$C$113,0))</f>
        <v>Au</v>
      </c>
      <c r="N759">
        <f t="shared" si="44"/>
        <v>196</v>
      </c>
      <c r="O759">
        <v>79</v>
      </c>
      <c r="P759">
        <v>117</v>
      </c>
      <c r="R759">
        <f t="shared" si="45"/>
        <v>8.5399999999999991</v>
      </c>
      <c r="S759">
        <f t="shared" si="46"/>
        <v>8.23</v>
      </c>
      <c r="T759">
        <f t="shared" si="47"/>
        <v>8.66</v>
      </c>
    </row>
    <row r="760" spans="1:20" x14ac:dyDescent="0.25">
      <c r="A760">
        <v>759</v>
      </c>
      <c r="B760" t="str">
        <f>INDEX(Elemek!$B$2:$B$113, MATCH(D760, Elemek!$C$2:$C$113,0))</f>
        <v>Ga</v>
      </c>
      <c r="C760">
        <v>66</v>
      </c>
      <c r="D760">
        <v>31</v>
      </c>
      <c r="E760">
        <v>35</v>
      </c>
      <c r="F760">
        <v>9.0368429999999993</v>
      </c>
      <c r="H760" t="str">
        <f ca="1">IF(M760=Vas!$B$4, IF(H759="I", 1, MAX(H$2:H759) + 1), "")</f>
        <v/>
      </c>
      <c r="L760">
        <v>759</v>
      </c>
      <c r="M760" t="str">
        <f>INDEX(Elemek!$B$2:$B$113, MATCH(O760, Elemek!$C$2:$C$113,0))</f>
        <v>Ga</v>
      </c>
      <c r="N760">
        <f t="shared" si="44"/>
        <v>66</v>
      </c>
      <c r="O760">
        <v>31</v>
      </c>
      <c r="P760">
        <v>35</v>
      </c>
      <c r="Q760">
        <v>9.0368429999999993</v>
      </c>
      <c r="R760">
        <f t="shared" si="45"/>
        <v>9.0368429999999993</v>
      </c>
      <c r="S760">
        <f t="shared" si="46"/>
        <v>9.0368429999999993</v>
      </c>
      <c r="T760">
        <f t="shared" si="47"/>
        <v>9.0368429999999993</v>
      </c>
    </row>
    <row r="761" spans="1:20" x14ac:dyDescent="0.25">
      <c r="A761">
        <v>760</v>
      </c>
      <c r="B761" t="str">
        <f>INDEX(Elemek!$B$2:$B$113, MATCH(D761, Elemek!$C$2:$C$113,0))</f>
        <v>Sm</v>
      </c>
      <c r="C761">
        <v>156</v>
      </c>
      <c r="D761">
        <v>62</v>
      </c>
      <c r="E761">
        <v>94</v>
      </c>
      <c r="F761">
        <v>8.5160070000000001</v>
      </c>
      <c r="H761" t="str">
        <f ca="1">IF(M761=Vas!$B$4, IF(H760="I", 1, MAX(H$2:H760) + 1), "")</f>
        <v/>
      </c>
      <c r="L761">
        <v>760</v>
      </c>
      <c r="M761" t="str">
        <f>INDEX(Elemek!$B$2:$B$113, MATCH(O761, Elemek!$C$2:$C$113,0))</f>
        <v>Sm</v>
      </c>
      <c r="N761">
        <f t="shared" si="44"/>
        <v>156</v>
      </c>
      <c r="O761">
        <v>62</v>
      </c>
      <c r="P761">
        <v>94</v>
      </c>
      <c r="Q761">
        <v>8.5160070000000001</v>
      </c>
      <c r="R761">
        <f t="shared" si="45"/>
        <v>8.5160070000000001</v>
      </c>
      <c r="S761">
        <f t="shared" si="46"/>
        <v>8.5160070000000001</v>
      </c>
      <c r="T761">
        <f t="shared" si="47"/>
        <v>8.5160070000000001</v>
      </c>
    </row>
    <row r="762" spans="1:20" x14ac:dyDescent="0.25">
      <c r="A762">
        <v>761</v>
      </c>
      <c r="B762" t="str">
        <f>INDEX(Elemek!$B$2:$B$113, MATCH(D762, Elemek!$C$2:$C$113,0))</f>
        <v>Te</v>
      </c>
      <c r="C762">
        <v>127</v>
      </c>
      <c r="D762">
        <v>52</v>
      </c>
      <c r="E762">
        <v>75</v>
      </c>
      <c r="F762">
        <v>9.07</v>
      </c>
      <c r="H762" t="str">
        <f ca="1">IF(M762=Vas!$B$4, IF(H761="I", 1, MAX(H$2:H761) + 1), "")</f>
        <v/>
      </c>
      <c r="L762">
        <v>761</v>
      </c>
      <c r="M762" t="str">
        <f>INDEX(Elemek!$B$2:$B$113, MATCH(O762, Elemek!$C$2:$C$113,0))</f>
        <v>Te</v>
      </c>
      <c r="N762">
        <f t="shared" si="44"/>
        <v>127</v>
      </c>
      <c r="O762">
        <v>52</v>
      </c>
      <c r="P762">
        <v>75</v>
      </c>
      <c r="R762">
        <f t="shared" si="45"/>
        <v>8.5399999999999991</v>
      </c>
      <c r="S762">
        <f t="shared" si="46"/>
        <v>8.7799999999999994</v>
      </c>
      <c r="T762">
        <f t="shared" si="47"/>
        <v>9.07</v>
      </c>
    </row>
    <row r="763" spans="1:20" x14ac:dyDescent="0.25">
      <c r="A763">
        <v>762</v>
      </c>
      <c r="B763" t="str">
        <f>INDEX(Elemek!$B$2:$B$113, MATCH(D763, Elemek!$C$2:$C$113,0))</f>
        <v>Pb</v>
      </c>
      <c r="C763">
        <v>201</v>
      </c>
      <c r="D763">
        <v>82</v>
      </c>
      <c r="E763">
        <v>119</v>
      </c>
      <c r="F763">
        <v>8.1969890000000003</v>
      </c>
      <c r="H763" t="str">
        <f ca="1">IF(M763=Vas!$B$4, IF(H762="I", 1, MAX(H$2:H762) + 1), "")</f>
        <v/>
      </c>
      <c r="L763">
        <v>762</v>
      </c>
      <c r="M763" t="str">
        <f>INDEX(Elemek!$B$2:$B$113, MATCH(O763, Elemek!$C$2:$C$113,0))</f>
        <v>Pb</v>
      </c>
      <c r="N763">
        <f t="shared" si="44"/>
        <v>201</v>
      </c>
      <c r="O763">
        <v>82</v>
      </c>
      <c r="P763">
        <v>119</v>
      </c>
      <c r="Q763">
        <v>8.1969890000000003</v>
      </c>
      <c r="R763">
        <f t="shared" si="45"/>
        <v>8.1969890000000003</v>
      </c>
      <c r="S763">
        <f t="shared" si="46"/>
        <v>8.1969890000000003</v>
      </c>
      <c r="T763">
        <f t="shared" si="47"/>
        <v>8.1969890000000003</v>
      </c>
    </row>
    <row r="764" spans="1:20" x14ac:dyDescent="0.25">
      <c r="A764">
        <v>763</v>
      </c>
      <c r="B764" t="str">
        <f>INDEX(Elemek!$B$2:$B$113, MATCH(D764, Elemek!$C$2:$C$113,0))</f>
        <v>Eu</v>
      </c>
      <c r="C764">
        <v>152</v>
      </c>
      <c r="D764">
        <v>63</v>
      </c>
      <c r="E764">
        <v>89</v>
      </c>
      <c r="F764">
        <v>8.85</v>
      </c>
      <c r="H764" t="str">
        <f ca="1">IF(M764=Vas!$B$4, IF(H763="I", 1, MAX(H$2:H763) + 1), "")</f>
        <v/>
      </c>
      <c r="L764">
        <v>763</v>
      </c>
      <c r="M764" t="str">
        <f>INDEX(Elemek!$B$2:$B$113, MATCH(O764, Elemek!$C$2:$C$113,0))</f>
        <v>Eu</v>
      </c>
      <c r="N764">
        <f t="shared" si="44"/>
        <v>152</v>
      </c>
      <c r="O764">
        <v>63</v>
      </c>
      <c r="P764">
        <v>89</v>
      </c>
      <c r="R764">
        <f t="shared" si="45"/>
        <v>8.5399999999999991</v>
      </c>
      <c r="S764">
        <f t="shared" si="46"/>
        <v>8.56</v>
      </c>
      <c r="T764">
        <f t="shared" si="47"/>
        <v>8.85</v>
      </c>
    </row>
    <row r="765" spans="1:20" x14ac:dyDescent="0.25">
      <c r="A765">
        <v>764</v>
      </c>
      <c r="B765" t="str">
        <f>INDEX(Elemek!$B$2:$B$113, MATCH(D765, Elemek!$C$2:$C$113,0))</f>
        <v>Zn</v>
      </c>
      <c r="C765">
        <v>62</v>
      </c>
      <c r="D765">
        <v>30</v>
      </c>
      <c r="E765">
        <v>32</v>
      </c>
      <c r="F765">
        <v>9.057957</v>
      </c>
      <c r="H765" t="str">
        <f ca="1">IF(M765=Vas!$B$4, IF(H764="I", 1, MAX(H$2:H764) + 1), "")</f>
        <v/>
      </c>
      <c r="L765">
        <v>764</v>
      </c>
      <c r="M765" t="str">
        <f>INDEX(Elemek!$B$2:$B$113, MATCH(O765, Elemek!$C$2:$C$113,0))</f>
        <v>Zn</v>
      </c>
      <c r="N765">
        <f t="shared" si="44"/>
        <v>62</v>
      </c>
      <c r="O765">
        <v>30</v>
      </c>
      <c r="P765">
        <v>32</v>
      </c>
      <c r="Q765">
        <v>9.057957</v>
      </c>
      <c r="R765">
        <f t="shared" si="45"/>
        <v>9.057957</v>
      </c>
      <c r="S765">
        <f t="shared" si="46"/>
        <v>9.057957</v>
      </c>
      <c r="T765">
        <f t="shared" si="47"/>
        <v>9.057957</v>
      </c>
    </row>
    <row r="766" spans="1:20" x14ac:dyDescent="0.25">
      <c r="A766">
        <v>765</v>
      </c>
      <c r="B766" t="str">
        <f>INDEX(Elemek!$B$2:$B$113, MATCH(D766, Elemek!$C$2:$C$113,0))</f>
        <v>Xe</v>
      </c>
      <c r="C766">
        <v>135</v>
      </c>
      <c r="D766">
        <v>54</v>
      </c>
      <c r="E766">
        <v>81</v>
      </c>
      <c r="F766">
        <v>8.7114530000000006</v>
      </c>
      <c r="H766" t="str">
        <f ca="1">IF(M766=Vas!$B$4, IF(H765="I", 1, MAX(H$2:H765) + 1), "")</f>
        <v/>
      </c>
      <c r="L766">
        <v>765</v>
      </c>
      <c r="M766" t="str">
        <f>INDEX(Elemek!$B$2:$B$113, MATCH(O766, Elemek!$C$2:$C$113,0))</f>
        <v>Xe</v>
      </c>
      <c r="N766">
        <f t="shared" si="44"/>
        <v>135</v>
      </c>
      <c r="O766">
        <v>54</v>
      </c>
      <c r="P766">
        <v>81</v>
      </c>
      <c r="Q766">
        <v>8.7114530000000006</v>
      </c>
      <c r="R766">
        <f t="shared" si="45"/>
        <v>8.7114530000000006</v>
      </c>
      <c r="S766">
        <f t="shared" si="46"/>
        <v>8.7114530000000006</v>
      </c>
      <c r="T766">
        <f t="shared" si="47"/>
        <v>8.7114530000000006</v>
      </c>
    </row>
    <row r="767" spans="1:20" x14ac:dyDescent="0.25">
      <c r="A767">
        <v>766</v>
      </c>
      <c r="B767" t="str">
        <f>INDEX(Elemek!$B$2:$B$113, MATCH(D767, Elemek!$C$2:$C$113,0))</f>
        <v>Co</v>
      </c>
      <c r="C767">
        <v>58</v>
      </c>
      <c r="D767">
        <v>27</v>
      </c>
      <c r="E767">
        <v>31</v>
      </c>
      <c r="F767">
        <v>8.8699999999999992</v>
      </c>
      <c r="H767" t="str">
        <f ca="1">IF(M767=Vas!$B$4, IF(H766="I", 1, MAX(H$2:H766) + 1), "")</f>
        <v/>
      </c>
      <c r="L767">
        <v>766</v>
      </c>
      <c r="M767" t="str">
        <f>INDEX(Elemek!$B$2:$B$113, MATCH(O767, Elemek!$C$2:$C$113,0))</f>
        <v>Co</v>
      </c>
      <c r="N767">
        <f t="shared" si="44"/>
        <v>58</v>
      </c>
      <c r="O767">
        <v>27</v>
      </c>
      <c r="P767">
        <v>31</v>
      </c>
      <c r="R767">
        <f t="shared" si="45"/>
        <v>8.5399999999999991</v>
      </c>
      <c r="S767">
        <f t="shared" si="46"/>
        <v>9.1</v>
      </c>
      <c r="T767">
        <f t="shared" si="47"/>
        <v>8.8699999999999992</v>
      </c>
    </row>
    <row r="768" spans="1:20" x14ac:dyDescent="0.25">
      <c r="A768">
        <v>767</v>
      </c>
      <c r="B768" t="str">
        <f>INDEX(Elemek!$B$2:$B$113, MATCH(D768, Elemek!$C$2:$C$113,0))</f>
        <v>Sb</v>
      </c>
      <c r="C768">
        <v>128</v>
      </c>
      <c r="D768">
        <v>51</v>
      </c>
      <c r="E768">
        <v>77</v>
      </c>
      <c r="F768">
        <v>8.7323430000000002</v>
      </c>
      <c r="H768" t="str">
        <f ca="1">IF(M768=Vas!$B$4, IF(H767="I", 1, MAX(H$2:H767) + 1), "")</f>
        <v/>
      </c>
      <c r="L768">
        <v>767</v>
      </c>
      <c r="M768" t="str">
        <f>INDEX(Elemek!$B$2:$B$113, MATCH(O768, Elemek!$C$2:$C$113,0))</f>
        <v>Sb</v>
      </c>
      <c r="N768">
        <f t="shared" si="44"/>
        <v>128</v>
      </c>
      <c r="O768">
        <v>51</v>
      </c>
      <c r="P768">
        <v>77</v>
      </c>
      <c r="Q768">
        <v>8.7323430000000002</v>
      </c>
      <c r="R768">
        <f t="shared" si="45"/>
        <v>8.7323430000000002</v>
      </c>
      <c r="S768">
        <f t="shared" si="46"/>
        <v>8.7323430000000002</v>
      </c>
      <c r="T768">
        <f t="shared" si="47"/>
        <v>8.7323430000000002</v>
      </c>
    </row>
    <row r="769" spans="1:20" x14ac:dyDescent="0.25">
      <c r="A769">
        <v>768</v>
      </c>
      <c r="B769" t="str">
        <f>INDEX(Elemek!$B$2:$B$113, MATCH(D769, Elemek!$C$2:$C$113,0))</f>
        <v>Ce</v>
      </c>
      <c r="C769">
        <v>137</v>
      </c>
      <c r="D769">
        <v>58</v>
      </c>
      <c r="E769">
        <v>79</v>
      </c>
      <c r="F769">
        <v>8.86</v>
      </c>
      <c r="H769" t="str">
        <f ca="1">IF(M769=Vas!$B$4, IF(H768="I", 1, MAX(H$2:H768) + 1), "")</f>
        <v/>
      </c>
      <c r="L769">
        <v>768</v>
      </c>
      <c r="M769" t="str">
        <f>INDEX(Elemek!$B$2:$B$113, MATCH(O769, Elemek!$C$2:$C$113,0))</f>
        <v>Ce</v>
      </c>
      <c r="N769">
        <f t="shared" si="44"/>
        <v>137</v>
      </c>
      <c r="O769">
        <v>58</v>
      </c>
      <c r="P769">
        <v>79</v>
      </c>
      <c r="R769">
        <f t="shared" si="45"/>
        <v>8.5399999999999991</v>
      </c>
      <c r="S769">
        <f t="shared" si="46"/>
        <v>8.69</v>
      </c>
      <c r="T769">
        <f t="shared" si="47"/>
        <v>8.86</v>
      </c>
    </row>
    <row r="770" spans="1:20" x14ac:dyDescent="0.25">
      <c r="A770">
        <v>769</v>
      </c>
      <c r="B770" t="str">
        <f>INDEX(Elemek!$B$2:$B$113, MATCH(D770, Elemek!$C$2:$C$113,0))</f>
        <v>Pu</v>
      </c>
      <c r="C770">
        <v>234</v>
      </c>
      <c r="D770">
        <v>94</v>
      </c>
      <c r="E770">
        <v>140</v>
      </c>
      <c r="F770">
        <v>7.898892</v>
      </c>
      <c r="H770" t="str">
        <f ca="1">IF(M770=Vas!$B$4, IF(H769="I", 1, MAX(H$2:H769) + 1), "")</f>
        <v/>
      </c>
      <c r="L770">
        <v>769</v>
      </c>
      <c r="M770" t="str">
        <f>INDEX(Elemek!$B$2:$B$113, MATCH(O770, Elemek!$C$2:$C$113,0))</f>
        <v>Pu</v>
      </c>
      <c r="N770">
        <f t="shared" si="44"/>
        <v>234</v>
      </c>
      <c r="O770">
        <v>94</v>
      </c>
      <c r="P770">
        <v>140</v>
      </c>
      <c r="Q770">
        <v>7.898892</v>
      </c>
      <c r="R770">
        <f t="shared" si="45"/>
        <v>7.898892</v>
      </c>
      <c r="S770">
        <f t="shared" si="46"/>
        <v>7.898892</v>
      </c>
      <c r="T770">
        <f t="shared" si="47"/>
        <v>7.898892</v>
      </c>
    </row>
    <row r="771" spans="1:20" x14ac:dyDescent="0.25">
      <c r="A771">
        <v>770</v>
      </c>
      <c r="B771" t="str">
        <f>INDEX(Elemek!$B$2:$B$113, MATCH(D771, Elemek!$C$2:$C$113,0))</f>
        <v>Ta</v>
      </c>
      <c r="C771">
        <v>184</v>
      </c>
      <c r="D771">
        <v>73</v>
      </c>
      <c r="E771">
        <v>111</v>
      </c>
      <c r="F771">
        <v>8.3041540000000005</v>
      </c>
      <c r="H771" t="str">
        <f ca="1">IF(M771=Vas!$B$4, IF(H770="I", 1, MAX(H$2:H770) + 1), "")</f>
        <v/>
      </c>
      <c r="L771">
        <v>770</v>
      </c>
      <c r="M771" t="str">
        <f>INDEX(Elemek!$B$2:$B$113, MATCH(O771, Elemek!$C$2:$C$113,0))</f>
        <v>Ta</v>
      </c>
      <c r="N771">
        <f t="shared" ref="N771:N834" si="48">SUM(O771:P771)</f>
        <v>184</v>
      </c>
      <c r="O771">
        <v>73</v>
      </c>
      <c r="P771">
        <v>111</v>
      </c>
      <c r="Q771">
        <v>8.3041540000000005</v>
      </c>
      <c r="R771">
        <f t="shared" ref="R771:R834" si="49">IF(Q771="", ROUND(AVERAGE($Q$2:$Q$365), 2), Q771)</f>
        <v>8.3041540000000005</v>
      </c>
      <c r="S771">
        <f t="shared" ref="S771:S834" si="50">IF(Q771="",ROUND(AVERAGEIFS($Q$2:$Q$990,$Q$2:$Q$990,"&lt;&gt;""""",$M$2:$M$990,M771), 2),Q771)</f>
        <v>8.3041540000000005</v>
      </c>
      <c r="T771">
        <f t="shared" ref="T771:T834" si="51">IF(Q771="", ROUND(15.7-17.7*POWER(N771, -1/3)-0.687 *POWER(O771, 2)*POWER(N771, -4/3)-23.7 * POWER(O771- (N771 /2), 2) * POWER(N771, -2) + IF(AND(ISEVEN(N771), ISEVEN(O771)), -1, IF(AND(ISODD(N771), ISODD(O771)), 1, 0)) * 12 * POWER(N771, -5/4), 2), Q771)</f>
        <v>8.3041540000000005</v>
      </c>
    </row>
    <row r="772" spans="1:20" x14ac:dyDescent="0.25">
      <c r="A772">
        <v>771</v>
      </c>
      <c r="B772" t="str">
        <f>INDEX(Elemek!$B$2:$B$113, MATCH(D772, Elemek!$C$2:$C$113,0))</f>
        <v>Es</v>
      </c>
      <c r="C772">
        <v>250</v>
      </c>
      <c r="D772">
        <v>99</v>
      </c>
      <c r="E772">
        <v>151</v>
      </c>
      <c r="F772">
        <v>7.7784069999999996</v>
      </c>
      <c r="H772" t="str">
        <f ca="1">IF(M772=Vas!$B$4, IF(H771="I", 1, MAX(H$2:H771) + 1), "")</f>
        <v/>
      </c>
      <c r="L772">
        <v>771</v>
      </c>
      <c r="M772" t="str">
        <f>INDEX(Elemek!$B$2:$B$113, MATCH(O772, Elemek!$C$2:$C$113,0))</f>
        <v>Es</v>
      </c>
      <c r="N772">
        <f t="shared" si="48"/>
        <v>250</v>
      </c>
      <c r="O772">
        <v>99</v>
      </c>
      <c r="P772">
        <v>151</v>
      </c>
      <c r="Q772">
        <v>7.7784069999999996</v>
      </c>
      <c r="R772">
        <f t="shared" si="49"/>
        <v>7.7784069999999996</v>
      </c>
      <c r="S772">
        <f t="shared" si="50"/>
        <v>7.7784069999999996</v>
      </c>
      <c r="T772">
        <f t="shared" si="51"/>
        <v>7.7784069999999996</v>
      </c>
    </row>
    <row r="773" spans="1:20" x14ac:dyDescent="0.25">
      <c r="A773">
        <v>772</v>
      </c>
      <c r="B773" t="str">
        <f>INDEX(Elemek!$B$2:$B$113, MATCH(D773, Elemek!$C$2:$C$113,0))</f>
        <v>Pd</v>
      </c>
      <c r="C773">
        <v>101</v>
      </c>
      <c r="D773">
        <v>46</v>
      </c>
      <c r="E773">
        <v>55</v>
      </c>
      <c r="F773">
        <v>8.9171490000000002</v>
      </c>
      <c r="H773" t="str">
        <f ca="1">IF(M773=Vas!$B$4, IF(H772="I", 1, MAX(H$2:H772) + 1), "")</f>
        <v/>
      </c>
      <c r="L773">
        <v>772</v>
      </c>
      <c r="M773" t="str">
        <f>INDEX(Elemek!$B$2:$B$113, MATCH(O773, Elemek!$C$2:$C$113,0))</f>
        <v>Pd</v>
      </c>
      <c r="N773">
        <f t="shared" si="48"/>
        <v>101</v>
      </c>
      <c r="O773">
        <v>46</v>
      </c>
      <c r="P773">
        <v>55</v>
      </c>
      <c r="Q773">
        <v>8.9171490000000002</v>
      </c>
      <c r="R773">
        <f t="shared" si="49"/>
        <v>8.9171490000000002</v>
      </c>
      <c r="S773">
        <f t="shared" si="50"/>
        <v>8.9171490000000002</v>
      </c>
      <c r="T773">
        <f t="shared" si="51"/>
        <v>8.9171490000000002</v>
      </c>
    </row>
    <row r="774" spans="1:20" x14ac:dyDescent="0.25">
      <c r="A774">
        <v>773</v>
      </c>
      <c r="B774" t="str">
        <f>INDEX(Elemek!$B$2:$B$113, MATCH(D774, Elemek!$C$2:$C$113,0))</f>
        <v>Fe</v>
      </c>
      <c r="C774">
        <v>52</v>
      </c>
      <c r="D774">
        <v>26</v>
      </c>
      <c r="E774">
        <v>26</v>
      </c>
      <c r="F774">
        <v>9.0007889999999993</v>
      </c>
      <c r="H774">
        <f ca="1">IF(M774=Vas!$B$4, IF(H773="I", 1, MAX(H$2:H773) + 1), "")</f>
        <v>8</v>
      </c>
      <c r="L774">
        <v>773</v>
      </c>
      <c r="M774" t="str">
        <f>INDEX(Elemek!$B$2:$B$113, MATCH(O774, Elemek!$C$2:$C$113,0))</f>
        <v>Fe</v>
      </c>
      <c r="N774">
        <f t="shared" si="48"/>
        <v>52</v>
      </c>
      <c r="O774">
        <v>26</v>
      </c>
      <c r="P774">
        <v>26</v>
      </c>
      <c r="Q774">
        <v>9.0007889999999993</v>
      </c>
      <c r="R774">
        <f t="shared" si="49"/>
        <v>9.0007889999999993</v>
      </c>
      <c r="S774">
        <f t="shared" si="50"/>
        <v>9.0007889999999993</v>
      </c>
      <c r="T774">
        <f t="shared" si="51"/>
        <v>9.0007889999999993</v>
      </c>
    </row>
    <row r="775" spans="1:20" x14ac:dyDescent="0.25">
      <c r="A775">
        <v>774</v>
      </c>
      <c r="B775" t="str">
        <f>INDEX(Elemek!$B$2:$B$113, MATCH(D775, Elemek!$C$2:$C$113,0))</f>
        <v>Tm</v>
      </c>
      <c r="C775">
        <v>173</v>
      </c>
      <c r="D775">
        <v>69</v>
      </c>
      <c r="E775">
        <v>104</v>
      </c>
      <c r="F775">
        <v>8.3965239999999994</v>
      </c>
      <c r="H775" t="str">
        <f ca="1">IF(M775=Vas!$B$4, IF(H774="I", 1, MAX(H$2:H774) + 1), "")</f>
        <v/>
      </c>
      <c r="L775">
        <v>774</v>
      </c>
      <c r="M775" t="str">
        <f>INDEX(Elemek!$B$2:$B$113, MATCH(O775, Elemek!$C$2:$C$113,0))</f>
        <v>Tm</v>
      </c>
      <c r="N775">
        <f t="shared" si="48"/>
        <v>173</v>
      </c>
      <c r="O775">
        <v>69</v>
      </c>
      <c r="P775">
        <v>104</v>
      </c>
      <c r="Q775">
        <v>8.3965239999999994</v>
      </c>
      <c r="R775">
        <f t="shared" si="49"/>
        <v>8.3965239999999994</v>
      </c>
      <c r="S775">
        <f t="shared" si="50"/>
        <v>8.3965239999999994</v>
      </c>
      <c r="T775">
        <f t="shared" si="51"/>
        <v>8.3965239999999994</v>
      </c>
    </row>
    <row r="776" spans="1:20" x14ac:dyDescent="0.25">
      <c r="A776">
        <v>775</v>
      </c>
      <c r="B776" t="str">
        <f>INDEX(Elemek!$B$2:$B$113, MATCH(D776, Elemek!$C$2:$C$113,0))</f>
        <v>Ta</v>
      </c>
      <c r="C776">
        <v>180</v>
      </c>
      <c r="D776">
        <v>73</v>
      </c>
      <c r="E776">
        <v>107</v>
      </c>
      <c r="F776">
        <v>8.75</v>
      </c>
      <c r="H776" t="str">
        <f ca="1">IF(M776=Vas!$B$4, IF(H775="I", 1, MAX(H$2:H775) + 1), "")</f>
        <v/>
      </c>
      <c r="L776">
        <v>775</v>
      </c>
      <c r="M776" t="str">
        <f>INDEX(Elemek!$B$2:$B$113, MATCH(O776, Elemek!$C$2:$C$113,0))</f>
        <v>Ta</v>
      </c>
      <c r="N776">
        <f t="shared" si="48"/>
        <v>180</v>
      </c>
      <c r="O776">
        <v>73</v>
      </c>
      <c r="P776">
        <v>107</v>
      </c>
      <c r="R776">
        <f t="shared" si="49"/>
        <v>8.5399999999999991</v>
      </c>
      <c r="S776">
        <f t="shared" si="50"/>
        <v>8.35</v>
      </c>
      <c r="T776">
        <f t="shared" si="51"/>
        <v>8.75</v>
      </c>
    </row>
    <row r="777" spans="1:20" x14ac:dyDescent="0.25">
      <c r="A777">
        <v>776</v>
      </c>
      <c r="B777" t="str">
        <f>INDEX(Elemek!$B$2:$B$113, MATCH(D777, Elemek!$C$2:$C$113,0))</f>
        <v>Dy</v>
      </c>
      <c r="C777">
        <v>157</v>
      </c>
      <c r="D777">
        <v>66</v>
      </c>
      <c r="E777">
        <v>91</v>
      </c>
      <c r="F777">
        <v>8.5135439999999996</v>
      </c>
      <c r="H777" t="str">
        <f ca="1">IF(M777=Vas!$B$4, IF(H776="I", 1, MAX(H$2:H776) + 1), "")</f>
        <v/>
      </c>
      <c r="L777">
        <v>776</v>
      </c>
      <c r="M777" t="str">
        <f>INDEX(Elemek!$B$2:$B$113, MATCH(O777, Elemek!$C$2:$C$113,0))</f>
        <v>Dy</v>
      </c>
      <c r="N777">
        <f t="shared" si="48"/>
        <v>157</v>
      </c>
      <c r="O777">
        <v>66</v>
      </c>
      <c r="P777">
        <v>91</v>
      </c>
      <c r="Q777">
        <v>8.5135439999999996</v>
      </c>
      <c r="R777">
        <f t="shared" si="49"/>
        <v>8.5135439999999996</v>
      </c>
      <c r="S777">
        <f t="shared" si="50"/>
        <v>8.5135439999999996</v>
      </c>
      <c r="T777">
        <f t="shared" si="51"/>
        <v>8.5135439999999996</v>
      </c>
    </row>
    <row r="778" spans="1:20" x14ac:dyDescent="0.25">
      <c r="A778">
        <v>777</v>
      </c>
      <c r="B778" t="str">
        <f>INDEX(Elemek!$B$2:$B$113, MATCH(D778, Elemek!$C$2:$C$113,0))</f>
        <v>At</v>
      </c>
      <c r="C778">
        <v>210</v>
      </c>
      <c r="D778">
        <v>85</v>
      </c>
      <c r="E778">
        <v>125</v>
      </c>
      <c r="F778">
        <v>8.1283370000000001</v>
      </c>
      <c r="H778" t="str">
        <f ca="1">IF(M778=Vas!$B$4, IF(H777="I", 1, MAX(H$2:H777) + 1), "")</f>
        <v/>
      </c>
      <c r="L778">
        <v>777</v>
      </c>
      <c r="M778" t="str">
        <f>INDEX(Elemek!$B$2:$B$113, MATCH(O778, Elemek!$C$2:$C$113,0))</f>
        <v>At</v>
      </c>
      <c r="N778">
        <f t="shared" si="48"/>
        <v>210</v>
      </c>
      <c r="O778">
        <v>85</v>
      </c>
      <c r="P778">
        <v>125</v>
      </c>
      <c r="Q778">
        <v>8.1283370000000001</v>
      </c>
      <c r="R778">
        <f t="shared" si="49"/>
        <v>8.1283370000000001</v>
      </c>
      <c r="S778">
        <f t="shared" si="50"/>
        <v>8.1283370000000001</v>
      </c>
      <c r="T778">
        <f t="shared" si="51"/>
        <v>8.1283370000000001</v>
      </c>
    </row>
    <row r="779" spans="1:20" x14ac:dyDescent="0.25">
      <c r="A779">
        <v>778</v>
      </c>
      <c r="B779" t="str">
        <f>INDEX(Elemek!$B$2:$B$113, MATCH(D779, Elemek!$C$2:$C$113,0))</f>
        <v>Ta</v>
      </c>
      <c r="C779">
        <v>176</v>
      </c>
      <c r="D779">
        <v>73</v>
      </c>
      <c r="E779">
        <v>103</v>
      </c>
      <c r="F779">
        <v>8.3632019999999994</v>
      </c>
      <c r="H779" t="str">
        <f ca="1">IF(M779=Vas!$B$4, IF(H778="I", 1, MAX(H$2:H778) + 1), "")</f>
        <v/>
      </c>
      <c r="L779">
        <v>778</v>
      </c>
      <c r="M779" t="str">
        <f>INDEX(Elemek!$B$2:$B$113, MATCH(O779, Elemek!$C$2:$C$113,0))</f>
        <v>Ta</v>
      </c>
      <c r="N779">
        <f t="shared" si="48"/>
        <v>176</v>
      </c>
      <c r="O779">
        <v>73</v>
      </c>
      <c r="P779">
        <v>103</v>
      </c>
      <c r="Q779">
        <v>8.3632019999999994</v>
      </c>
      <c r="R779">
        <f t="shared" si="49"/>
        <v>8.3632019999999994</v>
      </c>
      <c r="S779">
        <f t="shared" si="50"/>
        <v>8.3632019999999994</v>
      </c>
      <c r="T779">
        <f t="shared" si="51"/>
        <v>8.3632019999999994</v>
      </c>
    </row>
    <row r="780" spans="1:20" x14ac:dyDescent="0.25">
      <c r="A780">
        <v>779</v>
      </c>
      <c r="B780" t="str">
        <f>INDEX(Elemek!$B$2:$B$113, MATCH(D780, Elemek!$C$2:$C$113,0))</f>
        <v>Tm</v>
      </c>
      <c r="C780">
        <v>166</v>
      </c>
      <c r="D780">
        <v>69</v>
      </c>
      <c r="E780">
        <v>97</v>
      </c>
      <c r="F780">
        <v>8.4441830000000007</v>
      </c>
      <c r="H780" t="str">
        <f ca="1">IF(M780=Vas!$B$4, IF(H779="I", 1, MAX(H$2:H779) + 1), "")</f>
        <v/>
      </c>
      <c r="L780">
        <v>779</v>
      </c>
      <c r="M780" t="str">
        <f>INDEX(Elemek!$B$2:$B$113, MATCH(O780, Elemek!$C$2:$C$113,0))</f>
        <v>Tm</v>
      </c>
      <c r="N780">
        <f t="shared" si="48"/>
        <v>166</v>
      </c>
      <c r="O780">
        <v>69</v>
      </c>
      <c r="P780">
        <v>97</v>
      </c>
      <c r="Q780">
        <v>8.4441830000000007</v>
      </c>
      <c r="R780">
        <f t="shared" si="49"/>
        <v>8.4441830000000007</v>
      </c>
      <c r="S780">
        <f t="shared" si="50"/>
        <v>8.4441830000000007</v>
      </c>
      <c r="T780">
        <f t="shared" si="51"/>
        <v>8.4441830000000007</v>
      </c>
    </row>
    <row r="781" spans="1:20" x14ac:dyDescent="0.25">
      <c r="A781">
        <v>780</v>
      </c>
      <c r="B781" t="str">
        <f>INDEX(Elemek!$B$2:$B$113, MATCH(D781, Elemek!$C$2:$C$113,0))</f>
        <v>Es</v>
      </c>
      <c r="C781">
        <v>256</v>
      </c>
      <c r="D781">
        <v>99</v>
      </c>
      <c r="E781">
        <v>157</v>
      </c>
      <c r="F781">
        <v>7.7307420000000002</v>
      </c>
      <c r="H781" t="str">
        <f ca="1">IF(M781=Vas!$B$4, IF(H780="I", 1, MAX(H$2:H780) + 1), "")</f>
        <v/>
      </c>
      <c r="L781">
        <v>780</v>
      </c>
      <c r="M781" t="str">
        <f>INDEX(Elemek!$B$2:$B$113, MATCH(O781, Elemek!$C$2:$C$113,0))</f>
        <v>Es</v>
      </c>
      <c r="N781">
        <f t="shared" si="48"/>
        <v>256</v>
      </c>
      <c r="O781">
        <v>99</v>
      </c>
      <c r="P781">
        <v>157</v>
      </c>
      <c r="Q781">
        <v>7.7307420000000002</v>
      </c>
      <c r="R781">
        <f t="shared" si="49"/>
        <v>7.7307420000000002</v>
      </c>
      <c r="S781">
        <f t="shared" si="50"/>
        <v>7.7307420000000002</v>
      </c>
      <c r="T781">
        <f t="shared" si="51"/>
        <v>7.7307420000000002</v>
      </c>
    </row>
    <row r="782" spans="1:20" x14ac:dyDescent="0.25">
      <c r="A782">
        <v>781</v>
      </c>
      <c r="B782" t="str">
        <f>INDEX(Elemek!$B$2:$B$113, MATCH(D782, Elemek!$C$2:$C$113,0))</f>
        <v>Er</v>
      </c>
      <c r="C782">
        <v>171</v>
      </c>
      <c r="D782">
        <v>68</v>
      </c>
      <c r="E782">
        <v>103</v>
      </c>
      <c r="F782">
        <v>8.4089010000000002</v>
      </c>
      <c r="H782" t="str">
        <f ca="1">IF(M782=Vas!$B$4, IF(H781="I", 1, MAX(H$2:H781) + 1), "")</f>
        <v/>
      </c>
      <c r="L782">
        <v>781</v>
      </c>
      <c r="M782" t="str">
        <f>INDEX(Elemek!$B$2:$B$113, MATCH(O782, Elemek!$C$2:$C$113,0))</f>
        <v>Er</v>
      </c>
      <c r="N782">
        <f t="shared" si="48"/>
        <v>171</v>
      </c>
      <c r="O782">
        <v>68</v>
      </c>
      <c r="P782">
        <v>103</v>
      </c>
      <c r="Q782">
        <v>8.4089010000000002</v>
      </c>
      <c r="R782">
        <f t="shared" si="49"/>
        <v>8.4089010000000002</v>
      </c>
      <c r="S782">
        <f t="shared" si="50"/>
        <v>8.4089010000000002</v>
      </c>
      <c r="T782">
        <f t="shared" si="51"/>
        <v>8.4089010000000002</v>
      </c>
    </row>
    <row r="783" spans="1:20" x14ac:dyDescent="0.25">
      <c r="A783">
        <v>782</v>
      </c>
      <c r="B783" t="str">
        <f>INDEX(Elemek!$B$2:$B$113, MATCH(D783, Elemek!$C$2:$C$113,0))</f>
        <v>Tl</v>
      </c>
      <c r="C783">
        <v>199</v>
      </c>
      <c r="D783">
        <v>81</v>
      </c>
      <c r="E783">
        <v>118</v>
      </c>
      <c r="F783">
        <v>8.2123329999999992</v>
      </c>
      <c r="H783" t="str">
        <f ca="1">IF(M783=Vas!$B$4, IF(H782="I", 1, MAX(H$2:H782) + 1), "")</f>
        <v/>
      </c>
      <c r="L783">
        <v>782</v>
      </c>
      <c r="M783" t="str">
        <f>INDEX(Elemek!$B$2:$B$113, MATCH(O783, Elemek!$C$2:$C$113,0))</f>
        <v>Tl</v>
      </c>
      <c r="N783">
        <f t="shared" si="48"/>
        <v>199</v>
      </c>
      <c r="O783">
        <v>81</v>
      </c>
      <c r="P783">
        <v>118</v>
      </c>
      <c r="Q783">
        <v>8.2123329999999992</v>
      </c>
      <c r="R783">
        <f t="shared" si="49"/>
        <v>8.2123329999999992</v>
      </c>
      <c r="S783">
        <f t="shared" si="50"/>
        <v>8.2123329999999992</v>
      </c>
      <c r="T783">
        <f t="shared" si="51"/>
        <v>8.2123329999999992</v>
      </c>
    </row>
    <row r="784" spans="1:20" x14ac:dyDescent="0.25">
      <c r="A784">
        <v>783</v>
      </c>
      <c r="B784" t="str">
        <f>INDEX(Elemek!$B$2:$B$113, MATCH(D784, Elemek!$C$2:$C$113,0))</f>
        <v>At</v>
      </c>
      <c r="C784">
        <v>211</v>
      </c>
      <c r="D784">
        <v>85</v>
      </c>
      <c r="E784">
        <v>126</v>
      </c>
      <c r="F784">
        <v>8.1265269999999994</v>
      </c>
      <c r="H784" t="str">
        <f ca="1">IF(M784=Vas!$B$4, IF(H783="I", 1, MAX(H$2:H783) + 1), "")</f>
        <v/>
      </c>
      <c r="L784">
        <v>783</v>
      </c>
      <c r="M784" t="str">
        <f>INDEX(Elemek!$B$2:$B$113, MATCH(O784, Elemek!$C$2:$C$113,0))</f>
        <v>At</v>
      </c>
      <c r="N784">
        <f t="shared" si="48"/>
        <v>211</v>
      </c>
      <c r="O784">
        <v>85</v>
      </c>
      <c r="P784">
        <v>126</v>
      </c>
      <c r="Q784">
        <v>8.1265269999999994</v>
      </c>
      <c r="R784">
        <f t="shared" si="49"/>
        <v>8.1265269999999994</v>
      </c>
      <c r="S784">
        <f t="shared" si="50"/>
        <v>8.1265269999999994</v>
      </c>
      <c r="T784">
        <f t="shared" si="51"/>
        <v>8.1265269999999994</v>
      </c>
    </row>
    <row r="785" spans="1:20" x14ac:dyDescent="0.25">
      <c r="A785">
        <v>784</v>
      </c>
      <c r="B785" t="str">
        <f>INDEX(Elemek!$B$2:$B$113, MATCH(D785, Elemek!$C$2:$C$113,0))</f>
        <v>Se</v>
      </c>
      <c r="C785">
        <v>73</v>
      </c>
      <c r="D785">
        <v>34</v>
      </c>
      <c r="E785">
        <v>39</v>
      </c>
      <c r="F785">
        <v>9.0058209999999992</v>
      </c>
      <c r="H785" t="str">
        <f ca="1">IF(M785=Vas!$B$4, IF(H784="I", 1, MAX(H$2:H784) + 1), "")</f>
        <v/>
      </c>
      <c r="L785">
        <v>784</v>
      </c>
      <c r="M785" t="str">
        <f>INDEX(Elemek!$B$2:$B$113, MATCH(O785, Elemek!$C$2:$C$113,0))</f>
        <v>Se</v>
      </c>
      <c r="N785">
        <f t="shared" si="48"/>
        <v>73</v>
      </c>
      <c r="O785">
        <v>34</v>
      </c>
      <c r="P785">
        <v>39</v>
      </c>
      <c r="Q785">
        <v>9.0058209999999992</v>
      </c>
      <c r="R785">
        <f t="shared" si="49"/>
        <v>9.0058209999999992</v>
      </c>
      <c r="S785">
        <f t="shared" si="50"/>
        <v>9.0058209999999992</v>
      </c>
      <c r="T785">
        <f t="shared" si="51"/>
        <v>9.0058209999999992</v>
      </c>
    </row>
    <row r="786" spans="1:20" x14ac:dyDescent="0.25">
      <c r="A786">
        <v>785</v>
      </c>
      <c r="B786" t="str">
        <f>INDEX(Elemek!$B$2:$B$113, MATCH(D786, Elemek!$C$2:$C$113,0))</f>
        <v>Mo</v>
      </c>
      <c r="C786">
        <v>93</v>
      </c>
      <c r="D786">
        <v>42</v>
      </c>
      <c r="E786">
        <v>51</v>
      </c>
      <c r="F786">
        <v>8.86</v>
      </c>
      <c r="H786" t="str">
        <f ca="1">IF(M786=Vas!$B$4, IF(H785="I", 1, MAX(H$2:H785) + 1), "")</f>
        <v/>
      </c>
      <c r="L786">
        <v>785</v>
      </c>
      <c r="M786" t="str">
        <f>INDEX(Elemek!$B$2:$B$113, MATCH(O786, Elemek!$C$2:$C$113,0))</f>
        <v>Mo</v>
      </c>
      <c r="N786">
        <f t="shared" si="48"/>
        <v>93</v>
      </c>
      <c r="O786">
        <v>42</v>
      </c>
      <c r="P786">
        <v>51</v>
      </c>
      <c r="R786">
        <f t="shared" si="49"/>
        <v>8.5399999999999991</v>
      </c>
      <c r="S786">
        <f t="shared" si="50"/>
        <v>8.98</v>
      </c>
      <c r="T786">
        <f t="shared" si="51"/>
        <v>8.86</v>
      </c>
    </row>
    <row r="787" spans="1:20" x14ac:dyDescent="0.25">
      <c r="A787">
        <v>786</v>
      </c>
      <c r="B787" t="str">
        <f>INDEX(Elemek!$B$2:$B$113, MATCH(D787, Elemek!$C$2:$C$113,0))</f>
        <v>Pa</v>
      </c>
      <c r="C787">
        <v>234</v>
      </c>
      <c r="D787">
        <v>91</v>
      </c>
      <c r="E787">
        <v>143</v>
      </c>
      <c r="F787">
        <v>7.89893</v>
      </c>
      <c r="H787" t="str">
        <f ca="1">IF(M787=Vas!$B$4, IF(H786="I", 1, MAX(H$2:H786) + 1), "")</f>
        <v/>
      </c>
      <c r="L787">
        <v>786</v>
      </c>
      <c r="M787" t="str">
        <f>INDEX(Elemek!$B$2:$B$113, MATCH(O787, Elemek!$C$2:$C$113,0))</f>
        <v>Pa</v>
      </c>
      <c r="N787">
        <f t="shared" si="48"/>
        <v>234</v>
      </c>
      <c r="O787">
        <v>91</v>
      </c>
      <c r="P787">
        <v>143</v>
      </c>
      <c r="Q787">
        <v>7.89893</v>
      </c>
      <c r="R787">
        <f t="shared" si="49"/>
        <v>7.89893</v>
      </c>
      <c r="S787">
        <f t="shared" si="50"/>
        <v>7.89893</v>
      </c>
      <c r="T787">
        <f t="shared" si="51"/>
        <v>7.89893</v>
      </c>
    </row>
    <row r="788" spans="1:20" x14ac:dyDescent="0.25">
      <c r="A788">
        <v>787</v>
      </c>
      <c r="B788" t="str">
        <f>INDEX(Elemek!$B$2:$B$113, MATCH(D788, Elemek!$C$2:$C$113,0))</f>
        <v>I</v>
      </c>
      <c r="C788">
        <v>135</v>
      </c>
      <c r="D788">
        <v>53</v>
      </c>
      <c r="E788">
        <v>82</v>
      </c>
      <c r="F788">
        <v>8.6919939999999993</v>
      </c>
      <c r="H788" t="str">
        <f ca="1">IF(M788=Vas!$B$4, IF(H787="I", 1, MAX(H$2:H787) + 1), "")</f>
        <v/>
      </c>
      <c r="L788">
        <v>787</v>
      </c>
      <c r="M788" t="str">
        <f>INDEX(Elemek!$B$2:$B$113, MATCH(O788, Elemek!$C$2:$C$113,0))</f>
        <v>I</v>
      </c>
      <c r="N788">
        <f t="shared" si="48"/>
        <v>135</v>
      </c>
      <c r="O788">
        <v>53</v>
      </c>
      <c r="P788">
        <v>82</v>
      </c>
      <c r="Q788">
        <v>8.6919939999999993</v>
      </c>
      <c r="R788">
        <f t="shared" si="49"/>
        <v>8.6919939999999993</v>
      </c>
      <c r="S788">
        <f t="shared" si="50"/>
        <v>8.6919939999999993</v>
      </c>
      <c r="T788">
        <f t="shared" si="51"/>
        <v>8.6919939999999993</v>
      </c>
    </row>
    <row r="789" spans="1:20" x14ac:dyDescent="0.25">
      <c r="A789">
        <v>788</v>
      </c>
      <c r="B789" t="str">
        <f>INDEX(Elemek!$B$2:$B$113, MATCH(D789, Elemek!$C$2:$C$113,0))</f>
        <v>Cd</v>
      </c>
      <c r="C789">
        <v>107</v>
      </c>
      <c r="D789">
        <v>48</v>
      </c>
      <c r="E789">
        <v>59</v>
      </c>
      <c r="F789">
        <v>8.884271</v>
      </c>
      <c r="H789" t="str">
        <f ca="1">IF(M789=Vas!$B$4, IF(H788="I", 1, MAX(H$2:H788) + 1), "")</f>
        <v/>
      </c>
      <c r="L789">
        <v>788</v>
      </c>
      <c r="M789" t="str">
        <f>INDEX(Elemek!$B$2:$B$113, MATCH(O789, Elemek!$C$2:$C$113,0))</f>
        <v>Cd</v>
      </c>
      <c r="N789">
        <f t="shared" si="48"/>
        <v>107</v>
      </c>
      <c r="O789">
        <v>48</v>
      </c>
      <c r="P789">
        <v>59</v>
      </c>
      <c r="Q789">
        <v>8.884271</v>
      </c>
      <c r="R789">
        <f t="shared" si="49"/>
        <v>8.884271</v>
      </c>
      <c r="S789">
        <f t="shared" si="50"/>
        <v>8.884271</v>
      </c>
      <c r="T789">
        <f t="shared" si="51"/>
        <v>8.884271</v>
      </c>
    </row>
    <row r="790" spans="1:20" x14ac:dyDescent="0.25">
      <c r="A790">
        <v>789</v>
      </c>
      <c r="B790" t="str">
        <f>INDEX(Elemek!$B$2:$B$113, MATCH(D790, Elemek!$C$2:$C$113,0))</f>
        <v>Rb</v>
      </c>
      <c r="C790">
        <v>82</v>
      </c>
      <c r="D790">
        <v>37</v>
      </c>
      <c r="E790">
        <v>45</v>
      </c>
      <c r="F790">
        <v>8.9996080000000003</v>
      </c>
      <c r="H790" t="str">
        <f ca="1">IF(M790=Vas!$B$4, IF(H789="I", 1, MAX(H$2:H789) + 1), "")</f>
        <v/>
      </c>
      <c r="L790">
        <v>789</v>
      </c>
      <c r="M790" t="str">
        <f>INDEX(Elemek!$B$2:$B$113, MATCH(O790, Elemek!$C$2:$C$113,0))</f>
        <v>Rb</v>
      </c>
      <c r="N790">
        <f t="shared" si="48"/>
        <v>82</v>
      </c>
      <c r="O790">
        <v>37</v>
      </c>
      <c r="P790">
        <v>45</v>
      </c>
      <c r="Q790">
        <v>8.9996080000000003</v>
      </c>
      <c r="R790">
        <f t="shared" si="49"/>
        <v>8.9996080000000003</v>
      </c>
      <c r="S790">
        <f t="shared" si="50"/>
        <v>8.9996080000000003</v>
      </c>
      <c r="T790">
        <f t="shared" si="51"/>
        <v>8.9996080000000003</v>
      </c>
    </row>
    <row r="791" spans="1:20" x14ac:dyDescent="0.25">
      <c r="A791">
        <v>790</v>
      </c>
      <c r="B791" t="str">
        <f>INDEX(Elemek!$B$2:$B$113, MATCH(D791, Elemek!$C$2:$C$113,0))</f>
        <v>Dy</v>
      </c>
      <c r="C791">
        <v>153</v>
      </c>
      <c r="D791">
        <v>66</v>
      </c>
      <c r="E791">
        <v>87</v>
      </c>
      <c r="F791">
        <v>8.5232880000000009</v>
      </c>
      <c r="H791" t="str">
        <f ca="1">IF(M791=Vas!$B$4, IF(H790="I", 1, MAX(H$2:H790) + 1), "")</f>
        <v/>
      </c>
      <c r="L791">
        <v>790</v>
      </c>
      <c r="M791" t="str">
        <f>INDEX(Elemek!$B$2:$B$113, MATCH(O791, Elemek!$C$2:$C$113,0))</f>
        <v>Dy</v>
      </c>
      <c r="N791">
        <f t="shared" si="48"/>
        <v>153</v>
      </c>
      <c r="O791">
        <v>66</v>
      </c>
      <c r="P791">
        <v>87</v>
      </c>
      <c r="Q791">
        <v>8.5232880000000009</v>
      </c>
      <c r="R791">
        <f t="shared" si="49"/>
        <v>8.5232880000000009</v>
      </c>
      <c r="S791">
        <f t="shared" si="50"/>
        <v>8.5232880000000009</v>
      </c>
      <c r="T791">
        <f t="shared" si="51"/>
        <v>8.5232880000000009</v>
      </c>
    </row>
    <row r="792" spans="1:20" x14ac:dyDescent="0.25">
      <c r="A792">
        <v>791</v>
      </c>
      <c r="B792" t="str">
        <f>INDEX(Elemek!$B$2:$B$113, MATCH(D792, Elemek!$C$2:$C$113,0))</f>
        <v>Cs</v>
      </c>
      <c r="C792">
        <v>127</v>
      </c>
      <c r="D792">
        <v>55</v>
      </c>
      <c r="E792">
        <v>72</v>
      </c>
      <c r="F792">
        <v>8.7503829999999994</v>
      </c>
      <c r="H792" t="str">
        <f ca="1">IF(M792=Vas!$B$4, IF(H791="I", 1, MAX(H$2:H791) + 1), "")</f>
        <v/>
      </c>
      <c r="L792">
        <v>791</v>
      </c>
      <c r="M792" t="str">
        <f>INDEX(Elemek!$B$2:$B$113, MATCH(O792, Elemek!$C$2:$C$113,0))</f>
        <v>Cs</v>
      </c>
      <c r="N792">
        <f t="shared" si="48"/>
        <v>127</v>
      </c>
      <c r="O792">
        <v>55</v>
      </c>
      <c r="P792">
        <v>72</v>
      </c>
      <c r="Q792">
        <v>8.7503829999999994</v>
      </c>
      <c r="R792">
        <f t="shared" si="49"/>
        <v>8.7503829999999994</v>
      </c>
      <c r="S792">
        <f t="shared" si="50"/>
        <v>8.7503829999999994</v>
      </c>
      <c r="T792">
        <f t="shared" si="51"/>
        <v>8.7503829999999994</v>
      </c>
    </row>
    <row r="793" spans="1:20" x14ac:dyDescent="0.25">
      <c r="A793">
        <v>792</v>
      </c>
      <c r="B793" t="str">
        <f>INDEX(Elemek!$B$2:$B$113, MATCH(D793, Elemek!$C$2:$C$113,0))</f>
        <v>Ac</v>
      </c>
      <c r="C793">
        <v>228</v>
      </c>
      <c r="D793">
        <v>89</v>
      </c>
      <c r="E793">
        <v>139</v>
      </c>
      <c r="F793">
        <v>7.944591</v>
      </c>
      <c r="H793" t="str">
        <f ca="1">IF(M793=Vas!$B$4, IF(H792="I", 1, MAX(H$2:H792) + 1), "")</f>
        <v/>
      </c>
      <c r="L793">
        <v>792</v>
      </c>
      <c r="M793" t="str">
        <f>INDEX(Elemek!$B$2:$B$113, MATCH(O793, Elemek!$C$2:$C$113,0))</f>
        <v>Ac</v>
      </c>
      <c r="N793">
        <f t="shared" si="48"/>
        <v>228</v>
      </c>
      <c r="O793">
        <v>89</v>
      </c>
      <c r="P793">
        <v>139</v>
      </c>
      <c r="Q793">
        <v>7.944591</v>
      </c>
      <c r="R793">
        <f t="shared" si="49"/>
        <v>7.944591</v>
      </c>
      <c r="S793">
        <f t="shared" si="50"/>
        <v>7.944591</v>
      </c>
      <c r="T793">
        <f t="shared" si="51"/>
        <v>7.944591</v>
      </c>
    </row>
    <row r="794" spans="1:20" x14ac:dyDescent="0.25">
      <c r="A794">
        <v>793</v>
      </c>
      <c r="B794" t="str">
        <f>INDEX(Elemek!$B$2:$B$113, MATCH(D794, Elemek!$C$2:$C$113,0))</f>
        <v>Tc</v>
      </c>
      <c r="C794">
        <v>99</v>
      </c>
      <c r="D794">
        <v>43</v>
      </c>
      <c r="E794">
        <v>56</v>
      </c>
      <c r="F794">
        <v>9.0399999999999991</v>
      </c>
      <c r="H794" t="str">
        <f ca="1">IF(M794=Vas!$B$4, IF(H793="I", 1, MAX(H$2:H793) + 1), "")</f>
        <v/>
      </c>
      <c r="L794">
        <v>793</v>
      </c>
      <c r="M794" t="str">
        <f>INDEX(Elemek!$B$2:$B$113, MATCH(O794, Elemek!$C$2:$C$113,0))</f>
        <v>Tc</v>
      </c>
      <c r="N794">
        <f t="shared" si="48"/>
        <v>99</v>
      </c>
      <c r="O794">
        <v>43</v>
      </c>
      <c r="P794">
        <v>56</v>
      </c>
      <c r="R794">
        <f t="shared" si="49"/>
        <v>8.5399999999999991</v>
      </c>
      <c r="S794">
        <f t="shared" si="50"/>
        <v>8.9700000000000006</v>
      </c>
      <c r="T794">
        <f t="shared" si="51"/>
        <v>9.0399999999999991</v>
      </c>
    </row>
    <row r="795" spans="1:20" x14ac:dyDescent="0.25">
      <c r="A795">
        <v>794</v>
      </c>
      <c r="B795" t="str">
        <f>INDEX(Elemek!$B$2:$B$113, MATCH(D795, Elemek!$C$2:$C$113,0))</f>
        <v>Pr</v>
      </c>
      <c r="C795">
        <v>145</v>
      </c>
      <c r="D795">
        <v>59</v>
      </c>
      <c r="E795">
        <v>86</v>
      </c>
      <c r="F795">
        <v>8.620514</v>
      </c>
      <c r="H795" t="str">
        <f ca="1">IF(M795=Vas!$B$4, IF(H794="I", 1, MAX(H$2:H794) + 1), "")</f>
        <v/>
      </c>
      <c r="L795">
        <v>794</v>
      </c>
      <c r="M795" t="str">
        <f>INDEX(Elemek!$B$2:$B$113, MATCH(O795, Elemek!$C$2:$C$113,0))</f>
        <v>Pr</v>
      </c>
      <c r="N795">
        <f t="shared" si="48"/>
        <v>145</v>
      </c>
      <c r="O795">
        <v>59</v>
      </c>
      <c r="P795">
        <v>86</v>
      </c>
      <c r="Q795">
        <v>8.620514</v>
      </c>
      <c r="R795">
        <f t="shared" si="49"/>
        <v>8.620514</v>
      </c>
      <c r="S795">
        <f t="shared" si="50"/>
        <v>8.620514</v>
      </c>
      <c r="T795">
        <f t="shared" si="51"/>
        <v>8.620514</v>
      </c>
    </row>
    <row r="796" spans="1:20" x14ac:dyDescent="0.25">
      <c r="A796">
        <v>795</v>
      </c>
      <c r="B796" t="str">
        <f>INDEX(Elemek!$B$2:$B$113, MATCH(D796, Elemek!$C$2:$C$113,0))</f>
        <v>Os</v>
      </c>
      <c r="C796">
        <v>189</v>
      </c>
      <c r="D796">
        <v>76</v>
      </c>
      <c r="E796">
        <v>113</v>
      </c>
      <c r="F796">
        <v>8.73</v>
      </c>
      <c r="H796" t="str">
        <f ca="1">IF(M796=Vas!$B$4, IF(H795="I", 1, MAX(H$2:H795) + 1), "")</f>
        <v/>
      </c>
      <c r="L796">
        <v>795</v>
      </c>
      <c r="M796" t="str">
        <f>INDEX(Elemek!$B$2:$B$113, MATCH(O796, Elemek!$C$2:$C$113,0))</f>
        <v>Os</v>
      </c>
      <c r="N796">
        <f t="shared" si="48"/>
        <v>189</v>
      </c>
      <c r="O796">
        <v>76</v>
      </c>
      <c r="P796">
        <v>113</v>
      </c>
      <c r="R796">
        <f t="shared" si="49"/>
        <v>8.5399999999999991</v>
      </c>
      <c r="S796">
        <f t="shared" si="50"/>
        <v>8.2899999999999991</v>
      </c>
      <c r="T796">
        <f t="shared" si="51"/>
        <v>8.73</v>
      </c>
    </row>
    <row r="797" spans="1:20" x14ac:dyDescent="0.25">
      <c r="A797">
        <v>796</v>
      </c>
      <c r="B797" t="str">
        <f>INDEX(Elemek!$B$2:$B$113, MATCH(D797, Elemek!$C$2:$C$113,0))</f>
        <v>Po</v>
      </c>
      <c r="C797">
        <v>207</v>
      </c>
      <c r="D797">
        <v>84</v>
      </c>
      <c r="E797">
        <v>123</v>
      </c>
      <c r="F797">
        <v>8.1541580000000007</v>
      </c>
      <c r="H797" t="str">
        <f ca="1">IF(M797=Vas!$B$4, IF(H796="I", 1, MAX(H$2:H796) + 1), "")</f>
        <v/>
      </c>
      <c r="L797">
        <v>796</v>
      </c>
      <c r="M797" t="str">
        <f>INDEX(Elemek!$B$2:$B$113, MATCH(O797, Elemek!$C$2:$C$113,0))</f>
        <v>Po</v>
      </c>
      <c r="N797">
        <f t="shared" si="48"/>
        <v>207</v>
      </c>
      <c r="O797">
        <v>84</v>
      </c>
      <c r="P797">
        <v>123</v>
      </c>
      <c r="Q797">
        <v>8.1541580000000007</v>
      </c>
      <c r="R797">
        <f t="shared" si="49"/>
        <v>8.1541580000000007</v>
      </c>
      <c r="S797">
        <f t="shared" si="50"/>
        <v>8.1541580000000007</v>
      </c>
      <c r="T797">
        <f t="shared" si="51"/>
        <v>8.1541580000000007</v>
      </c>
    </row>
    <row r="798" spans="1:20" x14ac:dyDescent="0.25">
      <c r="A798">
        <v>797</v>
      </c>
      <c r="B798" t="str">
        <f>INDEX(Elemek!$B$2:$B$113, MATCH(D798, Elemek!$C$2:$C$113,0))</f>
        <v>Mo</v>
      </c>
      <c r="C798">
        <v>90</v>
      </c>
      <c r="D798">
        <v>42</v>
      </c>
      <c r="E798">
        <v>48</v>
      </c>
      <c r="F798">
        <v>8.9620719999999992</v>
      </c>
      <c r="H798" t="str">
        <f ca="1">IF(M798=Vas!$B$4, IF(H797="I", 1, MAX(H$2:H797) + 1), "")</f>
        <v/>
      </c>
      <c r="L798">
        <v>797</v>
      </c>
      <c r="M798" t="str">
        <f>INDEX(Elemek!$B$2:$B$113, MATCH(O798, Elemek!$C$2:$C$113,0))</f>
        <v>Mo</v>
      </c>
      <c r="N798">
        <f t="shared" si="48"/>
        <v>90</v>
      </c>
      <c r="O798">
        <v>42</v>
      </c>
      <c r="P798">
        <v>48</v>
      </c>
      <c r="Q798">
        <v>8.9620719999999992</v>
      </c>
      <c r="R798">
        <f t="shared" si="49"/>
        <v>8.9620719999999992</v>
      </c>
      <c r="S798">
        <f t="shared" si="50"/>
        <v>8.9620719999999992</v>
      </c>
      <c r="T798">
        <f t="shared" si="51"/>
        <v>8.9620719999999992</v>
      </c>
    </row>
    <row r="799" spans="1:20" x14ac:dyDescent="0.25">
      <c r="A799">
        <v>798</v>
      </c>
      <c r="B799" t="str">
        <f>INDEX(Elemek!$B$2:$B$113, MATCH(D799, Elemek!$C$2:$C$113,0))</f>
        <v>Md</v>
      </c>
      <c r="C799">
        <v>257</v>
      </c>
      <c r="D799">
        <v>101</v>
      </c>
      <c r="E799">
        <v>156</v>
      </c>
      <c r="F799">
        <v>7.7250399999999999</v>
      </c>
      <c r="H799" t="str">
        <f ca="1">IF(M799=Vas!$B$4, IF(H798="I", 1, MAX(H$2:H798) + 1), "")</f>
        <v/>
      </c>
      <c r="L799">
        <v>798</v>
      </c>
      <c r="M799" t="str">
        <f>INDEX(Elemek!$B$2:$B$113, MATCH(O799, Elemek!$C$2:$C$113,0))</f>
        <v>Md</v>
      </c>
      <c r="N799">
        <f t="shared" si="48"/>
        <v>257</v>
      </c>
      <c r="O799">
        <v>101</v>
      </c>
      <c r="P799">
        <v>156</v>
      </c>
      <c r="Q799">
        <v>7.7250399999999999</v>
      </c>
      <c r="R799">
        <f t="shared" si="49"/>
        <v>7.7250399999999999</v>
      </c>
      <c r="S799">
        <f t="shared" si="50"/>
        <v>7.7250399999999999</v>
      </c>
      <c r="T799">
        <f t="shared" si="51"/>
        <v>7.7250399999999999</v>
      </c>
    </row>
    <row r="800" spans="1:20" x14ac:dyDescent="0.25">
      <c r="A800">
        <v>799</v>
      </c>
      <c r="B800" t="str">
        <f>INDEX(Elemek!$B$2:$B$113, MATCH(D800, Elemek!$C$2:$C$113,0))</f>
        <v>Pd</v>
      </c>
      <c r="C800">
        <v>111</v>
      </c>
      <c r="D800">
        <v>46</v>
      </c>
      <c r="E800">
        <v>65</v>
      </c>
      <c r="F800">
        <v>8.8445889999999991</v>
      </c>
      <c r="H800" t="str">
        <f ca="1">IF(M800=Vas!$B$4, IF(H799="I", 1, MAX(H$2:H799) + 1), "")</f>
        <v/>
      </c>
      <c r="L800">
        <v>799</v>
      </c>
      <c r="M800" t="str">
        <f>INDEX(Elemek!$B$2:$B$113, MATCH(O800, Elemek!$C$2:$C$113,0))</f>
        <v>Pd</v>
      </c>
      <c r="N800">
        <f t="shared" si="48"/>
        <v>111</v>
      </c>
      <c r="O800">
        <v>46</v>
      </c>
      <c r="P800">
        <v>65</v>
      </c>
      <c r="Q800">
        <v>8.8445889999999991</v>
      </c>
      <c r="R800">
        <f t="shared" si="49"/>
        <v>8.8445889999999991</v>
      </c>
      <c r="S800">
        <f t="shared" si="50"/>
        <v>8.8445889999999991</v>
      </c>
      <c r="T800">
        <f t="shared" si="51"/>
        <v>8.8445889999999991</v>
      </c>
    </row>
    <row r="801" spans="1:20" x14ac:dyDescent="0.25">
      <c r="A801">
        <v>800</v>
      </c>
      <c r="B801" t="str">
        <f>INDEX(Elemek!$B$2:$B$113, MATCH(D801, Elemek!$C$2:$C$113,0))</f>
        <v>Nd</v>
      </c>
      <c r="C801">
        <v>139</v>
      </c>
      <c r="D801">
        <v>60</v>
      </c>
      <c r="E801">
        <v>79</v>
      </c>
      <c r="F801">
        <v>8.6595289999999991</v>
      </c>
      <c r="H801" t="str">
        <f ca="1">IF(M801=Vas!$B$4, IF(H800="I", 1, MAX(H$2:H800) + 1), "")</f>
        <v/>
      </c>
      <c r="L801">
        <v>800</v>
      </c>
      <c r="M801" t="str">
        <f>INDEX(Elemek!$B$2:$B$113, MATCH(O801, Elemek!$C$2:$C$113,0))</f>
        <v>Nd</v>
      </c>
      <c r="N801">
        <f t="shared" si="48"/>
        <v>139</v>
      </c>
      <c r="O801">
        <v>60</v>
      </c>
      <c r="P801">
        <v>79</v>
      </c>
      <c r="Q801">
        <v>8.6595289999999991</v>
      </c>
      <c r="R801">
        <f t="shared" si="49"/>
        <v>8.6595289999999991</v>
      </c>
      <c r="S801">
        <f t="shared" si="50"/>
        <v>8.6595289999999991</v>
      </c>
      <c r="T801">
        <f t="shared" si="51"/>
        <v>8.6595289999999991</v>
      </c>
    </row>
    <row r="802" spans="1:20" x14ac:dyDescent="0.25">
      <c r="A802">
        <v>801</v>
      </c>
      <c r="B802" t="str">
        <f>INDEX(Elemek!$B$2:$B$113, MATCH(D802, Elemek!$C$2:$C$113,0))</f>
        <v>Hf</v>
      </c>
      <c r="C802">
        <v>180</v>
      </c>
      <c r="D802">
        <v>72</v>
      </c>
      <c r="E802">
        <v>108</v>
      </c>
      <c r="F802">
        <v>8.81</v>
      </c>
      <c r="H802" t="str">
        <f ca="1">IF(M802=Vas!$B$4, IF(H801="I", 1, MAX(H$2:H801) + 1), "")</f>
        <v/>
      </c>
      <c r="L802">
        <v>801</v>
      </c>
      <c r="M802" t="str">
        <f>INDEX(Elemek!$B$2:$B$113, MATCH(O802, Elemek!$C$2:$C$113,0))</f>
        <v>Hf</v>
      </c>
      <c r="N802">
        <f t="shared" si="48"/>
        <v>180</v>
      </c>
      <c r="O802">
        <v>72</v>
      </c>
      <c r="P802">
        <v>108</v>
      </c>
      <c r="R802">
        <f t="shared" si="49"/>
        <v>8.5399999999999991</v>
      </c>
      <c r="S802">
        <f t="shared" si="50"/>
        <v>8.36</v>
      </c>
      <c r="T802">
        <f t="shared" si="51"/>
        <v>8.81</v>
      </c>
    </row>
    <row r="803" spans="1:20" x14ac:dyDescent="0.25">
      <c r="A803">
        <v>802</v>
      </c>
      <c r="B803" t="str">
        <f>INDEX(Elemek!$B$2:$B$113, MATCH(D803, Elemek!$C$2:$C$113,0))</f>
        <v>At</v>
      </c>
      <c r="C803">
        <v>209</v>
      </c>
      <c r="D803">
        <v>85</v>
      </c>
      <c r="E803">
        <v>124</v>
      </c>
      <c r="F803">
        <v>8.1329539999999998</v>
      </c>
      <c r="H803" t="str">
        <f ca="1">IF(M803=Vas!$B$4, IF(H802="I", 1, MAX(H$2:H802) + 1), "")</f>
        <v/>
      </c>
      <c r="L803">
        <v>802</v>
      </c>
      <c r="M803" t="str">
        <f>INDEX(Elemek!$B$2:$B$113, MATCH(O803, Elemek!$C$2:$C$113,0))</f>
        <v>At</v>
      </c>
      <c r="N803">
        <f t="shared" si="48"/>
        <v>209</v>
      </c>
      <c r="O803">
        <v>85</v>
      </c>
      <c r="P803">
        <v>124</v>
      </c>
      <c r="Q803">
        <v>8.1329539999999998</v>
      </c>
      <c r="R803">
        <f t="shared" si="49"/>
        <v>8.1329539999999998</v>
      </c>
      <c r="S803">
        <f t="shared" si="50"/>
        <v>8.1329539999999998</v>
      </c>
      <c r="T803">
        <f t="shared" si="51"/>
        <v>8.1329539999999998</v>
      </c>
    </row>
    <row r="804" spans="1:20" x14ac:dyDescent="0.25">
      <c r="A804">
        <v>803</v>
      </c>
      <c r="B804" t="str">
        <f>INDEX(Elemek!$B$2:$B$113, MATCH(D804, Elemek!$C$2:$C$113,0))</f>
        <v>Ag</v>
      </c>
      <c r="C804">
        <v>113</v>
      </c>
      <c r="D804">
        <v>47</v>
      </c>
      <c r="E804">
        <v>66</v>
      </c>
      <c r="F804">
        <v>8.8415309999999998</v>
      </c>
      <c r="H804" t="str">
        <f ca="1">IF(M804=Vas!$B$4, IF(H803="I", 1, MAX(H$2:H803) + 1), "")</f>
        <v/>
      </c>
      <c r="L804">
        <v>803</v>
      </c>
      <c r="M804" t="str">
        <f>INDEX(Elemek!$B$2:$B$113, MATCH(O804, Elemek!$C$2:$C$113,0))</f>
        <v>Ag</v>
      </c>
      <c r="N804">
        <f t="shared" si="48"/>
        <v>113</v>
      </c>
      <c r="O804">
        <v>47</v>
      </c>
      <c r="P804">
        <v>66</v>
      </c>
      <c r="Q804">
        <v>8.8415309999999998</v>
      </c>
      <c r="R804">
        <f t="shared" si="49"/>
        <v>8.8415309999999998</v>
      </c>
      <c r="S804">
        <f t="shared" si="50"/>
        <v>8.8415309999999998</v>
      </c>
      <c r="T804">
        <f t="shared" si="51"/>
        <v>8.8415309999999998</v>
      </c>
    </row>
    <row r="805" spans="1:20" x14ac:dyDescent="0.25">
      <c r="A805">
        <v>804</v>
      </c>
      <c r="B805" t="str">
        <f>INDEX(Elemek!$B$2:$B$113, MATCH(D805, Elemek!$C$2:$C$113,0))</f>
        <v>Tb</v>
      </c>
      <c r="C805">
        <v>156</v>
      </c>
      <c r="D805">
        <v>65</v>
      </c>
      <c r="E805">
        <v>91</v>
      </c>
      <c r="F805">
        <v>8.7899999999999991</v>
      </c>
      <c r="H805" t="str">
        <f ca="1">IF(M805=Vas!$B$4, IF(H804="I", 1, MAX(H$2:H804) + 1), "")</f>
        <v/>
      </c>
      <c r="L805">
        <v>804</v>
      </c>
      <c r="M805" t="str">
        <f>INDEX(Elemek!$B$2:$B$113, MATCH(O805, Elemek!$C$2:$C$113,0))</f>
        <v>Tb</v>
      </c>
      <c r="N805">
        <f t="shared" si="48"/>
        <v>156</v>
      </c>
      <c r="O805">
        <v>65</v>
      </c>
      <c r="P805">
        <v>91</v>
      </c>
      <c r="R805">
        <f t="shared" si="49"/>
        <v>8.5399999999999991</v>
      </c>
      <c r="S805">
        <f t="shared" si="50"/>
        <v>8.5299999999999994</v>
      </c>
      <c r="T805">
        <f t="shared" si="51"/>
        <v>8.7899999999999991</v>
      </c>
    </row>
    <row r="806" spans="1:20" x14ac:dyDescent="0.25">
      <c r="A806">
        <v>805</v>
      </c>
      <c r="B806" t="str">
        <f>INDEX(Elemek!$B$2:$B$113, MATCH(D806, Elemek!$C$2:$C$113,0))</f>
        <v>Tl</v>
      </c>
      <c r="C806">
        <v>198</v>
      </c>
      <c r="D806">
        <v>81</v>
      </c>
      <c r="E806">
        <v>117</v>
      </c>
      <c r="F806">
        <v>8.2101659999999992</v>
      </c>
      <c r="H806" t="str">
        <f ca="1">IF(M806=Vas!$B$4, IF(H805="I", 1, MAX(H$2:H805) + 1), "")</f>
        <v/>
      </c>
      <c r="L806">
        <v>805</v>
      </c>
      <c r="M806" t="str">
        <f>INDEX(Elemek!$B$2:$B$113, MATCH(O806, Elemek!$C$2:$C$113,0))</f>
        <v>Tl</v>
      </c>
      <c r="N806">
        <f t="shared" si="48"/>
        <v>198</v>
      </c>
      <c r="O806">
        <v>81</v>
      </c>
      <c r="P806">
        <v>117</v>
      </c>
      <c r="Q806">
        <v>8.2101659999999992</v>
      </c>
      <c r="R806">
        <f t="shared" si="49"/>
        <v>8.2101659999999992</v>
      </c>
      <c r="S806">
        <f t="shared" si="50"/>
        <v>8.2101659999999992</v>
      </c>
      <c r="T806">
        <f t="shared" si="51"/>
        <v>8.2101659999999992</v>
      </c>
    </row>
    <row r="807" spans="1:20" x14ac:dyDescent="0.25">
      <c r="A807">
        <v>806</v>
      </c>
      <c r="B807" t="str">
        <f>INDEX(Elemek!$B$2:$B$113, MATCH(D807, Elemek!$C$2:$C$113,0))</f>
        <v>Fm</v>
      </c>
      <c r="C807">
        <v>251</v>
      </c>
      <c r="D807">
        <v>100</v>
      </c>
      <c r="E807">
        <v>151</v>
      </c>
      <c r="F807">
        <v>7.7685899999999997</v>
      </c>
      <c r="H807" t="str">
        <f ca="1">IF(M807=Vas!$B$4, IF(H806="I", 1, MAX(H$2:H806) + 1), "")</f>
        <v/>
      </c>
      <c r="L807">
        <v>806</v>
      </c>
      <c r="M807" t="str">
        <f>INDEX(Elemek!$B$2:$B$113, MATCH(O807, Elemek!$C$2:$C$113,0))</f>
        <v>Fm</v>
      </c>
      <c r="N807">
        <f t="shared" si="48"/>
        <v>251</v>
      </c>
      <c r="O807">
        <v>100</v>
      </c>
      <c r="P807">
        <v>151</v>
      </c>
      <c r="Q807">
        <v>7.7685899999999997</v>
      </c>
      <c r="R807">
        <f t="shared" si="49"/>
        <v>7.7685899999999997</v>
      </c>
      <c r="S807">
        <f t="shared" si="50"/>
        <v>7.7685899999999997</v>
      </c>
      <c r="T807">
        <f t="shared" si="51"/>
        <v>7.7685899999999997</v>
      </c>
    </row>
    <row r="808" spans="1:20" x14ac:dyDescent="0.25">
      <c r="A808">
        <v>807</v>
      </c>
      <c r="B808" t="str">
        <f>INDEX(Elemek!$B$2:$B$113, MATCH(D808, Elemek!$C$2:$C$113,0))</f>
        <v>Nd</v>
      </c>
      <c r="C808">
        <v>138</v>
      </c>
      <c r="D808">
        <v>60</v>
      </c>
      <c r="E808">
        <v>78</v>
      </c>
      <c r="F808">
        <v>8.6656610000000001</v>
      </c>
      <c r="H808" t="str">
        <f ca="1">IF(M808=Vas!$B$4, IF(H807="I", 1, MAX(H$2:H807) + 1), "")</f>
        <v/>
      </c>
      <c r="L808">
        <v>807</v>
      </c>
      <c r="M808" t="str">
        <f>INDEX(Elemek!$B$2:$B$113, MATCH(O808, Elemek!$C$2:$C$113,0))</f>
        <v>Nd</v>
      </c>
      <c r="N808">
        <f t="shared" si="48"/>
        <v>138</v>
      </c>
      <c r="O808">
        <v>60</v>
      </c>
      <c r="P808">
        <v>78</v>
      </c>
      <c r="Q808">
        <v>8.6656610000000001</v>
      </c>
      <c r="R808">
        <f t="shared" si="49"/>
        <v>8.6656610000000001</v>
      </c>
      <c r="S808">
        <f t="shared" si="50"/>
        <v>8.6656610000000001</v>
      </c>
      <c r="T808">
        <f t="shared" si="51"/>
        <v>8.6656610000000001</v>
      </c>
    </row>
    <row r="809" spans="1:20" x14ac:dyDescent="0.25">
      <c r="A809">
        <v>808</v>
      </c>
      <c r="B809" t="str">
        <f>INDEX(Elemek!$B$2:$B$113, MATCH(D809, Elemek!$C$2:$C$113,0))</f>
        <v>Ho</v>
      </c>
      <c r="C809">
        <v>160</v>
      </c>
      <c r="D809">
        <v>67</v>
      </c>
      <c r="E809">
        <v>93</v>
      </c>
      <c r="F809">
        <v>8.4858770000000003</v>
      </c>
      <c r="H809" t="str">
        <f ca="1">IF(M809=Vas!$B$4, IF(H808="I", 1, MAX(H$2:H808) + 1), "")</f>
        <v/>
      </c>
      <c r="L809">
        <v>808</v>
      </c>
      <c r="M809" t="str">
        <f>INDEX(Elemek!$B$2:$B$113, MATCH(O809, Elemek!$C$2:$C$113,0))</f>
        <v>Ho</v>
      </c>
      <c r="N809">
        <f t="shared" si="48"/>
        <v>160</v>
      </c>
      <c r="O809">
        <v>67</v>
      </c>
      <c r="P809">
        <v>93</v>
      </c>
      <c r="Q809">
        <v>8.4858770000000003</v>
      </c>
      <c r="R809">
        <f t="shared" si="49"/>
        <v>8.4858770000000003</v>
      </c>
      <c r="S809">
        <f t="shared" si="50"/>
        <v>8.4858770000000003</v>
      </c>
      <c r="T809">
        <f t="shared" si="51"/>
        <v>8.4858770000000003</v>
      </c>
    </row>
    <row r="810" spans="1:20" x14ac:dyDescent="0.25">
      <c r="A810">
        <v>809</v>
      </c>
      <c r="B810" t="str">
        <f>INDEX(Elemek!$B$2:$B$113, MATCH(D810, Elemek!$C$2:$C$113,0))</f>
        <v>Sb</v>
      </c>
      <c r="C810">
        <v>118</v>
      </c>
      <c r="D810">
        <v>51</v>
      </c>
      <c r="E810">
        <v>67</v>
      </c>
      <c r="F810">
        <v>8.8149630000000005</v>
      </c>
      <c r="H810" t="str">
        <f ca="1">IF(M810=Vas!$B$4, IF(H809="I", 1, MAX(H$2:H809) + 1), "")</f>
        <v/>
      </c>
      <c r="L810">
        <v>809</v>
      </c>
      <c r="M810" t="str">
        <f>INDEX(Elemek!$B$2:$B$113, MATCH(O810, Elemek!$C$2:$C$113,0))</f>
        <v>Sb</v>
      </c>
      <c r="N810">
        <f t="shared" si="48"/>
        <v>118</v>
      </c>
      <c r="O810">
        <v>51</v>
      </c>
      <c r="P810">
        <v>67</v>
      </c>
      <c r="Q810">
        <v>8.8149630000000005</v>
      </c>
      <c r="R810">
        <f t="shared" si="49"/>
        <v>8.8149630000000005</v>
      </c>
      <c r="S810">
        <f t="shared" si="50"/>
        <v>8.8149630000000005</v>
      </c>
      <c r="T810">
        <f t="shared" si="51"/>
        <v>8.8149630000000005</v>
      </c>
    </row>
    <row r="811" spans="1:20" x14ac:dyDescent="0.25">
      <c r="A811">
        <v>810</v>
      </c>
      <c r="B811" t="str">
        <f>INDEX(Elemek!$B$2:$B$113, MATCH(D811, Elemek!$C$2:$C$113,0))</f>
        <v>Pu</v>
      </c>
      <c r="C811">
        <v>243</v>
      </c>
      <c r="D811">
        <v>94</v>
      </c>
      <c r="E811">
        <v>149</v>
      </c>
      <c r="F811">
        <v>7.8336480000000002</v>
      </c>
      <c r="H811" t="str">
        <f ca="1">IF(M811=Vas!$B$4, IF(H810="I", 1, MAX(H$2:H810) + 1), "")</f>
        <v/>
      </c>
      <c r="L811">
        <v>810</v>
      </c>
      <c r="M811" t="str">
        <f>INDEX(Elemek!$B$2:$B$113, MATCH(O811, Elemek!$C$2:$C$113,0))</f>
        <v>Pu</v>
      </c>
      <c r="N811">
        <f t="shared" si="48"/>
        <v>243</v>
      </c>
      <c r="O811">
        <v>94</v>
      </c>
      <c r="P811">
        <v>149</v>
      </c>
      <c r="Q811">
        <v>7.8336480000000002</v>
      </c>
      <c r="R811">
        <f t="shared" si="49"/>
        <v>7.8336480000000002</v>
      </c>
      <c r="S811">
        <f t="shared" si="50"/>
        <v>7.8336480000000002</v>
      </c>
      <c r="T811">
        <f t="shared" si="51"/>
        <v>7.8336480000000002</v>
      </c>
    </row>
    <row r="812" spans="1:20" x14ac:dyDescent="0.25">
      <c r="A812">
        <v>811</v>
      </c>
      <c r="B812" t="str">
        <f>INDEX(Elemek!$B$2:$B$113, MATCH(D812, Elemek!$C$2:$C$113,0))</f>
        <v>Au</v>
      </c>
      <c r="C812">
        <v>192</v>
      </c>
      <c r="D812">
        <v>79</v>
      </c>
      <c r="E812">
        <v>113</v>
      </c>
      <c r="F812">
        <v>8.2420360000000006</v>
      </c>
      <c r="H812" t="str">
        <f ca="1">IF(M812=Vas!$B$4, IF(H811="I", 1, MAX(H$2:H811) + 1), "")</f>
        <v/>
      </c>
      <c r="L812">
        <v>811</v>
      </c>
      <c r="M812" t="str">
        <f>INDEX(Elemek!$B$2:$B$113, MATCH(O812, Elemek!$C$2:$C$113,0))</f>
        <v>Au</v>
      </c>
      <c r="N812">
        <f t="shared" si="48"/>
        <v>192</v>
      </c>
      <c r="O812">
        <v>79</v>
      </c>
      <c r="P812">
        <v>113</v>
      </c>
      <c r="Q812">
        <v>8.2420360000000006</v>
      </c>
      <c r="R812">
        <f t="shared" si="49"/>
        <v>8.2420360000000006</v>
      </c>
      <c r="S812">
        <f t="shared" si="50"/>
        <v>8.2420360000000006</v>
      </c>
      <c r="T812">
        <f t="shared" si="51"/>
        <v>8.2420360000000006</v>
      </c>
    </row>
    <row r="813" spans="1:20" x14ac:dyDescent="0.25">
      <c r="A813">
        <v>812</v>
      </c>
      <c r="B813" t="str">
        <f>INDEX(Elemek!$B$2:$B$113, MATCH(D813, Elemek!$C$2:$C$113,0))</f>
        <v>In</v>
      </c>
      <c r="C813">
        <v>110</v>
      </c>
      <c r="D813">
        <v>49</v>
      </c>
      <c r="E813">
        <v>61</v>
      </c>
      <c r="F813">
        <v>8.8574640000000002</v>
      </c>
      <c r="H813" t="str">
        <f ca="1">IF(M813=Vas!$B$4, IF(H812="I", 1, MAX(H$2:H812) + 1), "")</f>
        <v/>
      </c>
      <c r="L813">
        <v>812</v>
      </c>
      <c r="M813" t="str">
        <f>INDEX(Elemek!$B$2:$B$113, MATCH(O813, Elemek!$C$2:$C$113,0))</f>
        <v>In</v>
      </c>
      <c r="N813">
        <f t="shared" si="48"/>
        <v>110</v>
      </c>
      <c r="O813">
        <v>49</v>
      </c>
      <c r="P813">
        <v>61</v>
      </c>
      <c r="Q813">
        <v>8.8574640000000002</v>
      </c>
      <c r="R813">
        <f t="shared" si="49"/>
        <v>8.8574640000000002</v>
      </c>
      <c r="S813">
        <f t="shared" si="50"/>
        <v>8.8574640000000002</v>
      </c>
      <c r="T813">
        <f t="shared" si="51"/>
        <v>8.8574640000000002</v>
      </c>
    </row>
    <row r="814" spans="1:20" x14ac:dyDescent="0.25">
      <c r="A814">
        <v>813</v>
      </c>
      <c r="B814" t="str">
        <f>INDEX(Elemek!$B$2:$B$113, MATCH(D814, Elemek!$C$2:$C$113,0))</f>
        <v>Ce</v>
      </c>
      <c r="C814">
        <v>133</v>
      </c>
      <c r="D814">
        <v>58</v>
      </c>
      <c r="E814">
        <v>75</v>
      </c>
      <c r="F814">
        <v>8.6907709999999998</v>
      </c>
      <c r="H814" t="str">
        <f ca="1">IF(M814=Vas!$B$4, IF(H813="I", 1, MAX(H$2:H813) + 1), "")</f>
        <v/>
      </c>
      <c r="L814">
        <v>813</v>
      </c>
      <c r="M814" t="str">
        <f>INDEX(Elemek!$B$2:$B$113, MATCH(O814, Elemek!$C$2:$C$113,0))</f>
        <v>Ce</v>
      </c>
      <c r="N814">
        <f t="shared" si="48"/>
        <v>133</v>
      </c>
      <c r="O814">
        <v>58</v>
      </c>
      <c r="P814">
        <v>75</v>
      </c>
      <c r="Q814">
        <v>8.6907709999999998</v>
      </c>
      <c r="R814">
        <f t="shared" si="49"/>
        <v>8.6907709999999998</v>
      </c>
      <c r="S814">
        <f t="shared" si="50"/>
        <v>8.6907709999999998</v>
      </c>
      <c r="T814">
        <f t="shared" si="51"/>
        <v>8.6907709999999998</v>
      </c>
    </row>
    <row r="815" spans="1:20" x14ac:dyDescent="0.25">
      <c r="A815">
        <v>814</v>
      </c>
      <c r="B815" t="str">
        <f>INDEX(Elemek!$B$2:$B$113, MATCH(D815, Elemek!$C$2:$C$113,0))</f>
        <v>Tc</v>
      </c>
      <c r="C815">
        <v>94</v>
      </c>
      <c r="D815">
        <v>43</v>
      </c>
      <c r="E815">
        <v>51</v>
      </c>
      <c r="F815">
        <v>8.966583</v>
      </c>
      <c r="H815" t="str">
        <f ca="1">IF(M815=Vas!$B$4, IF(H814="I", 1, MAX(H$2:H814) + 1), "")</f>
        <v/>
      </c>
      <c r="L815">
        <v>814</v>
      </c>
      <c r="M815" t="str">
        <f>INDEX(Elemek!$B$2:$B$113, MATCH(O815, Elemek!$C$2:$C$113,0))</f>
        <v>Tc</v>
      </c>
      <c r="N815">
        <f t="shared" si="48"/>
        <v>94</v>
      </c>
      <c r="O815">
        <v>43</v>
      </c>
      <c r="P815">
        <v>51</v>
      </c>
      <c r="Q815">
        <v>8.966583</v>
      </c>
      <c r="R815">
        <f t="shared" si="49"/>
        <v>8.966583</v>
      </c>
      <c r="S815">
        <f t="shared" si="50"/>
        <v>8.966583</v>
      </c>
      <c r="T815">
        <f t="shared" si="51"/>
        <v>8.966583</v>
      </c>
    </row>
    <row r="816" spans="1:20" x14ac:dyDescent="0.25">
      <c r="A816">
        <v>815</v>
      </c>
      <c r="B816" t="str">
        <f>INDEX(Elemek!$B$2:$B$113, MATCH(D816, Elemek!$C$2:$C$113,0))</f>
        <v>Y</v>
      </c>
      <c r="C816">
        <v>85</v>
      </c>
      <c r="D816">
        <v>39</v>
      </c>
      <c r="E816">
        <v>46</v>
      </c>
      <c r="F816">
        <v>8.9868799999999993</v>
      </c>
      <c r="H816" t="str">
        <f ca="1">IF(M816=Vas!$B$4, IF(H815="I", 1, MAX(H$2:H815) + 1), "")</f>
        <v/>
      </c>
      <c r="L816">
        <v>815</v>
      </c>
      <c r="M816" t="str">
        <f>INDEX(Elemek!$B$2:$B$113, MATCH(O816, Elemek!$C$2:$C$113,0))</f>
        <v>Y</v>
      </c>
      <c r="N816">
        <f t="shared" si="48"/>
        <v>85</v>
      </c>
      <c r="O816">
        <v>39</v>
      </c>
      <c r="P816">
        <v>46</v>
      </c>
      <c r="Q816">
        <v>8.9868799999999993</v>
      </c>
      <c r="R816">
        <f t="shared" si="49"/>
        <v>8.9868799999999993</v>
      </c>
      <c r="S816">
        <f t="shared" si="50"/>
        <v>8.9868799999999993</v>
      </c>
      <c r="T816">
        <f t="shared" si="51"/>
        <v>8.9868799999999993</v>
      </c>
    </row>
    <row r="817" spans="1:20" x14ac:dyDescent="0.25">
      <c r="A817">
        <v>816</v>
      </c>
      <c r="B817" t="str">
        <f>INDEX(Elemek!$B$2:$B$113, MATCH(D817, Elemek!$C$2:$C$113,0))</f>
        <v>Ga</v>
      </c>
      <c r="C817">
        <v>73</v>
      </c>
      <c r="D817">
        <v>31</v>
      </c>
      <c r="E817">
        <v>42</v>
      </c>
      <c r="F817">
        <v>9.0261119999999995</v>
      </c>
      <c r="H817" t="str">
        <f ca="1">IF(M817=Vas!$B$4, IF(H816="I", 1, MAX(H$2:H816) + 1), "")</f>
        <v/>
      </c>
      <c r="L817">
        <v>816</v>
      </c>
      <c r="M817" t="str">
        <f>INDEX(Elemek!$B$2:$B$113, MATCH(O817, Elemek!$C$2:$C$113,0))</f>
        <v>Ga</v>
      </c>
      <c r="N817">
        <f t="shared" si="48"/>
        <v>73</v>
      </c>
      <c r="O817">
        <v>31</v>
      </c>
      <c r="P817">
        <v>42</v>
      </c>
      <c r="Q817">
        <v>9.0261119999999995</v>
      </c>
      <c r="R817">
        <f t="shared" si="49"/>
        <v>9.0261119999999995</v>
      </c>
      <c r="S817">
        <f t="shared" si="50"/>
        <v>9.0261119999999995</v>
      </c>
      <c r="T817">
        <f t="shared" si="51"/>
        <v>9.0261119999999995</v>
      </c>
    </row>
    <row r="818" spans="1:20" x14ac:dyDescent="0.25">
      <c r="A818">
        <v>817</v>
      </c>
      <c r="B818" t="str">
        <f>INDEX(Elemek!$B$2:$B$113, MATCH(D818, Elemek!$C$2:$C$113,0))</f>
        <v>Hg</v>
      </c>
      <c r="C818">
        <v>192</v>
      </c>
      <c r="D818">
        <v>80</v>
      </c>
      <c r="E818">
        <v>112</v>
      </c>
      <c r="F818">
        <v>8.2380510000000005</v>
      </c>
      <c r="H818" t="str">
        <f ca="1">IF(M818=Vas!$B$4, IF(H817="I", 1, MAX(H$2:H817) + 1), "")</f>
        <v/>
      </c>
      <c r="L818">
        <v>817</v>
      </c>
      <c r="M818" t="str">
        <f>INDEX(Elemek!$B$2:$B$113, MATCH(O818, Elemek!$C$2:$C$113,0))</f>
        <v>Hg</v>
      </c>
      <c r="N818">
        <f t="shared" si="48"/>
        <v>192</v>
      </c>
      <c r="O818">
        <v>80</v>
      </c>
      <c r="P818">
        <v>112</v>
      </c>
      <c r="Q818">
        <v>8.2380510000000005</v>
      </c>
      <c r="R818">
        <f t="shared" si="49"/>
        <v>8.2380510000000005</v>
      </c>
      <c r="S818">
        <f t="shared" si="50"/>
        <v>8.2380510000000005</v>
      </c>
      <c r="T818">
        <f t="shared" si="51"/>
        <v>8.2380510000000005</v>
      </c>
    </row>
    <row r="819" spans="1:20" x14ac:dyDescent="0.25">
      <c r="A819">
        <v>818</v>
      </c>
      <c r="B819" t="str">
        <f>INDEX(Elemek!$B$2:$B$113, MATCH(D819, Elemek!$C$2:$C$113,0))</f>
        <v>La</v>
      </c>
      <c r="C819">
        <v>132</v>
      </c>
      <c r="D819">
        <v>57</v>
      </c>
      <c r="E819">
        <v>75</v>
      </c>
      <c r="F819">
        <v>8.7057210000000005</v>
      </c>
      <c r="H819" t="str">
        <f ca="1">IF(M819=Vas!$B$4, IF(H818="I", 1, MAX(H$2:H818) + 1), "")</f>
        <v/>
      </c>
      <c r="L819">
        <v>818</v>
      </c>
      <c r="M819" t="str">
        <f>INDEX(Elemek!$B$2:$B$113, MATCH(O819, Elemek!$C$2:$C$113,0))</f>
        <v>La</v>
      </c>
      <c r="N819">
        <f t="shared" si="48"/>
        <v>132</v>
      </c>
      <c r="O819">
        <v>57</v>
      </c>
      <c r="P819">
        <v>75</v>
      </c>
      <c r="Q819">
        <v>8.7057210000000005</v>
      </c>
      <c r="R819">
        <f t="shared" si="49"/>
        <v>8.7057210000000005</v>
      </c>
      <c r="S819">
        <f t="shared" si="50"/>
        <v>8.7057210000000005</v>
      </c>
      <c r="T819">
        <f t="shared" si="51"/>
        <v>8.7057210000000005</v>
      </c>
    </row>
    <row r="820" spans="1:20" x14ac:dyDescent="0.25">
      <c r="A820">
        <v>819</v>
      </c>
      <c r="B820" t="str">
        <f>INDEX(Elemek!$B$2:$B$113, MATCH(D820, Elemek!$C$2:$C$113,0))</f>
        <v>Rh</v>
      </c>
      <c r="C820">
        <v>99</v>
      </c>
      <c r="D820">
        <v>45</v>
      </c>
      <c r="E820">
        <v>54</v>
      </c>
      <c r="F820">
        <v>8.83</v>
      </c>
      <c r="H820" t="str">
        <f ca="1">IF(M820=Vas!$B$4, IF(H819="I", 1, MAX(H$2:H819) + 1), "")</f>
        <v/>
      </c>
      <c r="L820">
        <v>819</v>
      </c>
      <c r="M820" t="str">
        <f>INDEX(Elemek!$B$2:$B$113, MATCH(O820, Elemek!$C$2:$C$113,0))</f>
        <v>Rh</v>
      </c>
      <c r="N820">
        <f t="shared" si="48"/>
        <v>99</v>
      </c>
      <c r="O820">
        <v>45</v>
      </c>
      <c r="P820">
        <v>54</v>
      </c>
      <c r="R820">
        <f t="shared" si="49"/>
        <v>8.5399999999999991</v>
      </c>
      <c r="S820">
        <f t="shared" si="50"/>
        <v>8.92</v>
      </c>
      <c r="T820">
        <f t="shared" si="51"/>
        <v>8.83</v>
      </c>
    </row>
    <row r="821" spans="1:20" x14ac:dyDescent="0.25">
      <c r="A821">
        <v>820</v>
      </c>
      <c r="B821" t="str">
        <f>INDEX(Elemek!$B$2:$B$113, MATCH(D821, Elemek!$C$2:$C$113,0))</f>
        <v>Db</v>
      </c>
      <c r="C821">
        <v>267</v>
      </c>
      <c r="D821">
        <v>105</v>
      </c>
      <c r="E821">
        <v>162</v>
      </c>
      <c r="F821">
        <v>7.644361</v>
      </c>
      <c r="H821" t="str">
        <f ca="1">IF(M821=Vas!$B$4, IF(H820="I", 1, MAX(H$2:H820) + 1), "")</f>
        <v/>
      </c>
      <c r="L821">
        <v>820</v>
      </c>
      <c r="M821" t="str">
        <f>INDEX(Elemek!$B$2:$B$113, MATCH(O821, Elemek!$C$2:$C$113,0))</f>
        <v>Db</v>
      </c>
      <c r="N821">
        <f t="shared" si="48"/>
        <v>267</v>
      </c>
      <c r="O821">
        <v>105</v>
      </c>
      <c r="P821">
        <v>162</v>
      </c>
      <c r="Q821">
        <v>7.644361</v>
      </c>
      <c r="R821">
        <f t="shared" si="49"/>
        <v>7.644361</v>
      </c>
      <c r="S821">
        <f t="shared" si="50"/>
        <v>7.644361</v>
      </c>
      <c r="T821">
        <f t="shared" si="51"/>
        <v>7.644361</v>
      </c>
    </row>
    <row r="822" spans="1:20" x14ac:dyDescent="0.25">
      <c r="A822">
        <v>821</v>
      </c>
      <c r="B822" t="str">
        <f>INDEX(Elemek!$B$2:$B$113, MATCH(D822, Elemek!$C$2:$C$113,0))</f>
        <v>Lu</v>
      </c>
      <c r="C822">
        <v>179</v>
      </c>
      <c r="D822">
        <v>71</v>
      </c>
      <c r="E822">
        <v>108</v>
      </c>
      <c r="F822">
        <v>8.3454280000000001</v>
      </c>
      <c r="H822" t="str">
        <f ca="1">IF(M822=Vas!$B$4, IF(H821="I", 1, MAX(H$2:H821) + 1), "")</f>
        <v/>
      </c>
      <c r="L822">
        <v>821</v>
      </c>
      <c r="M822" t="str">
        <f>INDEX(Elemek!$B$2:$B$113, MATCH(O822, Elemek!$C$2:$C$113,0))</f>
        <v>Lu</v>
      </c>
      <c r="N822">
        <f t="shared" si="48"/>
        <v>179</v>
      </c>
      <c r="O822">
        <v>71</v>
      </c>
      <c r="P822">
        <v>108</v>
      </c>
      <c r="Q822">
        <v>8.3454280000000001</v>
      </c>
      <c r="R822">
        <f t="shared" si="49"/>
        <v>8.3454280000000001</v>
      </c>
      <c r="S822">
        <f t="shared" si="50"/>
        <v>8.3454280000000001</v>
      </c>
      <c r="T822">
        <f t="shared" si="51"/>
        <v>8.3454280000000001</v>
      </c>
    </row>
    <row r="823" spans="1:20" x14ac:dyDescent="0.25">
      <c r="A823">
        <v>822</v>
      </c>
      <c r="B823" t="str">
        <f>INDEX(Elemek!$B$2:$B$113, MATCH(D823, Elemek!$C$2:$C$113,0))</f>
        <v>Rb</v>
      </c>
      <c r="C823">
        <v>81</v>
      </c>
      <c r="D823">
        <v>37</v>
      </c>
      <c r="E823">
        <v>44</v>
      </c>
      <c r="F823">
        <v>9.0028710000000007</v>
      </c>
      <c r="H823" t="str">
        <f ca="1">IF(M823=Vas!$B$4, IF(H822="I", 1, MAX(H$2:H822) + 1), "")</f>
        <v/>
      </c>
      <c r="L823">
        <v>822</v>
      </c>
      <c r="M823" t="str">
        <f>INDEX(Elemek!$B$2:$B$113, MATCH(O823, Elemek!$C$2:$C$113,0))</f>
        <v>Rb</v>
      </c>
      <c r="N823">
        <f t="shared" si="48"/>
        <v>81</v>
      </c>
      <c r="O823">
        <v>37</v>
      </c>
      <c r="P823">
        <v>44</v>
      </c>
      <c r="Q823">
        <v>9.0028710000000007</v>
      </c>
      <c r="R823">
        <f t="shared" si="49"/>
        <v>9.0028710000000007</v>
      </c>
      <c r="S823">
        <f t="shared" si="50"/>
        <v>9.0028710000000007</v>
      </c>
      <c r="T823">
        <f t="shared" si="51"/>
        <v>9.0028710000000007</v>
      </c>
    </row>
    <row r="824" spans="1:20" x14ac:dyDescent="0.25">
      <c r="A824">
        <v>823</v>
      </c>
      <c r="B824" t="str">
        <f>INDEX(Elemek!$B$2:$B$113, MATCH(D824, Elemek!$C$2:$C$113,0))</f>
        <v>Bk</v>
      </c>
      <c r="C824">
        <v>243</v>
      </c>
      <c r="D824">
        <v>97</v>
      </c>
      <c r="E824">
        <v>146</v>
      </c>
      <c r="F824">
        <v>7.8298009999999998</v>
      </c>
      <c r="H824" t="str">
        <f ca="1">IF(M824=Vas!$B$4, IF(H823="I", 1, MAX(H$2:H823) + 1), "")</f>
        <v/>
      </c>
      <c r="L824">
        <v>823</v>
      </c>
      <c r="M824" t="str">
        <f>INDEX(Elemek!$B$2:$B$113, MATCH(O824, Elemek!$C$2:$C$113,0))</f>
        <v>Bk</v>
      </c>
      <c r="N824">
        <f t="shared" si="48"/>
        <v>243</v>
      </c>
      <c r="O824">
        <v>97</v>
      </c>
      <c r="P824">
        <v>146</v>
      </c>
      <c r="Q824">
        <v>7.8298009999999998</v>
      </c>
      <c r="R824">
        <f t="shared" si="49"/>
        <v>7.8298009999999998</v>
      </c>
      <c r="S824">
        <f t="shared" si="50"/>
        <v>7.8298009999999998</v>
      </c>
      <c r="T824">
        <f t="shared" si="51"/>
        <v>7.8298009999999998</v>
      </c>
    </row>
    <row r="825" spans="1:20" x14ac:dyDescent="0.25">
      <c r="A825">
        <v>824</v>
      </c>
      <c r="B825" t="str">
        <f>INDEX(Elemek!$B$2:$B$113, MATCH(D825, Elemek!$C$2:$C$113,0))</f>
        <v>In</v>
      </c>
      <c r="C825">
        <v>115</v>
      </c>
      <c r="D825">
        <v>49</v>
      </c>
      <c r="E825">
        <v>66</v>
      </c>
      <c r="F825">
        <v>9.01</v>
      </c>
      <c r="H825" t="str">
        <f ca="1">IF(M825=Vas!$B$4, IF(H824="I", 1, MAX(H$2:H824) + 1), "")</f>
        <v/>
      </c>
      <c r="L825">
        <v>824</v>
      </c>
      <c r="M825" t="str">
        <f>INDEX(Elemek!$B$2:$B$113, MATCH(O825, Elemek!$C$2:$C$113,0))</f>
        <v>In</v>
      </c>
      <c r="N825">
        <f t="shared" si="48"/>
        <v>115</v>
      </c>
      <c r="O825">
        <v>49</v>
      </c>
      <c r="P825">
        <v>66</v>
      </c>
      <c r="R825">
        <f t="shared" si="49"/>
        <v>8.5399999999999991</v>
      </c>
      <c r="S825">
        <f t="shared" si="50"/>
        <v>8.85</v>
      </c>
      <c r="T825">
        <f t="shared" si="51"/>
        <v>9.01</v>
      </c>
    </row>
    <row r="826" spans="1:20" x14ac:dyDescent="0.25">
      <c r="A826">
        <v>825</v>
      </c>
      <c r="B826" t="str">
        <f>INDEX(Elemek!$B$2:$B$113, MATCH(D826, Elemek!$C$2:$C$113,0))</f>
        <v>Kr</v>
      </c>
      <c r="C826">
        <v>85</v>
      </c>
      <c r="D826">
        <v>36</v>
      </c>
      <c r="E826">
        <v>49</v>
      </c>
      <c r="F826">
        <v>9.15</v>
      </c>
      <c r="H826" t="str">
        <f ca="1">IF(M826=Vas!$B$4, IF(H825="I", 1, MAX(H$2:H825) + 1), "")</f>
        <v/>
      </c>
      <c r="L826">
        <v>825</v>
      </c>
      <c r="M826" t="str">
        <f>INDEX(Elemek!$B$2:$B$113, MATCH(O826, Elemek!$C$2:$C$113,0))</f>
        <v>Kr</v>
      </c>
      <c r="N826">
        <f t="shared" si="48"/>
        <v>85</v>
      </c>
      <c r="O826">
        <v>36</v>
      </c>
      <c r="P826">
        <v>49</v>
      </c>
      <c r="R826">
        <f t="shared" si="49"/>
        <v>8.5399999999999991</v>
      </c>
      <c r="S826">
        <f t="shared" si="50"/>
        <v>9.02</v>
      </c>
      <c r="T826">
        <f t="shared" si="51"/>
        <v>9.15</v>
      </c>
    </row>
    <row r="827" spans="1:20" x14ac:dyDescent="0.25">
      <c r="A827">
        <v>826</v>
      </c>
      <c r="B827" t="str">
        <f>INDEX(Elemek!$B$2:$B$113, MATCH(D827, Elemek!$C$2:$C$113,0))</f>
        <v>Ru</v>
      </c>
      <c r="C827">
        <v>105</v>
      </c>
      <c r="D827">
        <v>44</v>
      </c>
      <c r="E827">
        <v>61</v>
      </c>
      <c r="F827">
        <v>8.8896890000000006</v>
      </c>
      <c r="H827" t="str">
        <f ca="1">IF(M827=Vas!$B$4, IF(H826="I", 1, MAX(H$2:H826) + 1), "")</f>
        <v/>
      </c>
      <c r="L827">
        <v>826</v>
      </c>
      <c r="M827" t="str">
        <f>INDEX(Elemek!$B$2:$B$113, MATCH(O827, Elemek!$C$2:$C$113,0))</f>
        <v>Ru</v>
      </c>
      <c r="N827">
        <f t="shared" si="48"/>
        <v>105</v>
      </c>
      <c r="O827">
        <v>44</v>
      </c>
      <c r="P827">
        <v>61</v>
      </c>
      <c r="Q827">
        <v>8.8896890000000006</v>
      </c>
      <c r="R827">
        <f t="shared" si="49"/>
        <v>8.8896890000000006</v>
      </c>
      <c r="S827">
        <f t="shared" si="50"/>
        <v>8.8896890000000006</v>
      </c>
      <c r="T827">
        <f t="shared" si="51"/>
        <v>8.8896890000000006</v>
      </c>
    </row>
    <row r="828" spans="1:20" x14ac:dyDescent="0.25">
      <c r="A828">
        <v>827</v>
      </c>
      <c r="B828" t="str">
        <f>INDEX(Elemek!$B$2:$B$113, MATCH(D828, Elemek!$C$2:$C$113,0))</f>
        <v>Br</v>
      </c>
      <c r="C828">
        <v>80</v>
      </c>
      <c r="D828">
        <v>35</v>
      </c>
      <c r="E828">
        <v>45</v>
      </c>
      <c r="F828">
        <v>9.018872</v>
      </c>
      <c r="H828" t="str">
        <f ca="1">IF(M828=Vas!$B$4, IF(H827="I", 1, MAX(H$2:H827) + 1), "")</f>
        <v/>
      </c>
      <c r="L828">
        <v>827</v>
      </c>
      <c r="M828" t="str">
        <f>INDEX(Elemek!$B$2:$B$113, MATCH(O828, Elemek!$C$2:$C$113,0))</f>
        <v>Br</v>
      </c>
      <c r="N828">
        <f t="shared" si="48"/>
        <v>80</v>
      </c>
      <c r="O828">
        <v>35</v>
      </c>
      <c r="P828">
        <v>45</v>
      </c>
      <c r="Q828">
        <v>9.018872</v>
      </c>
      <c r="R828">
        <f t="shared" si="49"/>
        <v>9.018872</v>
      </c>
      <c r="S828">
        <f t="shared" si="50"/>
        <v>9.018872</v>
      </c>
      <c r="T828">
        <f t="shared" si="51"/>
        <v>9.018872</v>
      </c>
    </row>
    <row r="829" spans="1:20" x14ac:dyDescent="0.25">
      <c r="A829">
        <v>828</v>
      </c>
      <c r="B829" t="str">
        <f>INDEX(Elemek!$B$2:$B$113, MATCH(D829, Elemek!$C$2:$C$113,0))</f>
        <v>Pr</v>
      </c>
      <c r="C829">
        <v>139</v>
      </c>
      <c r="D829">
        <v>59</v>
      </c>
      <c r="E829">
        <v>80</v>
      </c>
      <c r="F829">
        <v>8.6815650000000009</v>
      </c>
      <c r="H829" t="str">
        <f ca="1">IF(M829=Vas!$B$4, IF(H828="I", 1, MAX(H$2:H828) + 1), "")</f>
        <v/>
      </c>
      <c r="L829">
        <v>828</v>
      </c>
      <c r="M829" t="str">
        <f>INDEX(Elemek!$B$2:$B$113, MATCH(O829, Elemek!$C$2:$C$113,0))</f>
        <v>Pr</v>
      </c>
      <c r="N829">
        <f t="shared" si="48"/>
        <v>139</v>
      </c>
      <c r="O829">
        <v>59</v>
      </c>
      <c r="P829">
        <v>80</v>
      </c>
      <c r="Q829">
        <v>8.6815650000000009</v>
      </c>
      <c r="R829">
        <f t="shared" si="49"/>
        <v>8.6815650000000009</v>
      </c>
      <c r="S829">
        <f t="shared" si="50"/>
        <v>8.6815650000000009</v>
      </c>
      <c r="T829">
        <f t="shared" si="51"/>
        <v>8.6815650000000009</v>
      </c>
    </row>
    <row r="830" spans="1:20" x14ac:dyDescent="0.25">
      <c r="A830">
        <v>829</v>
      </c>
      <c r="B830" t="str">
        <f>INDEX(Elemek!$B$2:$B$113, MATCH(D830, Elemek!$C$2:$C$113,0))</f>
        <v>Sb</v>
      </c>
      <c r="C830">
        <v>129</v>
      </c>
      <c r="D830">
        <v>51</v>
      </c>
      <c r="E830">
        <v>78</v>
      </c>
      <c r="F830">
        <v>8.7273580000000006</v>
      </c>
      <c r="H830" t="str">
        <f ca="1">IF(M830=Vas!$B$4, IF(H829="I", 1, MAX(H$2:H829) + 1), "")</f>
        <v/>
      </c>
      <c r="L830">
        <v>829</v>
      </c>
      <c r="M830" t="str">
        <f>INDEX(Elemek!$B$2:$B$113, MATCH(O830, Elemek!$C$2:$C$113,0))</f>
        <v>Sb</v>
      </c>
      <c r="N830">
        <f t="shared" si="48"/>
        <v>129</v>
      </c>
      <c r="O830">
        <v>51</v>
      </c>
      <c r="P830">
        <v>78</v>
      </c>
      <c r="Q830">
        <v>8.7273580000000006</v>
      </c>
      <c r="R830">
        <f t="shared" si="49"/>
        <v>8.7273580000000006</v>
      </c>
      <c r="S830">
        <f t="shared" si="50"/>
        <v>8.7273580000000006</v>
      </c>
      <c r="T830">
        <f t="shared" si="51"/>
        <v>8.7273580000000006</v>
      </c>
    </row>
    <row r="831" spans="1:20" x14ac:dyDescent="0.25">
      <c r="A831">
        <v>830</v>
      </c>
      <c r="B831" t="str">
        <f>INDEX(Elemek!$B$2:$B$113, MATCH(D831, Elemek!$C$2:$C$113,0))</f>
        <v>Bk</v>
      </c>
      <c r="C831">
        <v>244</v>
      </c>
      <c r="D831">
        <v>97</v>
      </c>
      <c r="E831">
        <v>147</v>
      </c>
      <c r="F831">
        <v>7.8224910000000003</v>
      </c>
      <c r="H831" t="str">
        <f ca="1">IF(M831=Vas!$B$4, IF(H830="I", 1, MAX(H$2:H830) + 1), "")</f>
        <v/>
      </c>
      <c r="L831">
        <v>830</v>
      </c>
      <c r="M831" t="str">
        <f>INDEX(Elemek!$B$2:$B$113, MATCH(O831, Elemek!$C$2:$C$113,0))</f>
        <v>Bk</v>
      </c>
      <c r="N831">
        <f t="shared" si="48"/>
        <v>244</v>
      </c>
      <c r="O831">
        <v>97</v>
      </c>
      <c r="P831">
        <v>147</v>
      </c>
      <c r="Q831">
        <v>7.8224910000000003</v>
      </c>
      <c r="R831">
        <f t="shared" si="49"/>
        <v>7.8224910000000003</v>
      </c>
      <c r="S831">
        <f t="shared" si="50"/>
        <v>7.8224910000000003</v>
      </c>
      <c r="T831">
        <f t="shared" si="51"/>
        <v>7.8224910000000003</v>
      </c>
    </row>
    <row r="832" spans="1:20" x14ac:dyDescent="0.25">
      <c r="A832">
        <v>831</v>
      </c>
      <c r="B832" t="str">
        <f>INDEX(Elemek!$B$2:$B$113, MATCH(D832, Elemek!$C$2:$C$113,0))</f>
        <v>In</v>
      </c>
      <c r="C832">
        <v>109</v>
      </c>
      <c r="D832">
        <v>49</v>
      </c>
      <c r="E832">
        <v>60</v>
      </c>
      <c r="F832">
        <v>8.8648050000000005</v>
      </c>
      <c r="H832" t="str">
        <f ca="1">IF(M832=Vas!$B$4, IF(H831="I", 1, MAX(H$2:H831) + 1), "")</f>
        <v/>
      </c>
      <c r="L832">
        <v>831</v>
      </c>
      <c r="M832" t="str">
        <f>INDEX(Elemek!$B$2:$B$113, MATCH(O832, Elemek!$C$2:$C$113,0))</f>
        <v>In</v>
      </c>
      <c r="N832">
        <f t="shared" si="48"/>
        <v>109</v>
      </c>
      <c r="O832">
        <v>49</v>
      </c>
      <c r="P832">
        <v>60</v>
      </c>
      <c r="Q832">
        <v>8.8648050000000005</v>
      </c>
      <c r="R832">
        <f t="shared" si="49"/>
        <v>8.8648050000000005</v>
      </c>
      <c r="S832">
        <f t="shared" si="50"/>
        <v>8.8648050000000005</v>
      </c>
      <c r="T832">
        <f t="shared" si="51"/>
        <v>8.8648050000000005</v>
      </c>
    </row>
    <row r="833" spans="1:20" x14ac:dyDescent="0.25">
      <c r="A833">
        <v>832</v>
      </c>
      <c r="B833" t="str">
        <f>INDEX(Elemek!$B$2:$B$113, MATCH(D833, Elemek!$C$2:$C$113,0))</f>
        <v>Hf</v>
      </c>
      <c r="C833">
        <v>184</v>
      </c>
      <c r="D833">
        <v>72</v>
      </c>
      <c r="E833">
        <v>112</v>
      </c>
      <c r="F833">
        <v>8.2968709999999994</v>
      </c>
      <c r="H833" t="str">
        <f ca="1">IF(M833=Vas!$B$4, IF(H832="I", 1, MAX(H$2:H832) + 1), "")</f>
        <v/>
      </c>
      <c r="L833">
        <v>832</v>
      </c>
      <c r="M833" t="str">
        <f>INDEX(Elemek!$B$2:$B$113, MATCH(O833, Elemek!$C$2:$C$113,0))</f>
        <v>Hf</v>
      </c>
      <c r="N833">
        <f t="shared" si="48"/>
        <v>184</v>
      </c>
      <c r="O833">
        <v>72</v>
      </c>
      <c r="P833">
        <v>112</v>
      </c>
      <c r="Q833">
        <v>8.2968709999999994</v>
      </c>
      <c r="R833">
        <f t="shared" si="49"/>
        <v>8.2968709999999994</v>
      </c>
      <c r="S833">
        <f t="shared" si="50"/>
        <v>8.2968709999999994</v>
      </c>
      <c r="T833">
        <f t="shared" si="51"/>
        <v>8.2968709999999994</v>
      </c>
    </row>
    <row r="834" spans="1:20" x14ac:dyDescent="0.25">
      <c r="A834">
        <v>833</v>
      </c>
      <c r="B834" t="str">
        <f>INDEX(Elemek!$B$2:$B$113, MATCH(D834, Elemek!$C$2:$C$113,0))</f>
        <v>Tb</v>
      </c>
      <c r="C834">
        <v>149</v>
      </c>
      <c r="D834">
        <v>65</v>
      </c>
      <c r="E834">
        <v>84</v>
      </c>
      <c r="F834">
        <v>8.5511660000000003</v>
      </c>
      <c r="H834" t="str">
        <f ca="1">IF(M834=Vas!$B$4, IF(H833="I", 1, MAX(H$2:H833) + 1), "")</f>
        <v/>
      </c>
      <c r="L834">
        <v>833</v>
      </c>
      <c r="M834" t="str">
        <f>INDEX(Elemek!$B$2:$B$113, MATCH(O834, Elemek!$C$2:$C$113,0))</f>
        <v>Tb</v>
      </c>
      <c r="N834">
        <f t="shared" si="48"/>
        <v>149</v>
      </c>
      <c r="O834">
        <v>65</v>
      </c>
      <c r="P834">
        <v>84</v>
      </c>
      <c r="Q834">
        <v>8.5511660000000003</v>
      </c>
      <c r="R834">
        <f t="shared" si="49"/>
        <v>8.5511660000000003</v>
      </c>
      <c r="S834">
        <f t="shared" si="50"/>
        <v>8.5511660000000003</v>
      </c>
      <c r="T834">
        <f t="shared" si="51"/>
        <v>8.5511660000000003</v>
      </c>
    </row>
    <row r="835" spans="1:20" x14ac:dyDescent="0.25">
      <c r="A835">
        <v>834</v>
      </c>
      <c r="B835" t="str">
        <f>INDEX(Elemek!$B$2:$B$113, MATCH(D835, Elemek!$C$2:$C$113,0))</f>
        <v>Sn</v>
      </c>
      <c r="C835">
        <v>110</v>
      </c>
      <c r="D835">
        <v>50</v>
      </c>
      <c r="E835">
        <v>60</v>
      </c>
      <c r="F835">
        <v>8.8517270000000003</v>
      </c>
      <c r="H835" t="str">
        <f ca="1">IF(M835=Vas!$B$4, IF(H834="I", 1, MAX(H$2:H834) + 1), "")</f>
        <v/>
      </c>
      <c r="L835">
        <v>834</v>
      </c>
      <c r="M835" t="str">
        <f>INDEX(Elemek!$B$2:$B$113, MATCH(O835, Elemek!$C$2:$C$113,0))</f>
        <v>Sn</v>
      </c>
      <c r="N835">
        <f t="shared" ref="N835:N898" si="52">SUM(O835:P835)</f>
        <v>110</v>
      </c>
      <c r="O835">
        <v>50</v>
      </c>
      <c r="P835">
        <v>60</v>
      </c>
      <c r="Q835">
        <v>8.8517270000000003</v>
      </c>
      <c r="R835">
        <f t="shared" ref="R835:R898" si="53">IF(Q835="", ROUND(AVERAGE($Q$2:$Q$365), 2), Q835)</f>
        <v>8.8517270000000003</v>
      </c>
      <c r="S835">
        <f t="shared" ref="S835:S898" si="54">IF(Q835="",ROUND(AVERAGEIFS($Q$2:$Q$990,$Q$2:$Q$990,"&lt;&gt;""""",$M$2:$M$990,M835), 2),Q835)</f>
        <v>8.8517270000000003</v>
      </c>
      <c r="T835">
        <f t="shared" ref="T835:T898" si="55">IF(Q835="", ROUND(15.7-17.7*POWER(N835, -1/3)-0.687 *POWER(O835, 2)*POWER(N835, -4/3)-23.7 * POWER(O835- (N835 /2), 2) * POWER(N835, -2) + IF(AND(ISEVEN(N835), ISEVEN(O835)), -1, IF(AND(ISODD(N835), ISODD(O835)), 1, 0)) * 12 * POWER(N835, -5/4), 2), Q835)</f>
        <v>8.8517270000000003</v>
      </c>
    </row>
    <row r="836" spans="1:20" x14ac:dyDescent="0.25">
      <c r="A836">
        <v>835</v>
      </c>
      <c r="B836" t="str">
        <f>INDEX(Elemek!$B$2:$B$113, MATCH(D836, Elemek!$C$2:$C$113,0))</f>
        <v>Sc</v>
      </c>
      <c r="C836">
        <v>44</v>
      </c>
      <c r="D836">
        <v>21</v>
      </c>
      <c r="E836">
        <v>23</v>
      </c>
      <c r="F836">
        <v>8.7200000000000006</v>
      </c>
      <c r="H836" t="str">
        <f ca="1">IF(M836=Vas!$B$4, IF(H835="I", 1, MAX(H$2:H835) + 1), "")</f>
        <v/>
      </c>
      <c r="L836">
        <v>835</v>
      </c>
      <c r="M836" t="str">
        <f>INDEX(Elemek!$B$2:$B$113, MATCH(O836, Elemek!$C$2:$C$113,0))</f>
        <v>Sc</v>
      </c>
      <c r="N836">
        <f t="shared" si="52"/>
        <v>44</v>
      </c>
      <c r="O836">
        <v>21</v>
      </c>
      <c r="P836">
        <v>23</v>
      </c>
      <c r="R836">
        <f t="shared" si="53"/>
        <v>8.5399999999999991</v>
      </c>
      <c r="S836">
        <f t="shared" si="54"/>
        <v>8.9700000000000006</v>
      </c>
      <c r="T836">
        <f t="shared" si="55"/>
        <v>8.7200000000000006</v>
      </c>
    </row>
    <row r="837" spans="1:20" x14ac:dyDescent="0.25">
      <c r="A837">
        <v>836</v>
      </c>
      <c r="B837" t="str">
        <f>INDEX(Elemek!$B$2:$B$113, MATCH(D837, Elemek!$C$2:$C$113,0))</f>
        <v>Zn</v>
      </c>
      <c r="C837">
        <v>71</v>
      </c>
      <c r="D837">
        <v>30</v>
      </c>
      <c r="E837">
        <v>41</v>
      </c>
      <c r="F837">
        <v>9.0173699999999997</v>
      </c>
      <c r="H837" t="str">
        <f ca="1">IF(M837=Vas!$B$4, IF(H836="I", 1, MAX(H$2:H836) + 1), "")</f>
        <v/>
      </c>
      <c r="L837">
        <v>836</v>
      </c>
      <c r="M837" t="str">
        <f>INDEX(Elemek!$B$2:$B$113, MATCH(O837, Elemek!$C$2:$C$113,0))</f>
        <v>Zn</v>
      </c>
      <c r="N837">
        <f t="shared" si="52"/>
        <v>71</v>
      </c>
      <c r="O837">
        <v>30</v>
      </c>
      <c r="P837">
        <v>41</v>
      </c>
      <c r="Q837">
        <v>9.0173699999999997</v>
      </c>
      <c r="R837">
        <f t="shared" si="53"/>
        <v>9.0173699999999997</v>
      </c>
      <c r="S837">
        <f t="shared" si="54"/>
        <v>9.0173699999999997</v>
      </c>
      <c r="T837">
        <f t="shared" si="55"/>
        <v>9.0173699999999997</v>
      </c>
    </row>
    <row r="838" spans="1:20" x14ac:dyDescent="0.25">
      <c r="A838">
        <v>837</v>
      </c>
      <c r="B838" t="str">
        <f>INDEX(Elemek!$B$2:$B$113, MATCH(D838, Elemek!$C$2:$C$113,0))</f>
        <v>La</v>
      </c>
      <c r="C838">
        <v>141</v>
      </c>
      <c r="D838">
        <v>57</v>
      </c>
      <c r="E838">
        <v>84</v>
      </c>
      <c r="F838">
        <v>8.6595399999999998</v>
      </c>
      <c r="H838" t="str">
        <f ca="1">IF(M838=Vas!$B$4, IF(H837="I", 1, MAX(H$2:H837) + 1), "")</f>
        <v/>
      </c>
      <c r="L838">
        <v>837</v>
      </c>
      <c r="M838" t="str">
        <f>INDEX(Elemek!$B$2:$B$113, MATCH(O838, Elemek!$C$2:$C$113,0))</f>
        <v>La</v>
      </c>
      <c r="N838">
        <f t="shared" si="52"/>
        <v>141</v>
      </c>
      <c r="O838">
        <v>57</v>
      </c>
      <c r="P838">
        <v>84</v>
      </c>
      <c r="Q838">
        <v>8.6595399999999998</v>
      </c>
      <c r="R838">
        <f t="shared" si="53"/>
        <v>8.6595399999999998</v>
      </c>
      <c r="S838">
        <f t="shared" si="54"/>
        <v>8.6595399999999998</v>
      </c>
      <c r="T838">
        <f t="shared" si="55"/>
        <v>8.6595399999999998</v>
      </c>
    </row>
    <row r="839" spans="1:20" x14ac:dyDescent="0.25">
      <c r="A839">
        <v>838</v>
      </c>
      <c r="B839" t="str">
        <f>INDEX(Elemek!$B$2:$B$113, MATCH(D839, Elemek!$C$2:$C$113,0))</f>
        <v>La</v>
      </c>
      <c r="C839">
        <v>133</v>
      </c>
      <c r="D839">
        <v>57</v>
      </c>
      <c r="E839">
        <v>76</v>
      </c>
      <c r="F839">
        <v>8.7141090000000005</v>
      </c>
      <c r="H839" t="str">
        <f ca="1">IF(M839=Vas!$B$4, IF(H838="I", 1, MAX(H$2:H838) + 1), "")</f>
        <v/>
      </c>
      <c r="L839">
        <v>838</v>
      </c>
      <c r="M839" t="str">
        <f>INDEX(Elemek!$B$2:$B$113, MATCH(O839, Elemek!$C$2:$C$113,0))</f>
        <v>La</v>
      </c>
      <c r="N839">
        <f t="shared" si="52"/>
        <v>133</v>
      </c>
      <c r="O839">
        <v>57</v>
      </c>
      <c r="P839">
        <v>76</v>
      </c>
      <c r="Q839">
        <v>8.7141090000000005</v>
      </c>
      <c r="R839">
        <f t="shared" si="53"/>
        <v>8.7141090000000005</v>
      </c>
      <c r="S839">
        <f t="shared" si="54"/>
        <v>8.7141090000000005</v>
      </c>
      <c r="T839">
        <f t="shared" si="55"/>
        <v>8.7141090000000005</v>
      </c>
    </row>
    <row r="840" spans="1:20" x14ac:dyDescent="0.25">
      <c r="A840">
        <v>839</v>
      </c>
      <c r="B840" t="str">
        <f>INDEX(Elemek!$B$2:$B$113, MATCH(D840, Elemek!$C$2:$C$113,0))</f>
        <v>Sc</v>
      </c>
      <c r="C840">
        <v>43</v>
      </c>
      <c r="D840">
        <v>21</v>
      </c>
      <c r="E840">
        <v>22</v>
      </c>
      <c r="F840">
        <v>8.9129070000000006</v>
      </c>
      <c r="H840" t="str">
        <f ca="1">IF(M840=Vas!$B$4, IF(H839="I", 1, MAX(H$2:H839) + 1), "")</f>
        <v/>
      </c>
      <c r="L840">
        <v>839</v>
      </c>
      <c r="M840" t="str">
        <f>INDEX(Elemek!$B$2:$B$113, MATCH(O840, Elemek!$C$2:$C$113,0))</f>
        <v>Sc</v>
      </c>
      <c r="N840">
        <f t="shared" si="52"/>
        <v>43</v>
      </c>
      <c r="O840">
        <v>21</v>
      </c>
      <c r="P840">
        <v>22</v>
      </c>
      <c r="Q840">
        <v>8.9129070000000006</v>
      </c>
      <c r="R840">
        <f t="shared" si="53"/>
        <v>8.9129070000000006</v>
      </c>
      <c r="S840">
        <f t="shared" si="54"/>
        <v>8.9129070000000006</v>
      </c>
      <c r="T840">
        <f t="shared" si="55"/>
        <v>8.9129070000000006</v>
      </c>
    </row>
    <row r="841" spans="1:20" x14ac:dyDescent="0.25">
      <c r="A841">
        <v>840</v>
      </c>
      <c r="B841" t="str">
        <f>INDEX(Elemek!$B$2:$B$113, MATCH(D841, Elemek!$C$2:$C$113,0))</f>
        <v>Ir</v>
      </c>
      <c r="C841">
        <v>195</v>
      </c>
      <c r="D841">
        <v>77</v>
      </c>
      <c r="E841">
        <v>118</v>
      </c>
      <c r="F841">
        <v>8.2333259999999999</v>
      </c>
      <c r="H841" t="str">
        <f ca="1">IF(M841=Vas!$B$4, IF(H840="I", 1, MAX(H$2:H840) + 1), "")</f>
        <v/>
      </c>
      <c r="L841">
        <v>840</v>
      </c>
      <c r="M841" t="str">
        <f>INDEX(Elemek!$B$2:$B$113, MATCH(O841, Elemek!$C$2:$C$113,0))</f>
        <v>Ir</v>
      </c>
      <c r="N841">
        <f t="shared" si="52"/>
        <v>195</v>
      </c>
      <c r="O841">
        <v>77</v>
      </c>
      <c r="P841">
        <v>118</v>
      </c>
      <c r="Q841">
        <v>8.2333259999999999</v>
      </c>
      <c r="R841">
        <f t="shared" si="53"/>
        <v>8.2333259999999999</v>
      </c>
      <c r="S841">
        <f t="shared" si="54"/>
        <v>8.2333259999999999</v>
      </c>
      <c r="T841">
        <f t="shared" si="55"/>
        <v>8.2333259999999999</v>
      </c>
    </row>
    <row r="842" spans="1:20" x14ac:dyDescent="0.25">
      <c r="A842">
        <v>841</v>
      </c>
      <c r="B842" t="str">
        <f>INDEX(Elemek!$B$2:$B$113, MATCH(D842, Elemek!$C$2:$C$113,0))</f>
        <v>Hg</v>
      </c>
      <c r="C842">
        <v>193</v>
      </c>
      <c r="D842">
        <v>80</v>
      </c>
      <c r="E842">
        <v>113</v>
      </c>
      <c r="F842">
        <v>8.52</v>
      </c>
      <c r="H842" t="str">
        <f ca="1">IF(M842=Vas!$B$4, IF(H841="I", 1, MAX(H$2:H841) + 1), "")</f>
        <v/>
      </c>
      <c r="L842">
        <v>841</v>
      </c>
      <c r="M842" t="str">
        <f>INDEX(Elemek!$B$2:$B$113, MATCH(O842, Elemek!$C$2:$C$113,0))</f>
        <v>Hg</v>
      </c>
      <c r="N842">
        <f t="shared" si="52"/>
        <v>193</v>
      </c>
      <c r="O842">
        <v>80</v>
      </c>
      <c r="P842">
        <v>113</v>
      </c>
      <c r="R842">
        <f t="shared" si="53"/>
        <v>8.5399999999999991</v>
      </c>
      <c r="S842">
        <f t="shared" si="54"/>
        <v>8.2200000000000006</v>
      </c>
      <c r="T842">
        <f t="shared" si="55"/>
        <v>8.52</v>
      </c>
    </row>
    <row r="843" spans="1:20" x14ac:dyDescent="0.25">
      <c r="A843">
        <v>842</v>
      </c>
      <c r="B843" t="str">
        <f>INDEX(Elemek!$B$2:$B$113, MATCH(D843, Elemek!$C$2:$C$113,0))</f>
        <v>Lu</v>
      </c>
      <c r="C843">
        <v>176</v>
      </c>
      <c r="D843">
        <v>71</v>
      </c>
      <c r="E843">
        <v>105</v>
      </c>
      <c r="F843">
        <v>8.81</v>
      </c>
      <c r="H843" t="str">
        <f ca="1">IF(M843=Vas!$B$4, IF(H842="I", 1, MAX(H$2:H842) + 1), "")</f>
        <v/>
      </c>
      <c r="L843">
        <v>842</v>
      </c>
      <c r="M843" t="str">
        <f>INDEX(Elemek!$B$2:$B$113, MATCH(O843, Elemek!$C$2:$C$113,0))</f>
        <v>Lu</v>
      </c>
      <c r="N843">
        <f t="shared" si="52"/>
        <v>176</v>
      </c>
      <c r="O843">
        <v>71</v>
      </c>
      <c r="P843">
        <v>105</v>
      </c>
      <c r="R843">
        <f t="shared" si="53"/>
        <v>8.5399999999999991</v>
      </c>
      <c r="S843">
        <f t="shared" si="54"/>
        <v>8.39</v>
      </c>
      <c r="T843">
        <f t="shared" si="55"/>
        <v>8.81</v>
      </c>
    </row>
    <row r="844" spans="1:20" x14ac:dyDescent="0.25">
      <c r="A844">
        <v>843</v>
      </c>
      <c r="B844" t="str">
        <f>INDEX(Elemek!$B$2:$B$113, MATCH(D844, Elemek!$C$2:$C$113,0))</f>
        <v>Lr</v>
      </c>
      <c r="C844">
        <v>262</v>
      </c>
      <c r="D844">
        <v>103</v>
      </c>
      <c r="E844">
        <v>159</v>
      </c>
      <c r="F844">
        <v>7.6815559999999996</v>
      </c>
      <c r="H844" t="str">
        <f ca="1">IF(M844=Vas!$B$4, IF(H843="I", 1, MAX(H$2:H843) + 1), "")</f>
        <v/>
      </c>
      <c r="L844">
        <v>843</v>
      </c>
      <c r="M844" t="str">
        <f>INDEX(Elemek!$B$2:$B$113, MATCH(O844, Elemek!$C$2:$C$113,0))</f>
        <v>Lr</v>
      </c>
      <c r="N844">
        <f t="shared" si="52"/>
        <v>262</v>
      </c>
      <c r="O844">
        <v>103</v>
      </c>
      <c r="P844">
        <v>159</v>
      </c>
      <c r="Q844">
        <v>7.6815559999999996</v>
      </c>
      <c r="R844">
        <f t="shared" si="53"/>
        <v>7.6815559999999996</v>
      </c>
      <c r="S844">
        <f t="shared" si="54"/>
        <v>7.6815559999999996</v>
      </c>
      <c r="T844">
        <f t="shared" si="55"/>
        <v>7.6815559999999996</v>
      </c>
    </row>
    <row r="845" spans="1:20" x14ac:dyDescent="0.25">
      <c r="A845">
        <v>844</v>
      </c>
      <c r="B845" t="str">
        <f>INDEX(Elemek!$B$2:$B$113, MATCH(D845, Elemek!$C$2:$C$113,0))</f>
        <v>Pb</v>
      </c>
      <c r="C845">
        <v>202</v>
      </c>
      <c r="D845">
        <v>82</v>
      </c>
      <c r="E845">
        <v>120</v>
      </c>
      <c r="F845">
        <v>8.56</v>
      </c>
      <c r="H845" t="str">
        <f ca="1">IF(M845=Vas!$B$4, IF(H844="I", 1, MAX(H$2:H844) + 1), "")</f>
        <v/>
      </c>
      <c r="L845">
        <v>844</v>
      </c>
      <c r="M845" t="str">
        <f>INDEX(Elemek!$B$2:$B$113, MATCH(O845, Elemek!$C$2:$C$113,0))</f>
        <v>Pb</v>
      </c>
      <c r="N845">
        <f t="shared" si="52"/>
        <v>202</v>
      </c>
      <c r="O845">
        <v>82</v>
      </c>
      <c r="P845">
        <v>120</v>
      </c>
      <c r="R845">
        <f t="shared" si="53"/>
        <v>8.5399999999999991</v>
      </c>
      <c r="S845">
        <f t="shared" si="54"/>
        <v>8.18</v>
      </c>
      <c r="T845">
        <f t="shared" si="55"/>
        <v>8.56</v>
      </c>
    </row>
    <row r="846" spans="1:20" x14ac:dyDescent="0.25">
      <c r="A846">
        <v>845</v>
      </c>
      <c r="B846" t="str">
        <f>INDEX(Elemek!$B$2:$B$113, MATCH(D846, Elemek!$C$2:$C$113,0))</f>
        <v>Y</v>
      </c>
      <c r="C846">
        <v>92</v>
      </c>
      <c r="D846">
        <v>39</v>
      </c>
      <c r="E846">
        <v>53</v>
      </c>
      <c r="F846">
        <v>8.9932079999999992</v>
      </c>
      <c r="H846" t="str">
        <f ca="1">IF(M846=Vas!$B$4, IF(H845="I", 1, MAX(H$2:H845) + 1), "")</f>
        <v/>
      </c>
      <c r="L846">
        <v>845</v>
      </c>
      <c r="M846" t="str">
        <f>INDEX(Elemek!$B$2:$B$113, MATCH(O846, Elemek!$C$2:$C$113,0))</f>
        <v>Y</v>
      </c>
      <c r="N846">
        <f t="shared" si="52"/>
        <v>92</v>
      </c>
      <c r="O846">
        <v>39</v>
      </c>
      <c r="P846">
        <v>53</v>
      </c>
      <c r="Q846">
        <v>8.9932079999999992</v>
      </c>
      <c r="R846">
        <f t="shared" si="53"/>
        <v>8.9932079999999992</v>
      </c>
      <c r="S846">
        <f t="shared" si="54"/>
        <v>8.9932079999999992</v>
      </c>
      <c r="T846">
        <f t="shared" si="55"/>
        <v>8.9932079999999992</v>
      </c>
    </row>
    <row r="847" spans="1:20" x14ac:dyDescent="0.25">
      <c r="A847">
        <v>846</v>
      </c>
      <c r="B847" t="str">
        <f>INDEX(Elemek!$B$2:$B$113, MATCH(D847, Elemek!$C$2:$C$113,0))</f>
        <v>Po</v>
      </c>
      <c r="C847">
        <v>204</v>
      </c>
      <c r="D847">
        <v>84</v>
      </c>
      <c r="E847">
        <v>120</v>
      </c>
      <c r="F847">
        <v>8.1611999999999991</v>
      </c>
      <c r="H847" t="str">
        <f ca="1">IF(M847=Vas!$B$4, IF(H846="I", 1, MAX(H$2:H846) + 1), "")</f>
        <v/>
      </c>
      <c r="L847">
        <v>846</v>
      </c>
      <c r="M847" t="str">
        <f>INDEX(Elemek!$B$2:$B$113, MATCH(O847, Elemek!$C$2:$C$113,0))</f>
        <v>Po</v>
      </c>
      <c r="N847">
        <f t="shared" si="52"/>
        <v>204</v>
      </c>
      <c r="O847">
        <v>84</v>
      </c>
      <c r="P847">
        <v>120</v>
      </c>
      <c r="Q847">
        <v>8.1611999999999991</v>
      </c>
      <c r="R847">
        <f t="shared" si="53"/>
        <v>8.1611999999999991</v>
      </c>
      <c r="S847">
        <f t="shared" si="54"/>
        <v>8.1611999999999991</v>
      </c>
      <c r="T847">
        <f t="shared" si="55"/>
        <v>8.1611999999999991</v>
      </c>
    </row>
    <row r="848" spans="1:20" x14ac:dyDescent="0.25">
      <c r="A848">
        <v>847</v>
      </c>
      <c r="B848" t="str">
        <f>INDEX(Elemek!$B$2:$B$113, MATCH(D848, Elemek!$C$2:$C$113,0))</f>
        <v>Ce</v>
      </c>
      <c r="C848">
        <v>132</v>
      </c>
      <c r="D848">
        <v>58</v>
      </c>
      <c r="E848">
        <v>74</v>
      </c>
      <c r="F848">
        <v>8.6961309999999994</v>
      </c>
      <c r="H848" t="str">
        <f ca="1">IF(M848=Vas!$B$4, IF(H847="I", 1, MAX(H$2:H847) + 1), "")</f>
        <v/>
      </c>
      <c r="L848">
        <v>847</v>
      </c>
      <c r="M848" t="str">
        <f>INDEX(Elemek!$B$2:$B$113, MATCH(O848, Elemek!$C$2:$C$113,0))</f>
        <v>Ce</v>
      </c>
      <c r="N848">
        <f t="shared" si="52"/>
        <v>132</v>
      </c>
      <c r="O848">
        <v>58</v>
      </c>
      <c r="P848">
        <v>74</v>
      </c>
      <c r="Q848">
        <v>8.6961309999999994</v>
      </c>
      <c r="R848">
        <f t="shared" si="53"/>
        <v>8.6961309999999994</v>
      </c>
      <c r="S848">
        <f t="shared" si="54"/>
        <v>8.6961309999999994</v>
      </c>
      <c r="T848">
        <f t="shared" si="55"/>
        <v>8.6961309999999994</v>
      </c>
    </row>
    <row r="849" spans="1:20" x14ac:dyDescent="0.25">
      <c r="A849">
        <v>848</v>
      </c>
      <c r="B849" t="str">
        <f>INDEX(Elemek!$B$2:$B$113, MATCH(D849, Elemek!$C$2:$C$113,0))</f>
        <v>Tb</v>
      </c>
      <c r="C849">
        <v>150</v>
      </c>
      <c r="D849">
        <v>65</v>
      </c>
      <c r="E849">
        <v>85</v>
      </c>
      <c r="F849">
        <v>8.5453939999999999</v>
      </c>
      <c r="H849" t="str">
        <f ca="1">IF(M849=Vas!$B$4, IF(H848="I", 1, MAX(H$2:H848) + 1), "")</f>
        <v/>
      </c>
      <c r="L849">
        <v>848</v>
      </c>
      <c r="M849" t="str">
        <f>INDEX(Elemek!$B$2:$B$113, MATCH(O849, Elemek!$C$2:$C$113,0))</f>
        <v>Tb</v>
      </c>
      <c r="N849">
        <f t="shared" si="52"/>
        <v>150</v>
      </c>
      <c r="O849">
        <v>65</v>
      </c>
      <c r="P849">
        <v>85</v>
      </c>
      <c r="Q849">
        <v>8.5453939999999999</v>
      </c>
      <c r="R849">
        <f t="shared" si="53"/>
        <v>8.5453939999999999</v>
      </c>
      <c r="S849">
        <f t="shared" si="54"/>
        <v>8.5453939999999999</v>
      </c>
      <c r="T849">
        <f t="shared" si="55"/>
        <v>8.5453939999999999</v>
      </c>
    </row>
    <row r="850" spans="1:20" x14ac:dyDescent="0.25">
      <c r="A850">
        <v>849</v>
      </c>
      <c r="B850" t="str">
        <f>INDEX(Elemek!$B$2:$B$113, MATCH(D850, Elemek!$C$2:$C$113,0))</f>
        <v>Cd</v>
      </c>
      <c r="C850">
        <v>117</v>
      </c>
      <c r="D850">
        <v>48</v>
      </c>
      <c r="E850">
        <v>69</v>
      </c>
      <c r="F850">
        <v>8.80884</v>
      </c>
      <c r="H850" t="str">
        <f ca="1">IF(M850=Vas!$B$4, IF(H849="I", 1, MAX(H$2:H849) + 1), "")</f>
        <v/>
      </c>
      <c r="L850">
        <v>849</v>
      </c>
      <c r="M850" t="str">
        <f>INDEX(Elemek!$B$2:$B$113, MATCH(O850, Elemek!$C$2:$C$113,0))</f>
        <v>Cd</v>
      </c>
      <c r="N850">
        <f t="shared" si="52"/>
        <v>117</v>
      </c>
      <c r="O850">
        <v>48</v>
      </c>
      <c r="P850">
        <v>69</v>
      </c>
      <c r="Q850">
        <v>8.80884</v>
      </c>
      <c r="R850">
        <f t="shared" si="53"/>
        <v>8.80884</v>
      </c>
      <c r="S850">
        <f t="shared" si="54"/>
        <v>8.80884</v>
      </c>
      <c r="T850">
        <f t="shared" si="55"/>
        <v>8.80884</v>
      </c>
    </row>
    <row r="851" spans="1:20" x14ac:dyDescent="0.25">
      <c r="A851">
        <v>850</v>
      </c>
      <c r="B851" t="str">
        <f>INDEX(Elemek!$B$2:$B$113, MATCH(D851, Elemek!$C$2:$C$113,0))</f>
        <v>Cu</v>
      </c>
      <c r="C851">
        <v>61</v>
      </c>
      <c r="D851">
        <v>29</v>
      </c>
      <c r="E851">
        <v>32</v>
      </c>
      <c r="F851">
        <v>9.0874520000000008</v>
      </c>
      <c r="H851" t="str">
        <f ca="1">IF(M851=Vas!$B$4, IF(H850="I", 1, MAX(H$2:H850) + 1), "")</f>
        <v/>
      </c>
      <c r="L851">
        <v>850</v>
      </c>
      <c r="M851" t="str">
        <f>INDEX(Elemek!$B$2:$B$113, MATCH(O851, Elemek!$C$2:$C$113,0))</f>
        <v>Cu</v>
      </c>
      <c r="N851">
        <f t="shared" si="52"/>
        <v>61</v>
      </c>
      <c r="O851">
        <v>29</v>
      </c>
      <c r="P851">
        <v>32</v>
      </c>
      <c r="Q851">
        <v>9.0874520000000008</v>
      </c>
      <c r="R851">
        <f t="shared" si="53"/>
        <v>9.0874520000000008</v>
      </c>
      <c r="S851">
        <f t="shared" si="54"/>
        <v>9.0874520000000008</v>
      </c>
      <c r="T851">
        <f t="shared" si="55"/>
        <v>9.0874520000000008</v>
      </c>
    </row>
    <row r="852" spans="1:20" x14ac:dyDescent="0.25">
      <c r="A852">
        <v>851</v>
      </c>
      <c r="B852" t="str">
        <f>INDEX(Elemek!$B$2:$B$113, MATCH(D852, Elemek!$C$2:$C$113,0))</f>
        <v>Pb</v>
      </c>
      <c r="C852">
        <v>209</v>
      </c>
      <c r="D852">
        <v>82</v>
      </c>
      <c r="E852">
        <v>127</v>
      </c>
      <c r="F852">
        <v>8.1556069999999998</v>
      </c>
      <c r="H852" t="str">
        <f ca="1">IF(M852=Vas!$B$4, IF(H851="I", 1, MAX(H$2:H851) + 1), "")</f>
        <v/>
      </c>
      <c r="L852">
        <v>851</v>
      </c>
      <c r="M852" t="str">
        <f>INDEX(Elemek!$B$2:$B$113, MATCH(O852, Elemek!$C$2:$C$113,0))</f>
        <v>Pb</v>
      </c>
      <c r="N852">
        <f t="shared" si="52"/>
        <v>209</v>
      </c>
      <c r="O852">
        <v>82</v>
      </c>
      <c r="P852">
        <v>127</v>
      </c>
      <c r="Q852">
        <v>8.1556069999999998</v>
      </c>
      <c r="R852">
        <f t="shared" si="53"/>
        <v>8.1556069999999998</v>
      </c>
      <c r="S852">
        <f t="shared" si="54"/>
        <v>8.1556069999999998</v>
      </c>
      <c r="T852">
        <f t="shared" si="55"/>
        <v>8.1556069999999998</v>
      </c>
    </row>
    <row r="853" spans="1:20" x14ac:dyDescent="0.25">
      <c r="A853">
        <v>852</v>
      </c>
      <c r="B853" t="str">
        <f>INDEX(Elemek!$B$2:$B$113, MATCH(D853, Elemek!$C$2:$C$113,0))</f>
        <v>Fm</v>
      </c>
      <c r="C853">
        <v>254</v>
      </c>
      <c r="D853">
        <v>100</v>
      </c>
      <c r="E853">
        <v>154</v>
      </c>
      <c r="F853">
        <v>7.7528079999999999</v>
      </c>
      <c r="H853" t="str">
        <f ca="1">IF(M853=Vas!$B$4, IF(H852="I", 1, MAX(H$2:H852) + 1), "")</f>
        <v/>
      </c>
      <c r="L853">
        <v>852</v>
      </c>
      <c r="M853" t="str">
        <f>INDEX(Elemek!$B$2:$B$113, MATCH(O853, Elemek!$C$2:$C$113,0))</f>
        <v>Fm</v>
      </c>
      <c r="N853">
        <f t="shared" si="52"/>
        <v>254</v>
      </c>
      <c r="O853">
        <v>100</v>
      </c>
      <c r="P853">
        <v>154</v>
      </c>
      <c r="Q853">
        <v>7.7528079999999999</v>
      </c>
      <c r="R853">
        <f t="shared" si="53"/>
        <v>7.7528079999999999</v>
      </c>
      <c r="S853">
        <f t="shared" si="54"/>
        <v>7.7528079999999999</v>
      </c>
      <c r="T853">
        <f t="shared" si="55"/>
        <v>7.7528079999999999</v>
      </c>
    </row>
    <row r="854" spans="1:20" x14ac:dyDescent="0.25">
      <c r="A854">
        <v>853</v>
      </c>
      <c r="B854" t="str">
        <f>INDEX(Elemek!$B$2:$B$113, MATCH(D854, Elemek!$C$2:$C$113,0))</f>
        <v>Bk</v>
      </c>
      <c r="C854">
        <v>250</v>
      </c>
      <c r="D854">
        <v>97</v>
      </c>
      <c r="E854">
        <v>153</v>
      </c>
      <c r="F854">
        <v>7.7795230000000002</v>
      </c>
      <c r="H854" t="str">
        <f ca="1">IF(M854=Vas!$B$4, IF(H853="I", 1, MAX(H$2:H853) + 1), "")</f>
        <v/>
      </c>
      <c r="L854">
        <v>853</v>
      </c>
      <c r="M854" t="str">
        <f>INDEX(Elemek!$B$2:$B$113, MATCH(O854, Elemek!$C$2:$C$113,0))</f>
        <v>Bk</v>
      </c>
      <c r="N854">
        <f t="shared" si="52"/>
        <v>250</v>
      </c>
      <c r="O854">
        <v>97</v>
      </c>
      <c r="P854">
        <v>153</v>
      </c>
      <c r="Q854">
        <v>7.7795230000000002</v>
      </c>
      <c r="R854">
        <f t="shared" si="53"/>
        <v>7.7795230000000002</v>
      </c>
      <c r="S854">
        <f t="shared" si="54"/>
        <v>7.7795230000000002</v>
      </c>
      <c r="T854">
        <f t="shared" si="55"/>
        <v>7.7795230000000002</v>
      </c>
    </row>
    <row r="855" spans="1:20" x14ac:dyDescent="0.25">
      <c r="A855">
        <v>854</v>
      </c>
      <c r="B855" t="str">
        <f>INDEX(Elemek!$B$2:$B$113, MATCH(D855, Elemek!$C$2:$C$113,0))</f>
        <v>Er</v>
      </c>
      <c r="C855">
        <v>161</v>
      </c>
      <c r="D855">
        <v>68</v>
      </c>
      <c r="E855">
        <v>93</v>
      </c>
      <c r="F855">
        <v>8.4763520000000003</v>
      </c>
      <c r="H855" t="str">
        <f ca="1">IF(M855=Vas!$B$4, IF(H854="I", 1, MAX(H$2:H854) + 1), "")</f>
        <v/>
      </c>
      <c r="L855">
        <v>854</v>
      </c>
      <c r="M855" t="str">
        <f>INDEX(Elemek!$B$2:$B$113, MATCH(O855, Elemek!$C$2:$C$113,0))</f>
        <v>Er</v>
      </c>
      <c r="N855">
        <f t="shared" si="52"/>
        <v>161</v>
      </c>
      <c r="O855">
        <v>68</v>
      </c>
      <c r="P855">
        <v>93</v>
      </c>
      <c r="Q855">
        <v>8.4763520000000003</v>
      </c>
      <c r="R855">
        <f t="shared" si="53"/>
        <v>8.4763520000000003</v>
      </c>
      <c r="S855">
        <f t="shared" si="54"/>
        <v>8.4763520000000003</v>
      </c>
      <c r="T855">
        <f t="shared" si="55"/>
        <v>8.4763520000000003</v>
      </c>
    </row>
    <row r="856" spans="1:20" x14ac:dyDescent="0.25">
      <c r="A856">
        <v>855</v>
      </c>
      <c r="B856" t="str">
        <f>INDEX(Elemek!$B$2:$B$113, MATCH(D856, Elemek!$C$2:$C$113,0))</f>
        <v>Re</v>
      </c>
      <c r="C856">
        <v>190</v>
      </c>
      <c r="D856">
        <v>75</v>
      </c>
      <c r="E856">
        <v>115</v>
      </c>
      <c r="F856">
        <v>8.2574330000000007</v>
      </c>
      <c r="H856" t="str">
        <f ca="1">IF(M856=Vas!$B$4, IF(H855="I", 1, MAX(H$2:H855) + 1), "")</f>
        <v/>
      </c>
      <c r="L856">
        <v>855</v>
      </c>
      <c r="M856" t="str">
        <f>INDEX(Elemek!$B$2:$B$113, MATCH(O856, Elemek!$C$2:$C$113,0))</f>
        <v>Re</v>
      </c>
      <c r="N856">
        <f t="shared" si="52"/>
        <v>190</v>
      </c>
      <c r="O856">
        <v>75</v>
      </c>
      <c r="P856">
        <v>115</v>
      </c>
      <c r="Q856">
        <v>8.2574330000000007</v>
      </c>
      <c r="R856">
        <f t="shared" si="53"/>
        <v>8.2574330000000007</v>
      </c>
      <c r="S856">
        <f t="shared" si="54"/>
        <v>8.2574330000000007</v>
      </c>
      <c r="T856">
        <f t="shared" si="55"/>
        <v>8.2574330000000007</v>
      </c>
    </row>
    <row r="857" spans="1:20" x14ac:dyDescent="0.25">
      <c r="A857">
        <v>856</v>
      </c>
      <c r="B857" t="str">
        <f>INDEX(Elemek!$B$2:$B$113, MATCH(D857, Elemek!$C$2:$C$113,0))</f>
        <v>Y</v>
      </c>
      <c r="C857">
        <v>90</v>
      </c>
      <c r="D857">
        <v>39</v>
      </c>
      <c r="E857">
        <v>51</v>
      </c>
      <c r="F857">
        <v>9.0500000000000007</v>
      </c>
      <c r="H857" t="str">
        <f ca="1">IF(M857=Vas!$B$4, IF(H856="I", 1, MAX(H$2:H856) + 1), "")</f>
        <v/>
      </c>
      <c r="L857">
        <v>856</v>
      </c>
      <c r="M857" t="str">
        <f>INDEX(Elemek!$B$2:$B$113, MATCH(O857, Elemek!$C$2:$C$113,0))</f>
        <v>Y</v>
      </c>
      <c r="N857">
        <f t="shared" si="52"/>
        <v>90</v>
      </c>
      <c r="O857">
        <v>39</v>
      </c>
      <c r="P857">
        <v>51</v>
      </c>
      <c r="R857">
        <f t="shared" si="53"/>
        <v>8.5399999999999991</v>
      </c>
      <c r="S857">
        <f t="shared" si="54"/>
        <v>9.01</v>
      </c>
      <c r="T857">
        <f t="shared" si="55"/>
        <v>9.0500000000000007</v>
      </c>
    </row>
    <row r="858" spans="1:20" x14ac:dyDescent="0.25">
      <c r="A858">
        <v>857</v>
      </c>
      <c r="B858" t="str">
        <f>INDEX(Elemek!$B$2:$B$113, MATCH(D858, Elemek!$C$2:$C$113,0))</f>
        <v>Au</v>
      </c>
      <c r="C858">
        <v>191</v>
      </c>
      <c r="D858">
        <v>79</v>
      </c>
      <c r="E858">
        <v>112</v>
      </c>
      <c r="F858">
        <v>8.2483430000000002</v>
      </c>
      <c r="H858" t="str">
        <f ca="1">IF(M858=Vas!$B$4, IF(H857="I", 1, MAX(H$2:H857) + 1), "")</f>
        <v/>
      </c>
      <c r="L858">
        <v>857</v>
      </c>
      <c r="M858" t="str">
        <f>INDEX(Elemek!$B$2:$B$113, MATCH(O858, Elemek!$C$2:$C$113,0))</f>
        <v>Au</v>
      </c>
      <c r="N858">
        <f t="shared" si="52"/>
        <v>191</v>
      </c>
      <c r="O858">
        <v>79</v>
      </c>
      <c r="P858">
        <v>112</v>
      </c>
      <c r="Q858">
        <v>8.2483430000000002</v>
      </c>
      <c r="R858">
        <f t="shared" si="53"/>
        <v>8.2483430000000002</v>
      </c>
      <c r="S858">
        <f t="shared" si="54"/>
        <v>8.2483430000000002</v>
      </c>
      <c r="T858">
        <f t="shared" si="55"/>
        <v>8.2483430000000002</v>
      </c>
    </row>
    <row r="859" spans="1:20" x14ac:dyDescent="0.25">
      <c r="A859">
        <v>858</v>
      </c>
      <c r="B859" t="str">
        <f>INDEX(Elemek!$B$2:$B$113, MATCH(D859, Elemek!$C$2:$C$113,0))</f>
        <v>Ta</v>
      </c>
      <c r="C859">
        <v>173</v>
      </c>
      <c r="D859">
        <v>73</v>
      </c>
      <c r="E859">
        <v>100</v>
      </c>
      <c r="F859">
        <v>8.3742180000000008</v>
      </c>
      <c r="H859" t="str">
        <f ca="1">IF(M859=Vas!$B$4, IF(H858="I", 1, MAX(H$2:H858) + 1), "")</f>
        <v/>
      </c>
      <c r="L859">
        <v>858</v>
      </c>
      <c r="M859" t="str">
        <f>INDEX(Elemek!$B$2:$B$113, MATCH(O859, Elemek!$C$2:$C$113,0))</f>
        <v>Ta</v>
      </c>
      <c r="N859">
        <f t="shared" si="52"/>
        <v>173</v>
      </c>
      <c r="O859">
        <v>73</v>
      </c>
      <c r="P859">
        <v>100</v>
      </c>
      <c r="Q859">
        <v>8.3742180000000008</v>
      </c>
      <c r="R859">
        <f t="shared" si="53"/>
        <v>8.3742180000000008</v>
      </c>
      <c r="S859">
        <f t="shared" si="54"/>
        <v>8.3742180000000008</v>
      </c>
      <c r="T859">
        <f t="shared" si="55"/>
        <v>8.3742180000000008</v>
      </c>
    </row>
    <row r="860" spans="1:20" x14ac:dyDescent="0.25">
      <c r="A860">
        <v>859</v>
      </c>
      <c r="B860" t="str">
        <f>INDEX(Elemek!$B$2:$B$113, MATCH(D860, Elemek!$C$2:$C$113,0))</f>
        <v>Ag</v>
      </c>
      <c r="C860">
        <v>112</v>
      </c>
      <c r="D860">
        <v>47</v>
      </c>
      <c r="E860">
        <v>65</v>
      </c>
      <c r="F860">
        <v>8.8447560000000003</v>
      </c>
      <c r="H860" t="str">
        <f ca="1">IF(M860=Vas!$B$4, IF(H859="I", 1, MAX(H$2:H859) + 1), "")</f>
        <v/>
      </c>
      <c r="L860">
        <v>859</v>
      </c>
      <c r="M860" t="str">
        <f>INDEX(Elemek!$B$2:$B$113, MATCH(O860, Elemek!$C$2:$C$113,0))</f>
        <v>Ag</v>
      </c>
      <c r="N860">
        <f t="shared" si="52"/>
        <v>112</v>
      </c>
      <c r="O860">
        <v>47</v>
      </c>
      <c r="P860">
        <v>65</v>
      </c>
      <c r="Q860">
        <v>8.8447560000000003</v>
      </c>
      <c r="R860">
        <f t="shared" si="53"/>
        <v>8.8447560000000003</v>
      </c>
      <c r="S860">
        <f t="shared" si="54"/>
        <v>8.8447560000000003</v>
      </c>
      <c r="T860">
        <f t="shared" si="55"/>
        <v>8.8447560000000003</v>
      </c>
    </row>
    <row r="861" spans="1:20" x14ac:dyDescent="0.25">
      <c r="A861">
        <v>860</v>
      </c>
      <c r="B861" t="str">
        <f>INDEX(Elemek!$B$2:$B$113, MATCH(D861, Elemek!$C$2:$C$113,0))</f>
        <v>Cf</v>
      </c>
      <c r="C861">
        <v>247</v>
      </c>
      <c r="D861">
        <v>98</v>
      </c>
      <c r="E861">
        <v>149</v>
      </c>
      <c r="F861">
        <v>7.803566</v>
      </c>
      <c r="H861" t="str">
        <f ca="1">IF(M861=Vas!$B$4, IF(H860="I", 1, MAX(H$2:H860) + 1), "")</f>
        <v/>
      </c>
      <c r="L861">
        <v>860</v>
      </c>
      <c r="M861" t="str">
        <f>INDEX(Elemek!$B$2:$B$113, MATCH(O861, Elemek!$C$2:$C$113,0))</f>
        <v>Cf</v>
      </c>
      <c r="N861">
        <f t="shared" si="52"/>
        <v>247</v>
      </c>
      <c r="O861">
        <v>98</v>
      </c>
      <c r="P861">
        <v>149</v>
      </c>
      <c r="Q861">
        <v>7.803566</v>
      </c>
      <c r="R861">
        <f t="shared" si="53"/>
        <v>7.803566</v>
      </c>
      <c r="S861">
        <f t="shared" si="54"/>
        <v>7.803566</v>
      </c>
      <c r="T861">
        <f t="shared" si="55"/>
        <v>7.803566</v>
      </c>
    </row>
    <row r="862" spans="1:20" x14ac:dyDescent="0.25">
      <c r="A862">
        <v>861</v>
      </c>
      <c r="B862" t="str">
        <f>INDEX(Elemek!$B$2:$B$113, MATCH(D862, Elemek!$C$2:$C$113,0))</f>
        <v>Ir</v>
      </c>
      <c r="C862">
        <v>184</v>
      </c>
      <c r="D862">
        <v>77</v>
      </c>
      <c r="E862">
        <v>107</v>
      </c>
      <c r="F862">
        <v>8.2865990000000007</v>
      </c>
      <c r="H862" t="str">
        <f ca="1">IF(M862=Vas!$B$4, IF(H861="I", 1, MAX(H$2:H861) + 1), "")</f>
        <v/>
      </c>
      <c r="L862">
        <v>861</v>
      </c>
      <c r="M862" t="str">
        <f>INDEX(Elemek!$B$2:$B$113, MATCH(O862, Elemek!$C$2:$C$113,0))</f>
        <v>Ir</v>
      </c>
      <c r="N862">
        <f t="shared" si="52"/>
        <v>184</v>
      </c>
      <c r="O862">
        <v>77</v>
      </c>
      <c r="P862">
        <v>107</v>
      </c>
      <c r="Q862">
        <v>8.2865990000000007</v>
      </c>
      <c r="R862">
        <f t="shared" si="53"/>
        <v>8.2865990000000007</v>
      </c>
      <c r="S862">
        <f t="shared" si="54"/>
        <v>8.2865990000000007</v>
      </c>
      <c r="T862">
        <f t="shared" si="55"/>
        <v>8.2865990000000007</v>
      </c>
    </row>
    <row r="863" spans="1:20" x14ac:dyDescent="0.25">
      <c r="A863">
        <v>862</v>
      </c>
      <c r="B863" t="str">
        <f>INDEX(Elemek!$B$2:$B$113, MATCH(D863, Elemek!$C$2:$C$113,0))</f>
        <v>Ir</v>
      </c>
      <c r="C863">
        <v>190</v>
      </c>
      <c r="D863">
        <v>77</v>
      </c>
      <c r="E863">
        <v>113</v>
      </c>
      <c r="F863">
        <v>8.68</v>
      </c>
      <c r="H863" t="str">
        <f ca="1">IF(M863=Vas!$B$4, IF(H862="I", 1, MAX(H$2:H862) + 1), "")</f>
        <v/>
      </c>
      <c r="L863">
        <v>862</v>
      </c>
      <c r="M863" t="str">
        <f>INDEX(Elemek!$B$2:$B$113, MATCH(O863, Elemek!$C$2:$C$113,0))</f>
        <v>Ir</v>
      </c>
      <c r="N863">
        <f t="shared" si="52"/>
        <v>190</v>
      </c>
      <c r="O863">
        <v>77</v>
      </c>
      <c r="P863">
        <v>113</v>
      </c>
      <c r="R863">
        <f t="shared" si="53"/>
        <v>8.5399999999999991</v>
      </c>
      <c r="S863">
        <f t="shared" si="54"/>
        <v>8.26</v>
      </c>
      <c r="T863">
        <f t="shared" si="55"/>
        <v>8.68</v>
      </c>
    </row>
    <row r="864" spans="1:20" x14ac:dyDescent="0.25">
      <c r="A864">
        <v>863</v>
      </c>
      <c r="B864" t="str">
        <f>INDEX(Elemek!$B$2:$B$113, MATCH(D864, Elemek!$C$2:$C$113,0))</f>
        <v>Ti</v>
      </c>
      <c r="C864">
        <v>45</v>
      </c>
      <c r="D864">
        <v>22</v>
      </c>
      <c r="E864">
        <v>23</v>
      </c>
      <c r="F864">
        <v>8.9381210000000006</v>
      </c>
      <c r="H864" t="str">
        <f ca="1">IF(M864=Vas!$B$4, IF(H863="I", 1, MAX(H$2:H863) + 1), "")</f>
        <v/>
      </c>
      <c r="L864">
        <v>863</v>
      </c>
      <c r="M864" t="str">
        <f>INDEX(Elemek!$B$2:$B$113, MATCH(O864, Elemek!$C$2:$C$113,0))</f>
        <v>Ti</v>
      </c>
      <c r="N864">
        <f t="shared" si="52"/>
        <v>45</v>
      </c>
      <c r="O864">
        <v>22</v>
      </c>
      <c r="P864">
        <v>23</v>
      </c>
      <c r="Q864">
        <v>8.9381210000000006</v>
      </c>
      <c r="R864">
        <f t="shared" si="53"/>
        <v>8.9381210000000006</v>
      </c>
      <c r="S864">
        <f t="shared" si="54"/>
        <v>8.9381210000000006</v>
      </c>
      <c r="T864">
        <f t="shared" si="55"/>
        <v>8.9381210000000006</v>
      </c>
    </row>
    <row r="865" spans="1:20" x14ac:dyDescent="0.25">
      <c r="A865">
        <v>864</v>
      </c>
      <c r="B865" t="str">
        <f>INDEX(Elemek!$B$2:$B$113, MATCH(D865, Elemek!$C$2:$C$113,0))</f>
        <v>Ho</v>
      </c>
      <c r="C865">
        <v>167</v>
      </c>
      <c r="D865">
        <v>67</v>
      </c>
      <c r="E865">
        <v>100</v>
      </c>
      <c r="F865">
        <v>8.4443040000000007</v>
      </c>
      <c r="H865" t="str">
        <f ca="1">IF(M865=Vas!$B$4, IF(H864="I", 1, MAX(H$2:H864) + 1), "")</f>
        <v/>
      </c>
      <c r="L865">
        <v>864</v>
      </c>
      <c r="M865" t="str">
        <f>INDEX(Elemek!$B$2:$B$113, MATCH(O865, Elemek!$C$2:$C$113,0))</f>
        <v>Ho</v>
      </c>
      <c r="N865">
        <f t="shared" si="52"/>
        <v>167</v>
      </c>
      <c r="O865">
        <v>67</v>
      </c>
      <c r="P865">
        <v>100</v>
      </c>
      <c r="Q865">
        <v>8.4443040000000007</v>
      </c>
      <c r="R865">
        <f t="shared" si="53"/>
        <v>8.4443040000000007</v>
      </c>
      <c r="S865">
        <f t="shared" si="54"/>
        <v>8.4443040000000007</v>
      </c>
      <c r="T865">
        <f t="shared" si="55"/>
        <v>8.4443040000000007</v>
      </c>
    </row>
    <row r="866" spans="1:20" x14ac:dyDescent="0.25">
      <c r="A866">
        <v>865</v>
      </c>
      <c r="B866" t="str">
        <f>INDEX(Elemek!$B$2:$B$113, MATCH(D866, Elemek!$C$2:$C$113,0))</f>
        <v>Lr</v>
      </c>
      <c r="C866">
        <v>264</v>
      </c>
      <c r="D866">
        <v>103</v>
      </c>
      <c r="E866">
        <v>161</v>
      </c>
      <c r="F866">
        <v>8.35</v>
      </c>
      <c r="H866" t="str">
        <f ca="1">IF(M866=Vas!$B$4, IF(H865="I", 1, MAX(H$2:H865) + 1), "")</f>
        <v/>
      </c>
      <c r="L866">
        <v>865</v>
      </c>
      <c r="M866" t="str">
        <f>INDEX(Elemek!$B$2:$B$113, MATCH(O866, Elemek!$C$2:$C$113,0))</f>
        <v>Lr</v>
      </c>
      <c r="N866">
        <f t="shared" si="52"/>
        <v>264</v>
      </c>
      <c r="O866">
        <v>103</v>
      </c>
      <c r="P866">
        <v>161</v>
      </c>
      <c r="R866">
        <f t="shared" si="53"/>
        <v>8.5399999999999991</v>
      </c>
      <c r="S866">
        <f t="shared" si="54"/>
        <v>7.68</v>
      </c>
      <c r="T866">
        <f t="shared" si="55"/>
        <v>8.35</v>
      </c>
    </row>
    <row r="867" spans="1:20" x14ac:dyDescent="0.25">
      <c r="A867">
        <v>866</v>
      </c>
      <c r="B867" t="str">
        <f>INDEX(Elemek!$B$2:$B$113, MATCH(D867, Elemek!$C$2:$C$113,0))</f>
        <v>Sm</v>
      </c>
      <c r="C867">
        <v>134</v>
      </c>
      <c r="D867">
        <v>62</v>
      </c>
      <c r="E867">
        <v>72</v>
      </c>
      <c r="F867">
        <v>8.33</v>
      </c>
      <c r="H867" t="str">
        <f ca="1">IF(M867=Vas!$B$4, IF(H866="I", 1, MAX(H$2:H866) + 1), "")</f>
        <v/>
      </c>
      <c r="L867">
        <v>866</v>
      </c>
      <c r="M867" t="str">
        <f>INDEX(Elemek!$B$2:$B$113, MATCH(O867, Elemek!$C$2:$C$113,0))</f>
        <v>Sm</v>
      </c>
      <c r="N867">
        <f t="shared" si="52"/>
        <v>134</v>
      </c>
      <c r="O867">
        <v>62</v>
      </c>
      <c r="P867">
        <v>72</v>
      </c>
      <c r="R867">
        <f t="shared" si="53"/>
        <v>8.5399999999999991</v>
      </c>
      <c r="S867">
        <f t="shared" si="54"/>
        <v>8.59</v>
      </c>
      <c r="T867">
        <f t="shared" si="55"/>
        <v>8.33</v>
      </c>
    </row>
    <row r="868" spans="1:20" x14ac:dyDescent="0.25">
      <c r="A868">
        <v>867</v>
      </c>
      <c r="B868" t="str">
        <f>INDEX(Elemek!$B$2:$B$113, MATCH(D868, Elemek!$C$2:$C$113,0))</f>
        <v>Cm</v>
      </c>
      <c r="C868">
        <v>239</v>
      </c>
      <c r="D868">
        <v>96</v>
      </c>
      <c r="E868">
        <v>143</v>
      </c>
      <c r="F868">
        <v>7.8571429999999998</v>
      </c>
      <c r="H868" t="str">
        <f ca="1">IF(M868=Vas!$B$4, IF(H867="I", 1, MAX(H$2:H867) + 1), "")</f>
        <v/>
      </c>
      <c r="L868">
        <v>867</v>
      </c>
      <c r="M868" t="str">
        <f>INDEX(Elemek!$B$2:$B$113, MATCH(O868, Elemek!$C$2:$C$113,0))</f>
        <v>Cm</v>
      </c>
      <c r="N868">
        <f t="shared" si="52"/>
        <v>239</v>
      </c>
      <c r="O868">
        <v>96</v>
      </c>
      <c r="P868">
        <v>143</v>
      </c>
      <c r="Q868">
        <v>7.8571429999999998</v>
      </c>
      <c r="R868">
        <f t="shared" si="53"/>
        <v>7.8571429999999998</v>
      </c>
      <c r="S868">
        <f t="shared" si="54"/>
        <v>7.8571429999999998</v>
      </c>
      <c r="T868">
        <f t="shared" si="55"/>
        <v>7.8571429999999998</v>
      </c>
    </row>
    <row r="869" spans="1:20" x14ac:dyDescent="0.25">
      <c r="A869">
        <v>868</v>
      </c>
      <c r="B869" t="str">
        <f>INDEX(Elemek!$B$2:$B$113, MATCH(D869, Elemek!$C$2:$C$113,0))</f>
        <v>Tl</v>
      </c>
      <c r="C869">
        <v>197</v>
      </c>
      <c r="D869">
        <v>81</v>
      </c>
      <c r="E869">
        <v>116</v>
      </c>
      <c r="F869">
        <v>8.2151899999999998</v>
      </c>
      <c r="H869" t="str">
        <f ca="1">IF(M869=Vas!$B$4, IF(H868="I", 1, MAX(H$2:H868) + 1), "")</f>
        <v/>
      </c>
      <c r="L869">
        <v>868</v>
      </c>
      <c r="M869" t="str">
        <f>INDEX(Elemek!$B$2:$B$113, MATCH(O869, Elemek!$C$2:$C$113,0))</f>
        <v>Tl</v>
      </c>
      <c r="N869">
        <f t="shared" si="52"/>
        <v>197</v>
      </c>
      <c r="O869">
        <v>81</v>
      </c>
      <c r="P869">
        <v>116</v>
      </c>
      <c r="Q869">
        <v>8.2151899999999998</v>
      </c>
      <c r="R869">
        <f t="shared" si="53"/>
        <v>8.2151899999999998</v>
      </c>
      <c r="S869">
        <f t="shared" si="54"/>
        <v>8.2151899999999998</v>
      </c>
      <c r="T869">
        <f t="shared" si="55"/>
        <v>8.2151899999999998</v>
      </c>
    </row>
    <row r="870" spans="1:20" x14ac:dyDescent="0.25">
      <c r="A870">
        <v>869</v>
      </c>
      <c r="B870" t="str">
        <f>INDEX(Elemek!$B$2:$B$113, MATCH(D870, Elemek!$C$2:$C$113,0))</f>
        <v>Kr</v>
      </c>
      <c r="C870">
        <v>88</v>
      </c>
      <c r="D870">
        <v>36</v>
      </c>
      <c r="E870">
        <v>52</v>
      </c>
      <c r="F870">
        <v>8.9769179999999995</v>
      </c>
      <c r="H870" t="str">
        <f ca="1">IF(M870=Vas!$B$4, IF(H869="I", 1, MAX(H$2:H869) + 1), "")</f>
        <v/>
      </c>
      <c r="L870">
        <v>869</v>
      </c>
      <c r="M870" t="str">
        <f>INDEX(Elemek!$B$2:$B$113, MATCH(O870, Elemek!$C$2:$C$113,0))</f>
        <v>Kr</v>
      </c>
      <c r="N870">
        <f t="shared" si="52"/>
        <v>88</v>
      </c>
      <c r="O870">
        <v>36</v>
      </c>
      <c r="P870">
        <v>52</v>
      </c>
      <c r="Q870">
        <v>8.9769179999999995</v>
      </c>
      <c r="R870">
        <f t="shared" si="53"/>
        <v>8.9769179999999995</v>
      </c>
      <c r="S870">
        <f t="shared" si="54"/>
        <v>8.9769179999999995</v>
      </c>
      <c r="T870">
        <f t="shared" si="55"/>
        <v>8.9769179999999995</v>
      </c>
    </row>
    <row r="871" spans="1:20" x14ac:dyDescent="0.25">
      <c r="A871">
        <v>870</v>
      </c>
      <c r="B871" t="str">
        <f>INDEX(Elemek!$B$2:$B$113, MATCH(D871, Elemek!$C$2:$C$113,0))</f>
        <v>S</v>
      </c>
      <c r="C871">
        <v>38</v>
      </c>
      <c r="D871">
        <v>16</v>
      </c>
      <c r="E871">
        <v>22</v>
      </c>
      <c r="F871">
        <v>8.7781959999999994</v>
      </c>
      <c r="H871" t="str">
        <f ca="1">IF(M871=Vas!$B$4, IF(H870="I", 1, MAX(H$2:H870) + 1), "")</f>
        <v/>
      </c>
      <c r="L871">
        <v>870</v>
      </c>
      <c r="M871" t="str">
        <f>INDEX(Elemek!$B$2:$B$113, MATCH(O871, Elemek!$C$2:$C$113,0))</f>
        <v>S</v>
      </c>
      <c r="N871">
        <f t="shared" si="52"/>
        <v>38</v>
      </c>
      <c r="O871">
        <v>16</v>
      </c>
      <c r="P871">
        <v>22</v>
      </c>
      <c r="Q871">
        <v>8.7781959999999994</v>
      </c>
      <c r="R871">
        <f t="shared" si="53"/>
        <v>8.7781959999999994</v>
      </c>
      <c r="S871">
        <f t="shared" si="54"/>
        <v>8.7781959999999994</v>
      </c>
      <c r="T871">
        <f t="shared" si="55"/>
        <v>8.7781959999999994</v>
      </c>
    </row>
    <row r="872" spans="1:20" x14ac:dyDescent="0.25">
      <c r="A872">
        <v>871</v>
      </c>
      <c r="B872" t="str">
        <f>INDEX(Elemek!$B$2:$B$113, MATCH(D872, Elemek!$C$2:$C$113,0))</f>
        <v>Sr</v>
      </c>
      <c r="C872">
        <v>87</v>
      </c>
      <c r="D872">
        <v>38</v>
      </c>
      <c r="E872">
        <v>49</v>
      </c>
      <c r="F872">
        <v>9.0399999999999991</v>
      </c>
      <c r="H872" t="str">
        <f ca="1">IF(M872=Vas!$B$4, IF(H871="I", 1, MAX(H$2:H871) + 1), "")</f>
        <v/>
      </c>
      <c r="L872">
        <v>871</v>
      </c>
      <c r="M872" t="str">
        <f>INDEX(Elemek!$B$2:$B$113, MATCH(O872, Elemek!$C$2:$C$113,0))</f>
        <v>Sr</v>
      </c>
      <c r="N872">
        <f t="shared" si="52"/>
        <v>87</v>
      </c>
      <c r="O872">
        <v>38</v>
      </c>
      <c r="P872">
        <v>49</v>
      </c>
      <c r="R872">
        <f t="shared" si="53"/>
        <v>8.5399999999999991</v>
      </c>
      <c r="S872">
        <f t="shared" si="54"/>
        <v>9.02</v>
      </c>
      <c r="T872">
        <f t="shared" si="55"/>
        <v>9.0399999999999991</v>
      </c>
    </row>
    <row r="873" spans="1:20" x14ac:dyDescent="0.25">
      <c r="A873">
        <v>872</v>
      </c>
      <c r="B873" t="str">
        <f>INDEX(Elemek!$B$2:$B$113, MATCH(D873, Elemek!$C$2:$C$113,0))</f>
        <v>Sb</v>
      </c>
      <c r="C873">
        <v>117</v>
      </c>
      <c r="D873">
        <v>51</v>
      </c>
      <c r="E873">
        <v>66</v>
      </c>
      <c r="F873">
        <v>8.8289770000000001</v>
      </c>
      <c r="H873" t="str">
        <f ca="1">IF(M873=Vas!$B$4, IF(H872="I", 1, MAX(H$2:H872) + 1), "")</f>
        <v/>
      </c>
      <c r="L873">
        <v>872</v>
      </c>
      <c r="M873" t="str">
        <f>INDEX(Elemek!$B$2:$B$113, MATCH(O873, Elemek!$C$2:$C$113,0))</f>
        <v>Sb</v>
      </c>
      <c r="N873">
        <f t="shared" si="52"/>
        <v>117</v>
      </c>
      <c r="O873">
        <v>51</v>
      </c>
      <c r="P873">
        <v>66</v>
      </c>
      <c r="Q873">
        <v>8.8289770000000001</v>
      </c>
      <c r="R873">
        <f t="shared" si="53"/>
        <v>8.8289770000000001</v>
      </c>
      <c r="S873">
        <f t="shared" si="54"/>
        <v>8.8289770000000001</v>
      </c>
      <c r="T873">
        <f t="shared" si="55"/>
        <v>8.8289770000000001</v>
      </c>
    </row>
    <row r="874" spans="1:20" x14ac:dyDescent="0.25">
      <c r="A874">
        <v>873</v>
      </c>
      <c r="B874" t="str">
        <f>INDEX(Elemek!$B$2:$B$113, MATCH(D874, Elemek!$C$2:$C$113,0))</f>
        <v>Ac</v>
      </c>
      <c r="C874">
        <v>224</v>
      </c>
      <c r="D874">
        <v>89</v>
      </c>
      <c r="E874">
        <v>135</v>
      </c>
      <c r="F874">
        <v>7.9809929999999998</v>
      </c>
      <c r="H874" t="str">
        <f ca="1">IF(M874=Vas!$B$4, IF(H873="I", 1, MAX(H$2:H873) + 1), "")</f>
        <v/>
      </c>
      <c r="L874">
        <v>873</v>
      </c>
      <c r="M874" t="str">
        <f>INDEX(Elemek!$B$2:$B$113, MATCH(O874, Elemek!$C$2:$C$113,0))</f>
        <v>Ac</v>
      </c>
      <c r="N874">
        <f t="shared" si="52"/>
        <v>224</v>
      </c>
      <c r="O874">
        <v>89</v>
      </c>
      <c r="P874">
        <v>135</v>
      </c>
      <c r="Q874">
        <v>7.9809929999999998</v>
      </c>
      <c r="R874">
        <f t="shared" si="53"/>
        <v>7.9809929999999998</v>
      </c>
      <c r="S874">
        <f t="shared" si="54"/>
        <v>7.9809929999999998</v>
      </c>
      <c r="T874">
        <f t="shared" si="55"/>
        <v>7.9809929999999998</v>
      </c>
    </row>
    <row r="875" spans="1:20" x14ac:dyDescent="0.25">
      <c r="A875">
        <v>874</v>
      </c>
      <c r="B875" t="str">
        <f>INDEX(Elemek!$B$2:$B$113, MATCH(D875, Elemek!$C$2:$C$113,0))</f>
        <v>Tc</v>
      </c>
      <c r="C875">
        <v>93</v>
      </c>
      <c r="D875">
        <v>43</v>
      </c>
      <c r="E875">
        <v>50</v>
      </c>
      <c r="F875">
        <v>8.9702739999999999</v>
      </c>
      <c r="H875" t="str">
        <f ca="1">IF(M875=Vas!$B$4, IF(H874="I", 1, MAX(H$2:H874) + 1), "")</f>
        <v/>
      </c>
      <c r="L875">
        <v>874</v>
      </c>
      <c r="M875" t="str">
        <f>INDEX(Elemek!$B$2:$B$113, MATCH(O875, Elemek!$C$2:$C$113,0))</f>
        <v>Tc</v>
      </c>
      <c r="N875">
        <f t="shared" si="52"/>
        <v>93</v>
      </c>
      <c r="O875">
        <v>43</v>
      </c>
      <c r="P875">
        <v>50</v>
      </c>
      <c r="Q875">
        <v>8.9702739999999999</v>
      </c>
      <c r="R875">
        <f t="shared" si="53"/>
        <v>8.9702739999999999</v>
      </c>
      <c r="S875">
        <f t="shared" si="54"/>
        <v>8.9702739999999999</v>
      </c>
      <c r="T875">
        <f t="shared" si="55"/>
        <v>8.9702739999999999</v>
      </c>
    </row>
    <row r="876" spans="1:20" x14ac:dyDescent="0.25">
      <c r="A876">
        <v>875</v>
      </c>
      <c r="B876" t="str">
        <f>INDEX(Elemek!$B$2:$B$113, MATCH(D876, Elemek!$C$2:$C$113,0))</f>
        <v>Y</v>
      </c>
      <c r="C876">
        <v>85</v>
      </c>
      <c r="D876">
        <v>39</v>
      </c>
      <c r="E876">
        <v>46</v>
      </c>
      <c r="F876">
        <v>8.8800000000000008</v>
      </c>
      <c r="H876" t="str">
        <f ca="1">IF(M876=Vas!$B$4, IF(H875="I", 1, MAX(H$2:H875) + 1), "")</f>
        <v/>
      </c>
      <c r="L876">
        <v>875</v>
      </c>
      <c r="M876" t="str">
        <f>INDEX(Elemek!$B$2:$B$113, MATCH(O876, Elemek!$C$2:$C$113,0))</f>
        <v>Y</v>
      </c>
      <c r="N876">
        <f t="shared" si="52"/>
        <v>85</v>
      </c>
      <c r="O876">
        <v>39</v>
      </c>
      <c r="P876">
        <v>46</v>
      </c>
      <c r="R876">
        <f t="shared" si="53"/>
        <v>8.5399999999999991</v>
      </c>
      <c r="S876">
        <f t="shared" si="54"/>
        <v>9.01</v>
      </c>
      <c r="T876">
        <f t="shared" si="55"/>
        <v>8.8800000000000008</v>
      </c>
    </row>
    <row r="877" spans="1:20" x14ac:dyDescent="0.25">
      <c r="A877">
        <v>876</v>
      </c>
      <c r="B877" t="str">
        <f>INDEX(Elemek!$B$2:$B$113, MATCH(D877, Elemek!$C$2:$C$113,0))</f>
        <v>Pm</v>
      </c>
      <c r="C877">
        <v>150</v>
      </c>
      <c r="D877">
        <v>61</v>
      </c>
      <c r="E877">
        <v>89</v>
      </c>
      <c r="F877">
        <v>8.5620139999999996</v>
      </c>
      <c r="H877" t="str">
        <f ca="1">IF(M877=Vas!$B$4, IF(H876="I", 1, MAX(H$2:H876) + 1), "")</f>
        <v/>
      </c>
      <c r="L877">
        <v>876</v>
      </c>
      <c r="M877" t="str">
        <f>INDEX(Elemek!$B$2:$B$113, MATCH(O877, Elemek!$C$2:$C$113,0))</f>
        <v>Pm</v>
      </c>
      <c r="N877">
        <f t="shared" si="52"/>
        <v>150</v>
      </c>
      <c r="O877">
        <v>61</v>
      </c>
      <c r="P877">
        <v>89</v>
      </c>
      <c r="Q877">
        <v>8.5620139999999996</v>
      </c>
      <c r="R877">
        <f t="shared" si="53"/>
        <v>8.5620139999999996</v>
      </c>
      <c r="S877">
        <f t="shared" si="54"/>
        <v>8.5620139999999996</v>
      </c>
      <c r="T877">
        <f t="shared" si="55"/>
        <v>8.5620139999999996</v>
      </c>
    </row>
    <row r="878" spans="1:20" x14ac:dyDescent="0.25">
      <c r="A878">
        <v>877</v>
      </c>
      <c r="B878" t="str">
        <f>INDEX(Elemek!$B$2:$B$113, MATCH(D878, Elemek!$C$2:$C$113,0))</f>
        <v>Sr</v>
      </c>
      <c r="C878">
        <v>92</v>
      </c>
      <c r="D878">
        <v>38</v>
      </c>
      <c r="E878">
        <v>54</v>
      </c>
      <c r="F878">
        <v>8.9720669999999991</v>
      </c>
      <c r="H878" t="str">
        <f ca="1">IF(M878=Vas!$B$4, IF(H877="I", 1, MAX(H$2:H877) + 1), "")</f>
        <v/>
      </c>
      <c r="L878">
        <v>877</v>
      </c>
      <c r="M878" t="str">
        <f>INDEX(Elemek!$B$2:$B$113, MATCH(O878, Elemek!$C$2:$C$113,0))</f>
        <v>Sr</v>
      </c>
      <c r="N878">
        <f t="shared" si="52"/>
        <v>92</v>
      </c>
      <c r="O878">
        <v>38</v>
      </c>
      <c r="P878">
        <v>54</v>
      </c>
      <c r="Q878">
        <v>8.9720669999999991</v>
      </c>
      <c r="R878">
        <f t="shared" si="53"/>
        <v>8.9720669999999991</v>
      </c>
      <c r="S878">
        <f t="shared" si="54"/>
        <v>8.9720669999999991</v>
      </c>
      <c r="T878">
        <f t="shared" si="55"/>
        <v>8.9720669999999991</v>
      </c>
    </row>
    <row r="879" spans="1:20" x14ac:dyDescent="0.25">
      <c r="A879">
        <v>878</v>
      </c>
      <c r="B879" t="str">
        <f>INDEX(Elemek!$B$2:$B$113, MATCH(D879, Elemek!$C$2:$C$113,0))</f>
        <v>Fm</v>
      </c>
      <c r="C879">
        <v>256</v>
      </c>
      <c r="D879">
        <v>100</v>
      </c>
      <c r="E879">
        <v>156</v>
      </c>
      <c r="F879">
        <v>7.7373979999999998</v>
      </c>
      <c r="H879" t="str">
        <f ca="1">IF(M879=Vas!$B$4, IF(H878="I", 1, MAX(H$2:H878) + 1), "")</f>
        <v/>
      </c>
      <c r="L879">
        <v>878</v>
      </c>
      <c r="M879" t="str">
        <f>INDEX(Elemek!$B$2:$B$113, MATCH(O879, Elemek!$C$2:$C$113,0))</f>
        <v>Fm</v>
      </c>
      <c r="N879">
        <f t="shared" si="52"/>
        <v>256</v>
      </c>
      <c r="O879">
        <v>100</v>
      </c>
      <c r="P879">
        <v>156</v>
      </c>
      <c r="Q879">
        <v>7.7373979999999998</v>
      </c>
      <c r="R879">
        <f t="shared" si="53"/>
        <v>7.7373979999999998</v>
      </c>
      <c r="S879">
        <f t="shared" si="54"/>
        <v>7.7373979999999998</v>
      </c>
      <c r="T879">
        <f t="shared" si="55"/>
        <v>7.7373979999999998</v>
      </c>
    </row>
    <row r="880" spans="1:20" x14ac:dyDescent="0.25">
      <c r="A880">
        <v>879</v>
      </c>
      <c r="B880" t="str">
        <f>INDEX(Elemek!$B$2:$B$113, MATCH(D880, Elemek!$C$2:$C$113,0))</f>
        <v>Si</v>
      </c>
      <c r="C880">
        <v>31</v>
      </c>
      <c r="D880">
        <v>14</v>
      </c>
      <c r="E880">
        <v>17</v>
      </c>
      <c r="F880">
        <v>8.8116179999999993</v>
      </c>
      <c r="H880" t="str">
        <f ca="1">IF(M880=Vas!$B$4, IF(H879="I", 1, MAX(H$2:H879) + 1), "")</f>
        <v/>
      </c>
      <c r="L880">
        <v>879</v>
      </c>
      <c r="M880" t="str">
        <f>INDEX(Elemek!$B$2:$B$113, MATCH(O880, Elemek!$C$2:$C$113,0))</f>
        <v>Si</v>
      </c>
      <c r="N880">
        <f t="shared" si="52"/>
        <v>31</v>
      </c>
      <c r="O880">
        <v>14</v>
      </c>
      <c r="P880">
        <v>17</v>
      </c>
      <c r="Q880">
        <v>8.8116179999999993</v>
      </c>
      <c r="R880">
        <f t="shared" si="53"/>
        <v>8.8116179999999993</v>
      </c>
      <c r="S880">
        <f t="shared" si="54"/>
        <v>8.8116179999999993</v>
      </c>
      <c r="T880">
        <f t="shared" si="55"/>
        <v>8.8116179999999993</v>
      </c>
    </row>
    <row r="881" spans="1:20" x14ac:dyDescent="0.25">
      <c r="A881">
        <v>880</v>
      </c>
      <c r="B881" t="str">
        <f>INDEX(Elemek!$B$2:$B$113, MATCH(D881, Elemek!$C$2:$C$113,0))</f>
        <v>Mn</v>
      </c>
      <c r="C881">
        <v>56</v>
      </c>
      <c r="D881">
        <v>25</v>
      </c>
      <c r="E881">
        <v>31</v>
      </c>
      <c r="F881">
        <v>9.0875719999999998</v>
      </c>
      <c r="H881" t="str">
        <f ca="1">IF(M881=Vas!$B$4, IF(H880="I", 1, MAX(H$2:H880) + 1), "")</f>
        <v/>
      </c>
      <c r="L881">
        <v>880</v>
      </c>
      <c r="M881" t="str">
        <f>INDEX(Elemek!$B$2:$B$113, MATCH(O881, Elemek!$C$2:$C$113,0))</f>
        <v>Mn</v>
      </c>
      <c r="N881">
        <f t="shared" si="52"/>
        <v>56</v>
      </c>
      <c r="O881">
        <v>25</v>
      </c>
      <c r="P881">
        <v>31</v>
      </c>
      <c r="Q881">
        <v>9.0875719999999998</v>
      </c>
      <c r="R881">
        <f t="shared" si="53"/>
        <v>9.0875719999999998</v>
      </c>
      <c r="S881">
        <f t="shared" si="54"/>
        <v>9.0875719999999998</v>
      </c>
      <c r="T881">
        <f t="shared" si="55"/>
        <v>9.0875719999999998</v>
      </c>
    </row>
    <row r="882" spans="1:20" x14ac:dyDescent="0.25">
      <c r="A882">
        <v>881</v>
      </c>
      <c r="B882" t="str">
        <f>INDEX(Elemek!$B$2:$B$113, MATCH(D882, Elemek!$C$2:$C$113,0))</f>
        <v>Ni</v>
      </c>
      <c r="C882">
        <v>65</v>
      </c>
      <c r="D882">
        <v>28</v>
      </c>
      <c r="E882">
        <v>37</v>
      </c>
      <c r="F882">
        <v>9.0732669999999995</v>
      </c>
      <c r="H882" t="str">
        <f ca="1">IF(M882=Vas!$B$4, IF(H881="I", 1, MAX(H$2:H881) + 1), "")</f>
        <v/>
      </c>
      <c r="L882">
        <v>881</v>
      </c>
      <c r="M882" t="str">
        <f>INDEX(Elemek!$B$2:$B$113, MATCH(O882, Elemek!$C$2:$C$113,0))</f>
        <v>Ni</v>
      </c>
      <c r="N882">
        <f t="shared" si="52"/>
        <v>65</v>
      </c>
      <c r="O882">
        <v>28</v>
      </c>
      <c r="P882">
        <v>37</v>
      </c>
      <c r="Q882">
        <v>9.0732669999999995</v>
      </c>
      <c r="R882">
        <f t="shared" si="53"/>
        <v>9.0732669999999995</v>
      </c>
      <c r="S882">
        <f t="shared" si="54"/>
        <v>9.0732669999999995</v>
      </c>
      <c r="T882">
        <f t="shared" si="55"/>
        <v>9.0732669999999995</v>
      </c>
    </row>
    <row r="883" spans="1:20" x14ac:dyDescent="0.25">
      <c r="A883">
        <v>882</v>
      </c>
      <c r="B883" t="str">
        <f>INDEX(Elemek!$B$2:$B$113, MATCH(D883, Elemek!$C$2:$C$113,0))</f>
        <v>Ir</v>
      </c>
      <c r="C883">
        <v>195</v>
      </c>
      <c r="D883">
        <v>77</v>
      </c>
      <c r="E883">
        <v>118</v>
      </c>
      <c r="F883">
        <v>8.8000000000000007</v>
      </c>
      <c r="H883" t="str">
        <f ca="1">IF(M883=Vas!$B$4, IF(H882="I", 1, MAX(H$2:H882) + 1), "")</f>
        <v/>
      </c>
      <c r="L883">
        <v>882</v>
      </c>
      <c r="M883" t="str">
        <f>INDEX(Elemek!$B$2:$B$113, MATCH(O883, Elemek!$C$2:$C$113,0))</f>
        <v>Ir</v>
      </c>
      <c r="N883">
        <f t="shared" si="52"/>
        <v>195</v>
      </c>
      <c r="O883">
        <v>77</v>
      </c>
      <c r="P883">
        <v>118</v>
      </c>
      <c r="R883">
        <f t="shared" si="53"/>
        <v>8.5399999999999991</v>
      </c>
      <c r="S883">
        <f t="shared" si="54"/>
        <v>8.26</v>
      </c>
      <c r="T883">
        <f t="shared" si="55"/>
        <v>8.8000000000000007</v>
      </c>
    </row>
    <row r="884" spans="1:20" x14ac:dyDescent="0.25">
      <c r="A884">
        <v>883</v>
      </c>
      <c r="B884" t="str">
        <f>INDEX(Elemek!$B$2:$B$113, MATCH(D884, Elemek!$C$2:$C$113,0))</f>
        <v>W</v>
      </c>
      <c r="C884">
        <v>176</v>
      </c>
      <c r="D884">
        <v>74</v>
      </c>
      <c r="E884">
        <v>102</v>
      </c>
      <c r="F884">
        <v>8.3590549999999997</v>
      </c>
      <c r="H884" t="str">
        <f ca="1">IF(M884=Vas!$B$4, IF(H883="I", 1, MAX(H$2:H883) + 1), "")</f>
        <v/>
      </c>
      <c r="L884">
        <v>883</v>
      </c>
      <c r="M884" t="str">
        <f>INDEX(Elemek!$B$2:$B$113, MATCH(O884, Elemek!$C$2:$C$113,0))</f>
        <v>W</v>
      </c>
      <c r="N884">
        <f t="shared" si="52"/>
        <v>176</v>
      </c>
      <c r="O884">
        <v>74</v>
      </c>
      <c r="P884">
        <v>102</v>
      </c>
      <c r="Q884">
        <v>8.3590549999999997</v>
      </c>
      <c r="R884">
        <f t="shared" si="53"/>
        <v>8.3590549999999997</v>
      </c>
      <c r="S884">
        <f t="shared" si="54"/>
        <v>8.3590549999999997</v>
      </c>
      <c r="T884">
        <f t="shared" si="55"/>
        <v>8.3590549999999997</v>
      </c>
    </row>
    <row r="885" spans="1:20" x14ac:dyDescent="0.25">
      <c r="A885">
        <v>884</v>
      </c>
      <c r="B885" t="str">
        <f>INDEX(Elemek!$B$2:$B$113, MATCH(D885, Elemek!$C$2:$C$113,0))</f>
        <v>Cd</v>
      </c>
      <c r="C885">
        <v>117</v>
      </c>
      <c r="D885">
        <v>48</v>
      </c>
      <c r="E885">
        <v>69</v>
      </c>
      <c r="F885">
        <v>9.1199999999999992</v>
      </c>
      <c r="H885" t="str">
        <f ca="1">IF(M885=Vas!$B$4, IF(H884="I", 1, MAX(H$2:H884) + 1), "")</f>
        <v/>
      </c>
      <c r="L885">
        <v>884</v>
      </c>
      <c r="M885" t="str">
        <f>INDEX(Elemek!$B$2:$B$113, MATCH(O885, Elemek!$C$2:$C$113,0))</f>
        <v>Cd</v>
      </c>
      <c r="N885">
        <f t="shared" si="52"/>
        <v>117</v>
      </c>
      <c r="O885">
        <v>48</v>
      </c>
      <c r="P885">
        <v>69</v>
      </c>
      <c r="R885">
        <f t="shared" si="53"/>
        <v>8.5399999999999991</v>
      </c>
      <c r="S885">
        <f t="shared" si="54"/>
        <v>8.8699999999999992</v>
      </c>
      <c r="T885">
        <f t="shared" si="55"/>
        <v>9.1199999999999992</v>
      </c>
    </row>
    <row r="886" spans="1:20" x14ac:dyDescent="0.25">
      <c r="A886">
        <v>885</v>
      </c>
      <c r="B886" t="str">
        <f>INDEX(Elemek!$B$2:$B$113, MATCH(D886, Elemek!$C$2:$C$113,0))</f>
        <v>Te</v>
      </c>
      <c r="C886">
        <v>116</v>
      </c>
      <c r="D886">
        <v>52</v>
      </c>
      <c r="E886">
        <v>64</v>
      </c>
      <c r="F886">
        <v>8.8064140000000002</v>
      </c>
      <c r="H886" t="str">
        <f ca="1">IF(M886=Vas!$B$4, IF(H885="I", 1, MAX(H$2:H885) + 1), "")</f>
        <v/>
      </c>
      <c r="L886">
        <v>885</v>
      </c>
      <c r="M886" t="str">
        <f>INDEX(Elemek!$B$2:$B$113, MATCH(O886, Elemek!$C$2:$C$113,0))</f>
        <v>Te</v>
      </c>
      <c r="N886">
        <f t="shared" si="52"/>
        <v>116</v>
      </c>
      <c r="O886">
        <v>52</v>
      </c>
      <c r="P886">
        <v>64</v>
      </c>
      <c r="Q886">
        <v>8.8064140000000002</v>
      </c>
      <c r="R886">
        <f t="shared" si="53"/>
        <v>8.8064140000000002</v>
      </c>
      <c r="S886">
        <f t="shared" si="54"/>
        <v>8.8064140000000002</v>
      </c>
      <c r="T886">
        <f t="shared" si="55"/>
        <v>8.8064140000000002</v>
      </c>
    </row>
    <row r="887" spans="1:20" x14ac:dyDescent="0.25">
      <c r="A887">
        <v>886</v>
      </c>
      <c r="B887" t="str">
        <f>INDEX(Elemek!$B$2:$B$113, MATCH(D887, Elemek!$C$2:$C$113,0))</f>
        <v>Nd</v>
      </c>
      <c r="C887">
        <v>141</v>
      </c>
      <c r="D887">
        <v>60</v>
      </c>
      <c r="E887">
        <v>81</v>
      </c>
      <c r="F887">
        <v>8.6684760000000001</v>
      </c>
      <c r="H887" t="str">
        <f ca="1">IF(M887=Vas!$B$4, IF(H886="I", 1, MAX(H$2:H886) + 1), "")</f>
        <v/>
      </c>
      <c r="L887">
        <v>886</v>
      </c>
      <c r="M887" t="str">
        <f>INDEX(Elemek!$B$2:$B$113, MATCH(O887, Elemek!$C$2:$C$113,0))</f>
        <v>Nd</v>
      </c>
      <c r="N887">
        <f t="shared" si="52"/>
        <v>141</v>
      </c>
      <c r="O887">
        <v>60</v>
      </c>
      <c r="P887">
        <v>81</v>
      </c>
      <c r="Q887">
        <v>8.6684760000000001</v>
      </c>
      <c r="R887">
        <f t="shared" si="53"/>
        <v>8.6684760000000001</v>
      </c>
      <c r="S887">
        <f t="shared" si="54"/>
        <v>8.6684760000000001</v>
      </c>
      <c r="T887">
        <f t="shared" si="55"/>
        <v>8.6684760000000001</v>
      </c>
    </row>
    <row r="888" spans="1:20" x14ac:dyDescent="0.25">
      <c r="A888">
        <v>887</v>
      </c>
      <c r="B888" t="str">
        <f>INDEX(Elemek!$B$2:$B$113, MATCH(D888, Elemek!$C$2:$C$113,0))</f>
        <v>Ho</v>
      </c>
      <c r="C888">
        <v>161</v>
      </c>
      <c r="D888">
        <v>67</v>
      </c>
      <c r="E888">
        <v>94</v>
      </c>
      <c r="F888">
        <v>8.4887370000000004</v>
      </c>
      <c r="H888" t="str">
        <f ca="1">IF(M888=Vas!$B$4, IF(H887="I", 1, MAX(H$2:H887) + 1), "")</f>
        <v/>
      </c>
      <c r="L888">
        <v>887</v>
      </c>
      <c r="M888" t="str">
        <f>INDEX(Elemek!$B$2:$B$113, MATCH(O888, Elemek!$C$2:$C$113,0))</f>
        <v>Ho</v>
      </c>
      <c r="N888">
        <f t="shared" si="52"/>
        <v>161</v>
      </c>
      <c r="O888">
        <v>67</v>
      </c>
      <c r="P888">
        <v>94</v>
      </c>
      <c r="Q888">
        <v>8.4887370000000004</v>
      </c>
      <c r="R888">
        <f t="shared" si="53"/>
        <v>8.4887370000000004</v>
      </c>
      <c r="S888">
        <f t="shared" si="54"/>
        <v>8.4887370000000004</v>
      </c>
      <c r="T888">
        <f t="shared" si="55"/>
        <v>8.4887370000000004</v>
      </c>
    </row>
    <row r="889" spans="1:20" x14ac:dyDescent="0.25">
      <c r="A889">
        <v>888</v>
      </c>
      <c r="B889" t="str">
        <f>INDEX(Elemek!$B$2:$B$113, MATCH(D889, Elemek!$C$2:$C$113,0))</f>
        <v>Rn</v>
      </c>
      <c r="C889">
        <v>210</v>
      </c>
      <c r="D889">
        <v>86</v>
      </c>
      <c r="E889">
        <v>124</v>
      </c>
      <c r="F889">
        <v>8.117032</v>
      </c>
      <c r="H889" t="str">
        <f ca="1">IF(M889=Vas!$B$4, IF(H888="I", 1, MAX(H$2:H888) + 1), "")</f>
        <v/>
      </c>
      <c r="L889">
        <v>888</v>
      </c>
      <c r="M889" t="str">
        <f>INDEX(Elemek!$B$2:$B$113, MATCH(O889, Elemek!$C$2:$C$113,0))</f>
        <v>Rn</v>
      </c>
      <c r="N889">
        <f t="shared" si="52"/>
        <v>210</v>
      </c>
      <c r="O889">
        <v>86</v>
      </c>
      <c r="P889">
        <v>124</v>
      </c>
      <c r="Q889">
        <v>8.117032</v>
      </c>
      <c r="R889">
        <f t="shared" si="53"/>
        <v>8.117032</v>
      </c>
      <c r="S889">
        <f t="shared" si="54"/>
        <v>8.117032</v>
      </c>
      <c r="T889">
        <f t="shared" si="55"/>
        <v>8.117032</v>
      </c>
    </row>
    <row r="890" spans="1:20" x14ac:dyDescent="0.25">
      <c r="A890">
        <v>889</v>
      </c>
      <c r="B890" t="str">
        <f>INDEX(Elemek!$B$2:$B$113, MATCH(D890, Elemek!$C$2:$C$113,0))</f>
        <v>Pb</v>
      </c>
      <c r="C890">
        <v>198</v>
      </c>
      <c r="D890">
        <v>82</v>
      </c>
      <c r="E890">
        <v>116</v>
      </c>
      <c r="F890">
        <v>8.2028929999999995</v>
      </c>
      <c r="H890" t="str">
        <f ca="1">IF(M890=Vas!$B$4, IF(H889="I", 1, MAX(H$2:H889) + 1), "")</f>
        <v/>
      </c>
      <c r="L890">
        <v>889</v>
      </c>
      <c r="M890" t="str">
        <f>INDEX(Elemek!$B$2:$B$113, MATCH(O890, Elemek!$C$2:$C$113,0))</f>
        <v>Pb</v>
      </c>
      <c r="N890">
        <f t="shared" si="52"/>
        <v>198</v>
      </c>
      <c r="O890">
        <v>82</v>
      </c>
      <c r="P890">
        <v>116</v>
      </c>
      <c r="Q890">
        <v>8.2028929999999995</v>
      </c>
      <c r="R890">
        <f t="shared" si="53"/>
        <v>8.2028929999999995</v>
      </c>
      <c r="S890">
        <f t="shared" si="54"/>
        <v>8.2028929999999995</v>
      </c>
      <c r="T890">
        <f t="shared" si="55"/>
        <v>8.2028929999999995</v>
      </c>
    </row>
    <row r="891" spans="1:20" x14ac:dyDescent="0.25">
      <c r="A891">
        <v>890</v>
      </c>
      <c r="B891" t="str">
        <f>INDEX(Elemek!$B$2:$B$113, MATCH(D891, Elemek!$C$2:$C$113,0))</f>
        <v>Cm</v>
      </c>
      <c r="C891">
        <v>238</v>
      </c>
      <c r="D891">
        <v>96</v>
      </c>
      <c r="E891">
        <v>142</v>
      </c>
      <c r="F891">
        <v>7.8637639999999998</v>
      </c>
      <c r="H891" t="str">
        <f ca="1">IF(M891=Vas!$B$4, IF(H890="I", 1, MAX(H$2:H890) + 1), "")</f>
        <v/>
      </c>
      <c r="L891">
        <v>890</v>
      </c>
      <c r="M891" t="str">
        <f>INDEX(Elemek!$B$2:$B$113, MATCH(O891, Elemek!$C$2:$C$113,0))</f>
        <v>Cm</v>
      </c>
      <c r="N891">
        <f t="shared" si="52"/>
        <v>238</v>
      </c>
      <c r="O891">
        <v>96</v>
      </c>
      <c r="P891">
        <v>142</v>
      </c>
      <c r="Q891">
        <v>7.8637639999999998</v>
      </c>
      <c r="R891">
        <f t="shared" si="53"/>
        <v>7.8637639999999998</v>
      </c>
      <c r="S891">
        <f t="shared" si="54"/>
        <v>7.8637639999999998</v>
      </c>
      <c r="T891">
        <f t="shared" si="55"/>
        <v>7.8637639999999998</v>
      </c>
    </row>
    <row r="892" spans="1:20" x14ac:dyDescent="0.25">
      <c r="A892">
        <v>891</v>
      </c>
      <c r="B892" t="str">
        <f>INDEX(Elemek!$B$2:$B$113, MATCH(D892, Elemek!$C$2:$C$113,0))</f>
        <v>Br</v>
      </c>
      <c r="C892">
        <v>83</v>
      </c>
      <c r="D892">
        <v>35</v>
      </c>
      <c r="E892">
        <v>48</v>
      </c>
      <c r="F892">
        <v>9.0232430000000008</v>
      </c>
      <c r="H892" t="str">
        <f ca="1">IF(M892=Vas!$B$4, IF(H891="I", 1, MAX(H$2:H891) + 1), "")</f>
        <v/>
      </c>
      <c r="L892">
        <v>891</v>
      </c>
      <c r="M892" t="str">
        <f>INDEX(Elemek!$B$2:$B$113, MATCH(O892, Elemek!$C$2:$C$113,0))</f>
        <v>Br</v>
      </c>
      <c r="N892">
        <f t="shared" si="52"/>
        <v>83</v>
      </c>
      <c r="O892">
        <v>35</v>
      </c>
      <c r="P892">
        <v>48</v>
      </c>
      <c r="Q892">
        <v>9.0232430000000008</v>
      </c>
      <c r="R892">
        <f t="shared" si="53"/>
        <v>9.0232430000000008</v>
      </c>
      <c r="S892">
        <f t="shared" si="54"/>
        <v>9.0232430000000008</v>
      </c>
      <c r="T892">
        <f t="shared" si="55"/>
        <v>9.0232430000000008</v>
      </c>
    </row>
    <row r="893" spans="1:20" x14ac:dyDescent="0.25">
      <c r="A893">
        <v>892</v>
      </c>
      <c r="B893" t="str">
        <f>INDEX(Elemek!$B$2:$B$113, MATCH(D893, Elemek!$C$2:$C$113,0))</f>
        <v>Dy</v>
      </c>
      <c r="C893">
        <v>152</v>
      </c>
      <c r="D893">
        <v>66</v>
      </c>
      <c r="E893">
        <v>86</v>
      </c>
      <c r="F893">
        <v>8.5326699999999995</v>
      </c>
      <c r="H893" t="str">
        <f ca="1">IF(M893=Vas!$B$4, IF(H892="I", 1, MAX(H$2:H892) + 1), "")</f>
        <v/>
      </c>
      <c r="L893">
        <v>892</v>
      </c>
      <c r="M893" t="str">
        <f>INDEX(Elemek!$B$2:$B$113, MATCH(O893, Elemek!$C$2:$C$113,0))</f>
        <v>Dy</v>
      </c>
      <c r="N893">
        <f t="shared" si="52"/>
        <v>152</v>
      </c>
      <c r="O893">
        <v>66</v>
      </c>
      <c r="P893">
        <v>86</v>
      </c>
      <c r="Q893">
        <v>8.5326699999999995</v>
      </c>
      <c r="R893">
        <f t="shared" si="53"/>
        <v>8.5326699999999995</v>
      </c>
      <c r="S893">
        <f t="shared" si="54"/>
        <v>8.5326699999999995</v>
      </c>
      <c r="T893">
        <f t="shared" si="55"/>
        <v>8.5326699999999995</v>
      </c>
    </row>
    <row r="894" spans="1:20" x14ac:dyDescent="0.25">
      <c r="A894">
        <v>893</v>
      </c>
      <c r="B894" t="str">
        <f>INDEX(Elemek!$B$2:$B$113, MATCH(D894, Elemek!$C$2:$C$113,0))</f>
        <v>Ta</v>
      </c>
      <c r="C894">
        <v>178</v>
      </c>
      <c r="D894">
        <v>73</v>
      </c>
      <c r="E894">
        <v>105</v>
      </c>
      <c r="F894">
        <v>8.3550749999999994</v>
      </c>
      <c r="H894" t="str">
        <f ca="1">IF(M894=Vas!$B$4, IF(H893="I", 1, MAX(H$2:H893) + 1), "")</f>
        <v/>
      </c>
      <c r="L894">
        <v>893</v>
      </c>
      <c r="M894" t="str">
        <f>INDEX(Elemek!$B$2:$B$113, MATCH(O894, Elemek!$C$2:$C$113,0))</f>
        <v>Ta</v>
      </c>
      <c r="N894">
        <f t="shared" si="52"/>
        <v>178</v>
      </c>
      <c r="O894">
        <v>73</v>
      </c>
      <c r="P894">
        <v>105</v>
      </c>
      <c r="Q894">
        <v>8.3550749999999994</v>
      </c>
      <c r="R894">
        <f t="shared" si="53"/>
        <v>8.3550749999999994</v>
      </c>
      <c r="S894">
        <f t="shared" si="54"/>
        <v>8.3550749999999994</v>
      </c>
      <c r="T894">
        <f t="shared" si="55"/>
        <v>8.3550749999999994</v>
      </c>
    </row>
    <row r="895" spans="1:20" x14ac:dyDescent="0.25">
      <c r="A895">
        <v>894</v>
      </c>
      <c r="B895" t="str">
        <f>INDEX(Elemek!$B$2:$B$113, MATCH(D895, Elemek!$C$2:$C$113,0))</f>
        <v>Pt</v>
      </c>
      <c r="C895">
        <v>187</v>
      </c>
      <c r="D895">
        <v>78</v>
      </c>
      <c r="E895">
        <v>109</v>
      </c>
      <c r="F895">
        <v>8.2676379999999998</v>
      </c>
      <c r="H895" t="str">
        <f ca="1">IF(M895=Vas!$B$4, IF(H894="I", 1, MAX(H$2:H894) + 1), "")</f>
        <v/>
      </c>
      <c r="L895">
        <v>894</v>
      </c>
      <c r="M895" t="str">
        <f>INDEX(Elemek!$B$2:$B$113, MATCH(O895, Elemek!$C$2:$C$113,0))</f>
        <v>Pt</v>
      </c>
      <c r="N895">
        <f t="shared" si="52"/>
        <v>187</v>
      </c>
      <c r="O895">
        <v>78</v>
      </c>
      <c r="P895">
        <v>109</v>
      </c>
      <c r="Q895">
        <v>8.2676379999999998</v>
      </c>
      <c r="R895">
        <f t="shared" si="53"/>
        <v>8.2676379999999998</v>
      </c>
      <c r="S895">
        <f t="shared" si="54"/>
        <v>8.2676379999999998</v>
      </c>
      <c r="T895">
        <f t="shared" si="55"/>
        <v>8.2676379999999998</v>
      </c>
    </row>
    <row r="896" spans="1:20" x14ac:dyDescent="0.25">
      <c r="A896">
        <v>895</v>
      </c>
      <c r="B896" t="str">
        <f>INDEX(Elemek!$B$2:$B$113, MATCH(D896, Elemek!$C$2:$C$113,0))</f>
        <v>Dy</v>
      </c>
      <c r="C896">
        <v>165</v>
      </c>
      <c r="D896">
        <v>66</v>
      </c>
      <c r="E896">
        <v>99</v>
      </c>
      <c r="F896">
        <v>8.4568910000000006</v>
      </c>
      <c r="H896" t="str">
        <f ca="1">IF(M896=Vas!$B$4, IF(H895="I", 1, MAX(H$2:H895) + 1), "")</f>
        <v/>
      </c>
      <c r="L896">
        <v>895</v>
      </c>
      <c r="M896" t="str">
        <f>INDEX(Elemek!$B$2:$B$113, MATCH(O896, Elemek!$C$2:$C$113,0))</f>
        <v>Dy</v>
      </c>
      <c r="N896">
        <f t="shared" si="52"/>
        <v>165</v>
      </c>
      <c r="O896">
        <v>66</v>
      </c>
      <c r="P896">
        <v>99</v>
      </c>
      <c r="Q896">
        <v>8.4568910000000006</v>
      </c>
      <c r="R896">
        <f t="shared" si="53"/>
        <v>8.4568910000000006</v>
      </c>
      <c r="S896">
        <f t="shared" si="54"/>
        <v>8.4568910000000006</v>
      </c>
      <c r="T896">
        <f t="shared" si="55"/>
        <v>8.4568910000000006</v>
      </c>
    </row>
    <row r="897" spans="1:20" x14ac:dyDescent="0.25">
      <c r="A897">
        <v>896</v>
      </c>
      <c r="B897" t="str">
        <f>INDEX(Elemek!$B$2:$B$113, MATCH(D897, Elemek!$C$2:$C$113,0))</f>
        <v>I</v>
      </c>
      <c r="C897">
        <v>132</v>
      </c>
      <c r="D897">
        <v>53</v>
      </c>
      <c r="E897">
        <v>79</v>
      </c>
      <c r="F897">
        <v>8.7205700000000004</v>
      </c>
      <c r="H897" t="str">
        <f ca="1">IF(M897=Vas!$B$4, IF(H896="I", 1, MAX(H$2:H896) + 1), "")</f>
        <v/>
      </c>
      <c r="L897">
        <v>896</v>
      </c>
      <c r="M897" t="str">
        <f>INDEX(Elemek!$B$2:$B$113, MATCH(O897, Elemek!$C$2:$C$113,0))</f>
        <v>I</v>
      </c>
      <c r="N897">
        <f t="shared" si="52"/>
        <v>132</v>
      </c>
      <c r="O897">
        <v>53</v>
      </c>
      <c r="P897">
        <v>79</v>
      </c>
      <c r="Q897">
        <v>8.7205700000000004</v>
      </c>
      <c r="R897">
        <f t="shared" si="53"/>
        <v>8.7205700000000004</v>
      </c>
      <c r="S897">
        <f t="shared" si="54"/>
        <v>8.7205700000000004</v>
      </c>
      <c r="T897">
        <f t="shared" si="55"/>
        <v>8.7205700000000004</v>
      </c>
    </row>
    <row r="898" spans="1:20" x14ac:dyDescent="0.25">
      <c r="A898">
        <v>897</v>
      </c>
      <c r="B898" t="str">
        <f>INDEX(Elemek!$B$2:$B$113, MATCH(D898, Elemek!$C$2:$C$113,0))</f>
        <v>Er</v>
      </c>
      <c r="C898">
        <v>158</v>
      </c>
      <c r="D898">
        <v>68</v>
      </c>
      <c r="E898">
        <v>90</v>
      </c>
      <c r="F898">
        <v>8.4846190000000004</v>
      </c>
      <c r="H898" t="str">
        <f ca="1">IF(M898=Vas!$B$4, IF(H897="I", 1, MAX(H$2:H897) + 1), "")</f>
        <v/>
      </c>
      <c r="L898">
        <v>897</v>
      </c>
      <c r="M898" t="str">
        <f>INDEX(Elemek!$B$2:$B$113, MATCH(O898, Elemek!$C$2:$C$113,0))</f>
        <v>Er</v>
      </c>
      <c r="N898">
        <f t="shared" si="52"/>
        <v>158</v>
      </c>
      <c r="O898">
        <v>68</v>
      </c>
      <c r="P898">
        <v>90</v>
      </c>
      <c r="Q898">
        <v>8.4846190000000004</v>
      </c>
      <c r="R898">
        <f t="shared" si="53"/>
        <v>8.4846190000000004</v>
      </c>
      <c r="S898">
        <f t="shared" si="54"/>
        <v>8.4846190000000004</v>
      </c>
      <c r="T898">
        <f t="shared" si="55"/>
        <v>8.4846190000000004</v>
      </c>
    </row>
    <row r="899" spans="1:20" x14ac:dyDescent="0.25">
      <c r="A899">
        <v>898</v>
      </c>
      <c r="B899" t="str">
        <f>INDEX(Elemek!$B$2:$B$113, MATCH(D899, Elemek!$C$2:$C$113,0))</f>
        <v>Ge</v>
      </c>
      <c r="C899">
        <v>66</v>
      </c>
      <c r="D899">
        <v>32</v>
      </c>
      <c r="E899">
        <v>34</v>
      </c>
      <c r="F899">
        <v>9.0049639999999993</v>
      </c>
      <c r="H899" t="str">
        <f ca="1">IF(M899=Vas!$B$4, IF(H898="I", 1, MAX(H$2:H898) + 1), "")</f>
        <v/>
      </c>
      <c r="L899">
        <v>898</v>
      </c>
      <c r="M899" t="str">
        <f>INDEX(Elemek!$B$2:$B$113, MATCH(O899, Elemek!$C$2:$C$113,0))</f>
        <v>Ge</v>
      </c>
      <c r="N899">
        <f t="shared" ref="N899:N962" si="56">SUM(O899:P899)</f>
        <v>66</v>
      </c>
      <c r="O899">
        <v>32</v>
      </c>
      <c r="P899">
        <v>34</v>
      </c>
      <c r="Q899">
        <v>9.0049639999999993</v>
      </c>
      <c r="R899">
        <f t="shared" ref="R899:R962" si="57">IF(Q899="", ROUND(AVERAGE($Q$2:$Q$365), 2), Q899)</f>
        <v>9.0049639999999993</v>
      </c>
      <c r="S899">
        <f t="shared" ref="S899:S962" si="58">IF(Q899="",ROUND(AVERAGEIFS($Q$2:$Q$990,$Q$2:$Q$990,"&lt;&gt;""""",$M$2:$M$990,M899), 2),Q899)</f>
        <v>9.0049639999999993</v>
      </c>
      <c r="T899">
        <f t="shared" ref="T899:T962" si="59">IF(Q899="", ROUND(15.7-17.7*POWER(N899, -1/3)-0.687 *POWER(O899, 2)*POWER(N899, -4/3)-23.7 * POWER(O899- (N899 /2), 2) * POWER(N899, -2) + IF(AND(ISEVEN(N899), ISEVEN(O899)), -1, IF(AND(ISODD(N899), ISODD(O899)), 1, 0)) * 12 * POWER(N899, -5/4), 2), Q899)</f>
        <v>9.0049639999999993</v>
      </c>
    </row>
    <row r="900" spans="1:20" x14ac:dyDescent="0.25">
      <c r="A900">
        <v>899</v>
      </c>
      <c r="B900" t="str">
        <f>INDEX(Elemek!$B$2:$B$113, MATCH(D900, Elemek!$C$2:$C$113,0))</f>
        <v>Ba</v>
      </c>
      <c r="C900">
        <v>129</v>
      </c>
      <c r="D900">
        <v>56</v>
      </c>
      <c r="E900">
        <v>73</v>
      </c>
      <c r="F900">
        <v>8.7307459999999999</v>
      </c>
      <c r="H900" t="str">
        <f ca="1">IF(M900=Vas!$B$4, IF(H899="I", 1, MAX(H$2:H899) + 1), "")</f>
        <v/>
      </c>
      <c r="L900">
        <v>899</v>
      </c>
      <c r="M900" t="str">
        <f>INDEX(Elemek!$B$2:$B$113, MATCH(O900, Elemek!$C$2:$C$113,0))</f>
        <v>Ba</v>
      </c>
      <c r="N900">
        <f t="shared" si="56"/>
        <v>129</v>
      </c>
      <c r="O900">
        <v>56</v>
      </c>
      <c r="P900">
        <v>73</v>
      </c>
      <c r="Q900">
        <v>8.7307459999999999</v>
      </c>
      <c r="R900">
        <f t="shared" si="57"/>
        <v>8.7307459999999999</v>
      </c>
      <c r="S900">
        <f t="shared" si="58"/>
        <v>8.7307459999999999</v>
      </c>
      <c r="T900">
        <f t="shared" si="59"/>
        <v>8.7307459999999999</v>
      </c>
    </row>
    <row r="901" spans="1:20" x14ac:dyDescent="0.25">
      <c r="A901">
        <v>900</v>
      </c>
      <c r="B901" t="str">
        <f>INDEX(Elemek!$B$2:$B$113, MATCH(D901, Elemek!$C$2:$C$113,0))</f>
        <v>Sm</v>
      </c>
      <c r="C901">
        <v>150</v>
      </c>
      <c r="D901">
        <v>62</v>
      </c>
      <c r="E901">
        <v>88</v>
      </c>
      <c r="F901">
        <v>8.85</v>
      </c>
      <c r="H901" t="str">
        <f ca="1">IF(M901=Vas!$B$4, IF(H900="I", 1, MAX(H$2:H900) + 1), "")</f>
        <v/>
      </c>
      <c r="L901">
        <v>900</v>
      </c>
      <c r="M901" t="str">
        <f>INDEX(Elemek!$B$2:$B$113, MATCH(O901, Elemek!$C$2:$C$113,0))</f>
        <v>Sm</v>
      </c>
      <c r="N901">
        <f t="shared" si="56"/>
        <v>150</v>
      </c>
      <c r="O901">
        <v>62</v>
      </c>
      <c r="P901">
        <v>88</v>
      </c>
      <c r="R901">
        <f t="shared" si="57"/>
        <v>8.5399999999999991</v>
      </c>
      <c r="S901">
        <f t="shared" si="58"/>
        <v>8.59</v>
      </c>
      <c r="T901">
        <f t="shared" si="59"/>
        <v>8.85</v>
      </c>
    </row>
    <row r="902" spans="1:20" x14ac:dyDescent="0.25">
      <c r="A902">
        <v>901</v>
      </c>
      <c r="B902" t="str">
        <f>INDEX(Elemek!$B$2:$B$113, MATCH(D902, Elemek!$C$2:$C$113,0))</f>
        <v>W</v>
      </c>
      <c r="C902">
        <v>177</v>
      </c>
      <c r="D902">
        <v>74</v>
      </c>
      <c r="E902">
        <v>103</v>
      </c>
      <c r="F902">
        <v>8.3521180000000008</v>
      </c>
      <c r="H902" t="str">
        <f ca="1">IF(M902=Vas!$B$4, IF(H901="I", 1, MAX(H$2:H901) + 1), "")</f>
        <v/>
      </c>
      <c r="L902">
        <v>901</v>
      </c>
      <c r="M902" t="str">
        <f>INDEX(Elemek!$B$2:$B$113, MATCH(O902, Elemek!$C$2:$C$113,0))</f>
        <v>W</v>
      </c>
      <c r="N902">
        <f t="shared" si="56"/>
        <v>177</v>
      </c>
      <c r="O902">
        <v>74</v>
      </c>
      <c r="P902">
        <v>103</v>
      </c>
      <c r="Q902">
        <v>8.3521180000000008</v>
      </c>
      <c r="R902">
        <f t="shared" si="57"/>
        <v>8.3521180000000008</v>
      </c>
      <c r="S902">
        <f t="shared" si="58"/>
        <v>8.3521180000000008</v>
      </c>
      <c r="T902">
        <f t="shared" si="59"/>
        <v>8.3521180000000008</v>
      </c>
    </row>
    <row r="903" spans="1:20" x14ac:dyDescent="0.25">
      <c r="A903">
        <v>902</v>
      </c>
      <c r="B903" t="str">
        <f>INDEX(Elemek!$B$2:$B$113, MATCH(D903, Elemek!$C$2:$C$113,0))</f>
        <v>Rh</v>
      </c>
      <c r="C903">
        <v>106</v>
      </c>
      <c r="D903">
        <v>45</v>
      </c>
      <c r="E903">
        <v>61</v>
      </c>
      <c r="F903">
        <v>8.8847609999999992</v>
      </c>
      <c r="H903" t="str">
        <f ca="1">IF(M903=Vas!$B$4, IF(H902="I", 1, MAX(H$2:H902) + 1), "")</f>
        <v/>
      </c>
      <c r="L903">
        <v>902</v>
      </c>
      <c r="M903" t="str">
        <f>INDEX(Elemek!$B$2:$B$113, MATCH(O903, Elemek!$C$2:$C$113,0))</f>
        <v>Rh</v>
      </c>
      <c r="N903">
        <f t="shared" si="56"/>
        <v>106</v>
      </c>
      <c r="O903">
        <v>45</v>
      </c>
      <c r="P903">
        <v>61</v>
      </c>
      <c r="Q903">
        <v>8.8847609999999992</v>
      </c>
      <c r="R903">
        <f t="shared" si="57"/>
        <v>8.8847609999999992</v>
      </c>
      <c r="S903">
        <f t="shared" si="58"/>
        <v>8.8847609999999992</v>
      </c>
      <c r="T903">
        <f t="shared" si="59"/>
        <v>8.8847609999999992</v>
      </c>
    </row>
    <row r="904" spans="1:20" x14ac:dyDescent="0.25">
      <c r="A904">
        <v>903</v>
      </c>
      <c r="B904" t="str">
        <f>INDEX(Elemek!$B$2:$B$113, MATCH(D904, Elemek!$C$2:$C$113,0))</f>
        <v>Ba</v>
      </c>
      <c r="C904">
        <v>129</v>
      </c>
      <c r="D904">
        <v>56</v>
      </c>
      <c r="E904">
        <v>73</v>
      </c>
      <c r="F904">
        <v>8.7899999999999991</v>
      </c>
      <c r="H904" t="str">
        <f ca="1">IF(M904=Vas!$B$4, IF(H903="I", 1, MAX(H$2:H903) + 1), "")</f>
        <v/>
      </c>
      <c r="L904">
        <v>903</v>
      </c>
      <c r="M904" t="str">
        <f>INDEX(Elemek!$B$2:$B$113, MATCH(O904, Elemek!$C$2:$C$113,0))</f>
        <v>Ba</v>
      </c>
      <c r="N904">
        <f t="shared" si="56"/>
        <v>129</v>
      </c>
      <c r="O904">
        <v>56</v>
      </c>
      <c r="P904">
        <v>73</v>
      </c>
      <c r="R904">
        <f t="shared" si="57"/>
        <v>8.5399999999999991</v>
      </c>
      <c r="S904">
        <f t="shared" si="58"/>
        <v>8.7200000000000006</v>
      </c>
      <c r="T904">
        <f t="shared" si="59"/>
        <v>8.7899999999999991</v>
      </c>
    </row>
    <row r="905" spans="1:20" x14ac:dyDescent="0.25">
      <c r="A905">
        <v>904</v>
      </c>
      <c r="B905" t="str">
        <f>INDEX(Elemek!$B$2:$B$113, MATCH(D905, Elemek!$C$2:$C$113,0))</f>
        <v>Pr</v>
      </c>
      <c r="C905">
        <v>138</v>
      </c>
      <c r="D905">
        <v>59</v>
      </c>
      <c r="E905">
        <v>79</v>
      </c>
      <c r="F905">
        <v>8.6710879999999992</v>
      </c>
      <c r="H905" t="str">
        <f ca="1">IF(M905=Vas!$B$4, IF(H904="I", 1, MAX(H$2:H904) + 1), "")</f>
        <v/>
      </c>
      <c r="L905">
        <v>904</v>
      </c>
      <c r="M905" t="str">
        <f>INDEX(Elemek!$B$2:$B$113, MATCH(O905, Elemek!$C$2:$C$113,0))</f>
        <v>Pr</v>
      </c>
      <c r="N905">
        <f t="shared" si="56"/>
        <v>138</v>
      </c>
      <c r="O905">
        <v>59</v>
      </c>
      <c r="P905">
        <v>79</v>
      </c>
      <c r="Q905">
        <v>8.6710879999999992</v>
      </c>
      <c r="R905">
        <f t="shared" si="57"/>
        <v>8.6710879999999992</v>
      </c>
      <c r="S905">
        <f t="shared" si="58"/>
        <v>8.6710879999999992</v>
      </c>
      <c r="T905">
        <f t="shared" si="59"/>
        <v>8.6710879999999992</v>
      </c>
    </row>
    <row r="906" spans="1:20" x14ac:dyDescent="0.25">
      <c r="A906">
        <v>905</v>
      </c>
      <c r="B906" t="str">
        <f>INDEX(Elemek!$B$2:$B$113, MATCH(D906, Elemek!$C$2:$C$113,0))</f>
        <v>I</v>
      </c>
      <c r="C906">
        <v>121</v>
      </c>
      <c r="D906">
        <v>53</v>
      </c>
      <c r="E906">
        <v>68</v>
      </c>
      <c r="F906">
        <v>8.7844429999999996</v>
      </c>
      <c r="H906" t="str">
        <f ca="1">IF(M906=Vas!$B$4, IF(H905="I", 1, MAX(H$2:H905) + 1), "")</f>
        <v/>
      </c>
      <c r="L906">
        <v>905</v>
      </c>
      <c r="M906" t="str">
        <f>INDEX(Elemek!$B$2:$B$113, MATCH(O906, Elemek!$C$2:$C$113,0))</f>
        <v>I</v>
      </c>
      <c r="N906">
        <f t="shared" si="56"/>
        <v>121</v>
      </c>
      <c r="O906">
        <v>53</v>
      </c>
      <c r="P906">
        <v>68</v>
      </c>
      <c r="Q906">
        <v>8.7844429999999996</v>
      </c>
      <c r="R906">
        <f t="shared" si="57"/>
        <v>8.7844429999999996</v>
      </c>
      <c r="S906">
        <f t="shared" si="58"/>
        <v>8.7844429999999996</v>
      </c>
      <c r="T906">
        <f t="shared" si="59"/>
        <v>8.7844429999999996</v>
      </c>
    </row>
    <row r="907" spans="1:20" x14ac:dyDescent="0.25">
      <c r="A907">
        <v>906</v>
      </c>
      <c r="B907" t="str">
        <f>INDEX(Elemek!$B$2:$B$113, MATCH(D907, Elemek!$C$2:$C$113,0))</f>
        <v>Sn</v>
      </c>
      <c r="C907">
        <v>127</v>
      </c>
      <c r="D907">
        <v>50</v>
      </c>
      <c r="E907">
        <v>77</v>
      </c>
      <c r="F907">
        <v>8.7287999999999997</v>
      </c>
      <c r="H907" t="str">
        <f ca="1">IF(M907=Vas!$B$4, IF(H906="I", 1, MAX(H$2:H906) + 1), "")</f>
        <v/>
      </c>
      <c r="L907">
        <v>906</v>
      </c>
      <c r="M907" t="str">
        <f>INDEX(Elemek!$B$2:$B$113, MATCH(O907, Elemek!$C$2:$C$113,0))</f>
        <v>Sn</v>
      </c>
      <c r="N907">
        <f t="shared" si="56"/>
        <v>127</v>
      </c>
      <c r="O907">
        <v>50</v>
      </c>
      <c r="P907">
        <v>77</v>
      </c>
      <c r="Q907">
        <v>8.7287999999999997</v>
      </c>
      <c r="R907">
        <f t="shared" si="57"/>
        <v>8.7287999999999997</v>
      </c>
      <c r="S907">
        <f t="shared" si="58"/>
        <v>8.7287999999999997</v>
      </c>
      <c r="T907">
        <f t="shared" si="59"/>
        <v>8.7287999999999997</v>
      </c>
    </row>
    <row r="908" spans="1:20" x14ac:dyDescent="0.25">
      <c r="A908">
        <v>907</v>
      </c>
      <c r="B908" t="str">
        <f>INDEX(Elemek!$B$2:$B$113, MATCH(D908, Elemek!$C$2:$C$113,0))</f>
        <v>Xe</v>
      </c>
      <c r="C908">
        <v>123</v>
      </c>
      <c r="D908">
        <v>54</v>
      </c>
      <c r="E908">
        <v>69</v>
      </c>
      <c r="F908">
        <v>8.7644090000000006</v>
      </c>
      <c r="H908" t="str">
        <f ca="1">IF(M908=Vas!$B$4, IF(H907="I", 1, MAX(H$2:H907) + 1), "")</f>
        <v/>
      </c>
      <c r="L908">
        <v>907</v>
      </c>
      <c r="M908" t="str">
        <f>INDEX(Elemek!$B$2:$B$113, MATCH(O908, Elemek!$C$2:$C$113,0))</f>
        <v>Xe</v>
      </c>
      <c r="N908">
        <f t="shared" si="56"/>
        <v>123</v>
      </c>
      <c r="O908">
        <v>54</v>
      </c>
      <c r="P908">
        <v>69</v>
      </c>
      <c r="Q908">
        <v>8.7644090000000006</v>
      </c>
      <c r="R908">
        <f t="shared" si="57"/>
        <v>8.7644090000000006</v>
      </c>
      <c r="S908">
        <f t="shared" si="58"/>
        <v>8.7644090000000006</v>
      </c>
      <c r="T908">
        <f t="shared" si="59"/>
        <v>8.7644090000000006</v>
      </c>
    </row>
    <row r="909" spans="1:20" x14ac:dyDescent="0.25">
      <c r="A909">
        <v>908</v>
      </c>
      <c r="B909" t="str">
        <f>INDEX(Elemek!$B$2:$B$113, MATCH(D909, Elemek!$C$2:$C$113,0))</f>
        <v>Pt</v>
      </c>
      <c r="C909">
        <v>186</v>
      </c>
      <c r="D909">
        <v>78</v>
      </c>
      <c r="E909">
        <v>108</v>
      </c>
      <c r="F909">
        <v>8.2748969999999993</v>
      </c>
      <c r="H909" t="str">
        <f ca="1">IF(M909=Vas!$B$4, IF(H908="I", 1, MAX(H$2:H908) + 1), "")</f>
        <v/>
      </c>
      <c r="L909">
        <v>908</v>
      </c>
      <c r="M909" t="str">
        <f>INDEX(Elemek!$B$2:$B$113, MATCH(O909, Elemek!$C$2:$C$113,0))</f>
        <v>Pt</v>
      </c>
      <c r="N909">
        <f t="shared" si="56"/>
        <v>186</v>
      </c>
      <c r="O909">
        <v>78</v>
      </c>
      <c r="P909">
        <v>108</v>
      </c>
      <c r="Q909">
        <v>8.2748969999999993</v>
      </c>
      <c r="R909">
        <f t="shared" si="57"/>
        <v>8.2748969999999993</v>
      </c>
      <c r="S909">
        <f t="shared" si="58"/>
        <v>8.2748969999999993</v>
      </c>
      <c r="T909">
        <f t="shared" si="59"/>
        <v>8.2748969999999993</v>
      </c>
    </row>
    <row r="910" spans="1:20" x14ac:dyDescent="0.25">
      <c r="A910">
        <v>909</v>
      </c>
      <c r="B910" t="str">
        <f>INDEX(Elemek!$B$2:$B$113, MATCH(D910, Elemek!$C$2:$C$113,0))</f>
        <v>Am</v>
      </c>
      <c r="C910">
        <v>245</v>
      </c>
      <c r="D910">
        <v>95</v>
      </c>
      <c r="E910">
        <v>150</v>
      </c>
      <c r="F910">
        <v>7.8186739999999997</v>
      </c>
      <c r="H910" t="str">
        <f ca="1">IF(M910=Vas!$B$4, IF(H909="I", 1, MAX(H$2:H909) + 1), "")</f>
        <v/>
      </c>
      <c r="L910">
        <v>909</v>
      </c>
      <c r="M910" t="str">
        <f>INDEX(Elemek!$B$2:$B$113, MATCH(O910, Elemek!$C$2:$C$113,0))</f>
        <v>Am</v>
      </c>
      <c r="N910">
        <f t="shared" si="56"/>
        <v>245</v>
      </c>
      <c r="O910">
        <v>95</v>
      </c>
      <c r="P910">
        <v>150</v>
      </c>
      <c r="Q910">
        <v>7.8186739999999997</v>
      </c>
      <c r="R910">
        <f t="shared" si="57"/>
        <v>7.8186739999999997</v>
      </c>
      <c r="S910">
        <f t="shared" si="58"/>
        <v>7.8186739999999997</v>
      </c>
      <c r="T910">
        <f t="shared" si="59"/>
        <v>7.8186739999999997</v>
      </c>
    </row>
    <row r="911" spans="1:20" x14ac:dyDescent="0.25">
      <c r="A911">
        <v>910</v>
      </c>
      <c r="B911" t="str">
        <f>INDEX(Elemek!$B$2:$B$113, MATCH(D911, Elemek!$C$2:$C$113,0))</f>
        <v>Nb</v>
      </c>
      <c r="C911">
        <v>89</v>
      </c>
      <c r="D911">
        <v>41</v>
      </c>
      <c r="E911">
        <v>48</v>
      </c>
      <c r="F911">
        <v>8.9775069999999992</v>
      </c>
      <c r="H911" t="str">
        <f ca="1">IF(M911=Vas!$B$4, IF(H910="I", 1, MAX(H$2:H910) + 1), "")</f>
        <v/>
      </c>
      <c r="L911">
        <v>910</v>
      </c>
      <c r="M911" t="str">
        <f>INDEX(Elemek!$B$2:$B$113, MATCH(O911, Elemek!$C$2:$C$113,0))</f>
        <v>Nb</v>
      </c>
      <c r="N911">
        <f t="shared" si="56"/>
        <v>89</v>
      </c>
      <c r="O911">
        <v>41</v>
      </c>
      <c r="P911">
        <v>48</v>
      </c>
      <c r="Q911">
        <v>8.9775069999999992</v>
      </c>
      <c r="R911">
        <f t="shared" si="57"/>
        <v>8.9775069999999992</v>
      </c>
      <c r="S911">
        <f t="shared" si="58"/>
        <v>8.9775069999999992</v>
      </c>
      <c r="T911">
        <f t="shared" si="59"/>
        <v>8.9775069999999992</v>
      </c>
    </row>
    <row r="912" spans="1:20" x14ac:dyDescent="0.25">
      <c r="A912">
        <v>911</v>
      </c>
      <c r="B912" t="str">
        <f>INDEX(Elemek!$B$2:$B$113, MATCH(D912, Elemek!$C$2:$C$113,0))</f>
        <v>Os</v>
      </c>
      <c r="C912">
        <v>195</v>
      </c>
      <c r="D912">
        <v>76</v>
      </c>
      <c r="E912">
        <v>119</v>
      </c>
      <c r="F912">
        <v>8.85</v>
      </c>
      <c r="H912" t="str">
        <f ca="1">IF(M912=Vas!$B$4, IF(H911="I", 1, MAX(H$2:H911) + 1), "")</f>
        <v/>
      </c>
      <c r="L912">
        <v>911</v>
      </c>
      <c r="M912" t="str">
        <f>INDEX(Elemek!$B$2:$B$113, MATCH(O912, Elemek!$C$2:$C$113,0))</f>
        <v>Os</v>
      </c>
      <c r="N912">
        <f t="shared" si="56"/>
        <v>195</v>
      </c>
      <c r="O912">
        <v>76</v>
      </c>
      <c r="P912">
        <v>119</v>
      </c>
      <c r="R912">
        <f t="shared" si="57"/>
        <v>8.5399999999999991</v>
      </c>
      <c r="S912">
        <f t="shared" si="58"/>
        <v>8.2899999999999991</v>
      </c>
      <c r="T912">
        <f t="shared" si="59"/>
        <v>8.85</v>
      </c>
    </row>
    <row r="913" spans="1:20" x14ac:dyDescent="0.25">
      <c r="A913">
        <v>912</v>
      </c>
      <c r="B913" t="str">
        <f>INDEX(Elemek!$B$2:$B$113, MATCH(D913, Elemek!$C$2:$C$113,0))</f>
        <v>In</v>
      </c>
      <c r="C913">
        <v>117</v>
      </c>
      <c r="D913">
        <v>49</v>
      </c>
      <c r="E913">
        <v>68</v>
      </c>
      <c r="F913">
        <v>8.8288489999999999</v>
      </c>
      <c r="H913" t="str">
        <f ca="1">IF(M913=Vas!$B$4, IF(H912="I", 1, MAX(H$2:H912) + 1), "")</f>
        <v/>
      </c>
      <c r="L913">
        <v>912</v>
      </c>
      <c r="M913" t="str">
        <f>INDEX(Elemek!$B$2:$B$113, MATCH(O913, Elemek!$C$2:$C$113,0))</f>
        <v>In</v>
      </c>
      <c r="N913">
        <f t="shared" si="56"/>
        <v>117</v>
      </c>
      <c r="O913">
        <v>49</v>
      </c>
      <c r="P913">
        <v>68</v>
      </c>
      <c r="Q913">
        <v>8.8288489999999999</v>
      </c>
      <c r="R913">
        <f t="shared" si="57"/>
        <v>8.8288489999999999</v>
      </c>
      <c r="S913">
        <f t="shared" si="58"/>
        <v>8.8288489999999999</v>
      </c>
      <c r="T913">
        <f t="shared" si="59"/>
        <v>8.8288489999999999</v>
      </c>
    </row>
    <row r="914" spans="1:20" x14ac:dyDescent="0.25">
      <c r="A914">
        <v>913</v>
      </c>
      <c r="B914" t="str">
        <f>INDEX(Elemek!$B$2:$B$113, MATCH(D914, Elemek!$C$2:$C$113,0))</f>
        <v>Ir</v>
      </c>
      <c r="C914">
        <v>186</v>
      </c>
      <c r="D914">
        <v>77</v>
      </c>
      <c r="E914">
        <v>109</v>
      </c>
      <c r="F914">
        <v>8.59</v>
      </c>
      <c r="H914" t="str">
        <f ca="1">IF(M914=Vas!$B$4, IF(H913="I", 1, MAX(H$2:H913) + 1), "")</f>
        <v/>
      </c>
      <c r="L914">
        <v>913</v>
      </c>
      <c r="M914" t="str">
        <f>INDEX(Elemek!$B$2:$B$113, MATCH(O914, Elemek!$C$2:$C$113,0))</f>
        <v>Ir</v>
      </c>
      <c r="N914">
        <f t="shared" si="56"/>
        <v>186</v>
      </c>
      <c r="O914">
        <v>77</v>
      </c>
      <c r="P914">
        <v>109</v>
      </c>
      <c r="R914">
        <f t="shared" si="57"/>
        <v>8.5399999999999991</v>
      </c>
      <c r="S914">
        <f t="shared" si="58"/>
        <v>8.26</v>
      </c>
      <c r="T914">
        <f t="shared" si="59"/>
        <v>8.59</v>
      </c>
    </row>
    <row r="915" spans="1:20" x14ac:dyDescent="0.25">
      <c r="A915">
        <v>914</v>
      </c>
      <c r="B915" t="str">
        <f>INDEX(Elemek!$B$2:$B$113, MATCH(D915, Elemek!$C$2:$C$113,0))</f>
        <v>Yb</v>
      </c>
      <c r="C915">
        <v>177</v>
      </c>
      <c r="D915">
        <v>70</v>
      </c>
      <c r="E915">
        <v>107</v>
      </c>
      <c r="F915">
        <v>8.3594010000000001</v>
      </c>
      <c r="H915" t="str">
        <f ca="1">IF(M915=Vas!$B$4, IF(H914="I", 1, MAX(H$2:H914) + 1), "")</f>
        <v/>
      </c>
      <c r="L915">
        <v>914</v>
      </c>
      <c r="M915" t="str">
        <f>INDEX(Elemek!$B$2:$B$113, MATCH(O915, Elemek!$C$2:$C$113,0))</f>
        <v>Yb</v>
      </c>
      <c r="N915">
        <f t="shared" si="56"/>
        <v>177</v>
      </c>
      <c r="O915">
        <v>70</v>
      </c>
      <c r="P915">
        <v>107</v>
      </c>
      <c r="Q915">
        <v>8.3594010000000001</v>
      </c>
      <c r="R915">
        <f t="shared" si="57"/>
        <v>8.3594010000000001</v>
      </c>
      <c r="S915">
        <f t="shared" si="58"/>
        <v>8.3594010000000001</v>
      </c>
      <c r="T915">
        <f t="shared" si="59"/>
        <v>8.3594010000000001</v>
      </c>
    </row>
    <row r="916" spans="1:20" x14ac:dyDescent="0.25">
      <c r="A916">
        <v>915</v>
      </c>
      <c r="B916" t="str">
        <f>INDEX(Elemek!$B$2:$B$113, MATCH(D916, Elemek!$C$2:$C$113,0))</f>
        <v>Tl</v>
      </c>
      <c r="C916">
        <v>198</v>
      </c>
      <c r="D916">
        <v>81</v>
      </c>
      <c r="E916">
        <v>117</v>
      </c>
      <c r="F916">
        <v>8.56</v>
      </c>
      <c r="H916" t="str">
        <f ca="1">IF(M916=Vas!$B$4, IF(H915="I", 1, MAX(H$2:H915) + 1), "")</f>
        <v/>
      </c>
      <c r="L916">
        <v>915</v>
      </c>
      <c r="M916" t="str">
        <f>INDEX(Elemek!$B$2:$B$113, MATCH(O916, Elemek!$C$2:$C$113,0))</f>
        <v>Tl</v>
      </c>
      <c r="N916">
        <f t="shared" si="56"/>
        <v>198</v>
      </c>
      <c r="O916">
        <v>81</v>
      </c>
      <c r="P916">
        <v>117</v>
      </c>
      <c r="R916">
        <f t="shared" si="57"/>
        <v>8.5399999999999991</v>
      </c>
      <c r="S916">
        <f t="shared" si="58"/>
        <v>8.1999999999999993</v>
      </c>
      <c r="T916">
        <f t="shared" si="59"/>
        <v>8.56</v>
      </c>
    </row>
    <row r="917" spans="1:20" x14ac:dyDescent="0.25">
      <c r="A917">
        <v>916</v>
      </c>
      <c r="B917" t="str">
        <f>INDEX(Elemek!$B$2:$B$113, MATCH(D917, Elemek!$C$2:$C$113,0))</f>
        <v>Tl</v>
      </c>
      <c r="C917">
        <v>196</v>
      </c>
      <c r="D917">
        <v>81</v>
      </c>
      <c r="E917">
        <v>115</v>
      </c>
      <c r="F917">
        <v>8.2116179999999996</v>
      </c>
      <c r="H917" t="str">
        <f ca="1">IF(M917=Vas!$B$4, IF(H916="I", 1, MAX(H$2:H916) + 1), "")</f>
        <v/>
      </c>
      <c r="L917">
        <v>916</v>
      </c>
      <c r="M917" t="str">
        <f>INDEX(Elemek!$B$2:$B$113, MATCH(O917, Elemek!$C$2:$C$113,0))</f>
        <v>Tl</v>
      </c>
      <c r="N917">
        <f t="shared" si="56"/>
        <v>196</v>
      </c>
      <c r="O917">
        <v>81</v>
      </c>
      <c r="P917">
        <v>115</v>
      </c>
      <c r="Q917">
        <v>8.2116179999999996</v>
      </c>
      <c r="R917">
        <f t="shared" si="57"/>
        <v>8.2116179999999996</v>
      </c>
      <c r="S917">
        <f t="shared" si="58"/>
        <v>8.2116179999999996</v>
      </c>
      <c r="T917">
        <f t="shared" si="59"/>
        <v>8.2116179999999996</v>
      </c>
    </row>
    <row r="918" spans="1:20" x14ac:dyDescent="0.25">
      <c r="A918">
        <v>917</v>
      </c>
      <c r="B918" t="str">
        <f>INDEX(Elemek!$B$2:$B$113, MATCH(D918, Elemek!$C$2:$C$113,0))</f>
        <v>Kr</v>
      </c>
      <c r="C918">
        <v>83</v>
      </c>
      <c r="D918">
        <v>36</v>
      </c>
      <c r="E918">
        <v>47</v>
      </c>
      <c r="F918">
        <v>9.08</v>
      </c>
      <c r="H918" t="str">
        <f ca="1">IF(M918=Vas!$B$4, IF(H917="I", 1, MAX(H$2:H917) + 1), "")</f>
        <v/>
      </c>
      <c r="L918">
        <v>917</v>
      </c>
      <c r="M918" t="str">
        <f>INDEX(Elemek!$B$2:$B$113, MATCH(O918, Elemek!$C$2:$C$113,0))</f>
        <v>Kr</v>
      </c>
      <c r="N918">
        <f t="shared" si="56"/>
        <v>83</v>
      </c>
      <c r="O918">
        <v>36</v>
      </c>
      <c r="P918">
        <v>47</v>
      </c>
      <c r="R918">
        <f t="shared" si="57"/>
        <v>8.5399999999999991</v>
      </c>
      <c r="S918">
        <f t="shared" si="58"/>
        <v>9.02</v>
      </c>
      <c r="T918">
        <f t="shared" si="59"/>
        <v>9.08</v>
      </c>
    </row>
    <row r="919" spans="1:20" x14ac:dyDescent="0.25">
      <c r="A919">
        <v>918</v>
      </c>
      <c r="B919" t="str">
        <f>INDEX(Elemek!$B$2:$B$113, MATCH(D919, Elemek!$C$2:$C$113,0))</f>
        <v>F</v>
      </c>
      <c r="C919">
        <v>18</v>
      </c>
      <c r="D919">
        <v>9</v>
      </c>
      <c r="E919">
        <v>9</v>
      </c>
      <c r="F919">
        <v>8.0227889999999995</v>
      </c>
      <c r="H919" t="str">
        <f ca="1">IF(M919=Vas!$B$4, IF(H918="I", 1, MAX(H$2:H918) + 1), "")</f>
        <v/>
      </c>
      <c r="L919">
        <v>918</v>
      </c>
      <c r="M919" t="str">
        <f>INDEX(Elemek!$B$2:$B$113, MATCH(O919, Elemek!$C$2:$C$113,0))</f>
        <v>F</v>
      </c>
      <c r="N919">
        <f t="shared" si="56"/>
        <v>18</v>
      </c>
      <c r="O919">
        <v>9</v>
      </c>
      <c r="P919">
        <v>9</v>
      </c>
      <c r="Q919">
        <v>8.0227889999999995</v>
      </c>
      <c r="R919">
        <f t="shared" si="57"/>
        <v>8.0227889999999995</v>
      </c>
      <c r="S919">
        <f t="shared" si="58"/>
        <v>8.0227889999999995</v>
      </c>
      <c r="T919">
        <f t="shared" si="59"/>
        <v>8.0227889999999995</v>
      </c>
    </row>
    <row r="920" spans="1:20" x14ac:dyDescent="0.25">
      <c r="A920">
        <v>919</v>
      </c>
      <c r="B920" t="str">
        <f>INDEX(Elemek!$B$2:$B$113, MATCH(D920, Elemek!$C$2:$C$113,0))</f>
        <v>Ar</v>
      </c>
      <c r="C920">
        <v>41</v>
      </c>
      <c r="D920">
        <v>18</v>
      </c>
      <c r="E920">
        <v>23</v>
      </c>
      <c r="F920">
        <v>8.8778520000000007</v>
      </c>
      <c r="H920" t="str">
        <f ca="1">IF(M920=Vas!$B$4, IF(H919="I", 1, MAX(H$2:H919) + 1), "")</f>
        <v/>
      </c>
      <c r="L920">
        <v>919</v>
      </c>
      <c r="M920" t="str">
        <f>INDEX(Elemek!$B$2:$B$113, MATCH(O920, Elemek!$C$2:$C$113,0))</f>
        <v>Ar</v>
      </c>
      <c r="N920">
        <f t="shared" si="56"/>
        <v>41</v>
      </c>
      <c r="O920">
        <v>18</v>
      </c>
      <c r="P920">
        <v>23</v>
      </c>
      <c r="Q920">
        <v>8.8778520000000007</v>
      </c>
      <c r="R920">
        <f t="shared" si="57"/>
        <v>8.8778520000000007</v>
      </c>
      <c r="S920">
        <f t="shared" si="58"/>
        <v>8.8778520000000007</v>
      </c>
      <c r="T920">
        <f t="shared" si="59"/>
        <v>8.8778520000000007</v>
      </c>
    </row>
    <row r="921" spans="1:20" x14ac:dyDescent="0.25">
      <c r="A921">
        <v>920</v>
      </c>
      <c r="B921" t="str">
        <f>INDEX(Elemek!$B$2:$B$113, MATCH(D921, Elemek!$C$2:$C$113,0))</f>
        <v>Tm</v>
      </c>
      <c r="C921">
        <v>163</v>
      </c>
      <c r="D921">
        <v>69</v>
      </c>
      <c r="E921">
        <v>94</v>
      </c>
      <c r="F921">
        <v>8.4562050000000006</v>
      </c>
      <c r="H921" t="str">
        <f ca="1">IF(M921=Vas!$B$4, IF(H920="I", 1, MAX(H$2:H920) + 1), "")</f>
        <v/>
      </c>
      <c r="L921">
        <v>920</v>
      </c>
      <c r="M921" t="str">
        <f>INDEX(Elemek!$B$2:$B$113, MATCH(O921, Elemek!$C$2:$C$113,0))</f>
        <v>Tm</v>
      </c>
      <c r="N921">
        <f t="shared" si="56"/>
        <v>163</v>
      </c>
      <c r="O921">
        <v>69</v>
      </c>
      <c r="P921">
        <v>94</v>
      </c>
      <c r="Q921">
        <v>8.4562050000000006</v>
      </c>
      <c r="R921">
        <f t="shared" si="57"/>
        <v>8.4562050000000006</v>
      </c>
      <c r="S921">
        <f t="shared" si="58"/>
        <v>8.4562050000000006</v>
      </c>
      <c r="T921">
        <f t="shared" si="59"/>
        <v>8.4562050000000006</v>
      </c>
    </row>
    <row r="922" spans="1:20" x14ac:dyDescent="0.25">
      <c r="A922">
        <v>921</v>
      </c>
      <c r="B922" t="str">
        <f>INDEX(Elemek!$B$2:$B$113, MATCH(D922, Elemek!$C$2:$C$113,0))</f>
        <v>Pa</v>
      </c>
      <c r="C922">
        <v>239</v>
      </c>
      <c r="D922">
        <v>91</v>
      </c>
      <c r="E922">
        <v>148</v>
      </c>
      <c r="F922">
        <v>7.8481480000000001</v>
      </c>
      <c r="H922" t="str">
        <f ca="1">IF(M922=Vas!$B$4, IF(H921="I", 1, MAX(H$2:H921) + 1), "")</f>
        <v/>
      </c>
      <c r="L922">
        <v>921</v>
      </c>
      <c r="M922" t="str">
        <f>INDEX(Elemek!$B$2:$B$113, MATCH(O922, Elemek!$C$2:$C$113,0))</f>
        <v>Pa</v>
      </c>
      <c r="N922">
        <f t="shared" si="56"/>
        <v>239</v>
      </c>
      <c r="O922">
        <v>91</v>
      </c>
      <c r="P922">
        <v>148</v>
      </c>
      <c r="Q922">
        <v>7.8481480000000001</v>
      </c>
      <c r="R922">
        <f t="shared" si="57"/>
        <v>7.8481480000000001</v>
      </c>
      <c r="S922">
        <f t="shared" si="58"/>
        <v>7.8481480000000001</v>
      </c>
      <c r="T922">
        <f t="shared" si="59"/>
        <v>7.8481480000000001</v>
      </c>
    </row>
    <row r="923" spans="1:20" x14ac:dyDescent="0.25">
      <c r="A923">
        <v>922</v>
      </c>
      <c r="B923" t="str">
        <f>INDEX(Elemek!$B$2:$B$113, MATCH(D923, Elemek!$C$2:$C$113,0))</f>
        <v>Bi</v>
      </c>
      <c r="C923">
        <v>201</v>
      </c>
      <c r="D923">
        <v>83</v>
      </c>
      <c r="E923">
        <v>118</v>
      </c>
      <c r="F923">
        <v>8.1778750000000002</v>
      </c>
      <c r="H923" t="str">
        <f ca="1">IF(M923=Vas!$B$4, IF(H922="I", 1, MAX(H$2:H922) + 1), "")</f>
        <v/>
      </c>
      <c r="L923">
        <v>922</v>
      </c>
      <c r="M923" t="str">
        <f>INDEX(Elemek!$B$2:$B$113, MATCH(O923, Elemek!$C$2:$C$113,0))</f>
        <v>Bi</v>
      </c>
      <c r="N923">
        <f t="shared" si="56"/>
        <v>201</v>
      </c>
      <c r="O923">
        <v>83</v>
      </c>
      <c r="P923">
        <v>118</v>
      </c>
      <c r="Q923">
        <v>8.1778750000000002</v>
      </c>
      <c r="R923">
        <f t="shared" si="57"/>
        <v>8.1778750000000002</v>
      </c>
      <c r="S923">
        <f t="shared" si="58"/>
        <v>8.1778750000000002</v>
      </c>
      <c r="T923">
        <f t="shared" si="59"/>
        <v>8.1778750000000002</v>
      </c>
    </row>
    <row r="924" spans="1:20" x14ac:dyDescent="0.25">
      <c r="A924">
        <v>923</v>
      </c>
      <c r="B924" t="str">
        <f>INDEX(Elemek!$B$2:$B$113, MATCH(D924, Elemek!$C$2:$C$113,0))</f>
        <v>At</v>
      </c>
      <c r="C924">
        <v>207</v>
      </c>
      <c r="D924">
        <v>85</v>
      </c>
      <c r="E924">
        <v>122</v>
      </c>
      <c r="F924">
        <v>8.1353030000000004</v>
      </c>
      <c r="H924" t="str">
        <f ca="1">IF(M924=Vas!$B$4, IF(H923="I", 1, MAX(H$2:H923) + 1), "")</f>
        <v/>
      </c>
      <c r="L924">
        <v>923</v>
      </c>
      <c r="M924" t="str">
        <f>INDEX(Elemek!$B$2:$B$113, MATCH(O924, Elemek!$C$2:$C$113,0))</f>
        <v>At</v>
      </c>
      <c r="N924">
        <f t="shared" si="56"/>
        <v>207</v>
      </c>
      <c r="O924">
        <v>85</v>
      </c>
      <c r="P924">
        <v>122</v>
      </c>
      <c r="Q924">
        <v>8.1353030000000004</v>
      </c>
      <c r="R924">
        <f t="shared" si="57"/>
        <v>8.1353030000000004</v>
      </c>
      <c r="S924">
        <f t="shared" si="58"/>
        <v>8.1353030000000004</v>
      </c>
      <c r="T924">
        <f t="shared" si="59"/>
        <v>8.1353030000000004</v>
      </c>
    </row>
    <row r="925" spans="1:20" x14ac:dyDescent="0.25">
      <c r="A925">
        <v>924</v>
      </c>
      <c r="B925" t="str">
        <f>INDEX(Elemek!$B$2:$B$113, MATCH(D925, Elemek!$C$2:$C$113,0))</f>
        <v>Rn</v>
      </c>
      <c r="C925">
        <v>224</v>
      </c>
      <c r="D925">
        <v>86</v>
      </c>
      <c r="E925">
        <v>138</v>
      </c>
      <c r="F925">
        <v>7.9713269999999996</v>
      </c>
      <c r="H925" t="str">
        <f ca="1">IF(M925=Vas!$B$4, IF(H924="I", 1, MAX(H$2:H924) + 1), "")</f>
        <v/>
      </c>
      <c r="L925">
        <v>924</v>
      </c>
      <c r="M925" t="str">
        <f>INDEX(Elemek!$B$2:$B$113, MATCH(O925, Elemek!$C$2:$C$113,0))</f>
        <v>Rn</v>
      </c>
      <c r="N925">
        <f t="shared" si="56"/>
        <v>224</v>
      </c>
      <c r="O925">
        <v>86</v>
      </c>
      <c r="P925">
        <v>138</v>
      </c>
      <c r="Q925">
        <v>7.9713269999999996</v>
      </c>
      <c r="R925">
        <f t="shared" si="57"/>
        <v>7.9713269999999996</v>
      </c>
      <c r="S925">
        <f t="shared" si="58"/>
        <v>7.9713269999999996</v>
      </c>
      <c r="T925">
        <f t="shared" si="59"/>
        <v>7.9713269999999996</v>
      </c>
    </row>
    <row r="926" spans="1:20" x14ac:dyDescent="0.25">
      <c r="A926">
        <v>925</v>
      </c>
      <c r="B926" t="str">
        <f>INDEX(Elemek!$B$2:$B$113, MATCH(D926, Elemek!$C$2:$C$113,0))</f>
        <v>Sr</v>
      </c>
      <c r="C926">
        <v>80</v>
      </c>
      <c r="D926">
        <v>38</v>
      </c>
      <c r="E926">
        <v>42</v>
      </c>
      <c r="F926">
        <v>8.950177</v>
      </c>
      <c r="H926" t="str">
        <f ca="1">IF(M926=Vas!$B$4, IF(H925="I", 1, MAX(H$2:H925) + 1), "")</f>
        <v/>
      </c>
      <c r="L926">
        <v>925</v>
      </c>
      <c r="M926" t="str">
        <f>INDEX(Elemek!$B$2:$B$113, MATCH(O926, Elemek!$C$2:$C$113,0))</f>
        <v>Sr</v>
      </c>
      <c r="N926">
        <f t="shared" si="56"/>
        <v>80</v>
      </c>
      <c r="O926">
        <v>38</v>
      </c>
      <c r="P926">
        <v>42</v>
      </c>
      <c r="Q926">
        <v>8.950177</v>
      </c>
      <c r="R926">
        <f t="shared" si="57"/>
        <v>8.950177</v>
      </c>
      <c r="S926">
        <f t="shared" si="58"/>
        <v>8.950177</v>
      </c>
      <c r="T926">
        <f t="shared" si="59"/>
        <v>8.950177</v>
      </c>
    </row>
    <row r="927" spans="1:20" x14ac:dyDescent="0.25">
      <c r="A927">
        <v>926</v>
      </c>
      <c r="B927" t="str">
        <f>INDEX(Elemek!$B$2:$B$113, MATCH(D927, Elemek!$C$2:$C$113,0))</f>
        <v>Os</v>
      </c>
      <c r="C927">
        <v>181</v>
      </c>
      <c r="D927">
        <v>76</v>
      </c>
      <c r="E927">
        <v>105</v>
      </c>
      <c r="F927">
        <v>8.3119350000000001</v>
      </c>
      <c r="H927" t="str">
        <f ca="1">IF(M927=Vas!$B$4, IF(H926="I", 1, MAX(H$2:H926) + 1), "")</f>
        <v/>
      </c>
      <c r="L927">
        <v>926</v>
      </c>
      <c r="M927" t="str">
        <f>INDEX(Elemek!$B$2:$B$113, MATCH(O927, Elemek!$C$2:$C$113,0))</f>
        <v>Os</v>
      </c>
      <c r="N927">
        <f t="shared" si="56"/>
        <v>181</v>
      </c>
      <c r="O927">
        <v>76</v>
      </c>
      <c r="P927">
        <v>105</v>
      </c>
      <c r="Q927">
        <v>8.3119350000000001</v>
      </c>
      <c r="R927">
        <f t="shared" si="57"/>
        <v>8.3119350000000001</v>
      </c>
      <c r="S927">
        <f t="shared" si="58"/>
        <v>8.3119350000000001</v>
      </c>
      <c r="T927">
        <f t="shared" si="59"/>
        <v>8.3119350000000001</v>
      </c>
    </row>
    <row r="928" spans="1:20" x14ac:dyDescent="0.25">
      <c r="A928">
        <v>927</v>
      </c>
      <c r="B928" t="str">
        <f>INDEX(Elemek!$B$2:$B$113, MATCH(D928, Elemek!$C$2:$C$113,0))</f>
        <v>Po</v>
      </c>
      <c r="C928">
        <v>205</v>
      </c>
      <c r="D928">
        <v>84</v>
      </c>
      <c r="E928">
        <v>121</v>
      </c>
      <c r="F928">
        <v>8.1567369999999997</v>
      </c>
      <c r="H928" t="str">
        <f ca="1">IF(M928=Vas!$B$4, IF(H927="I", 1, MAX(H$2:H927) + 1), "")</f>
        <v/>
      </c>
      <c r="L928">
        <v>927</v>
      </c>
      <c r="M928" t="str">
        <f>INDEX(Elemek!$B$2:$B$113, MATCH(O928, Elemek!$C$2:$C$113,0))</f>
        <v>Po</v>
      </c>
      <c r="N928">
        <f t="shared" si="56"/>
        <v>205</v>
      </c>
      <c r="O928">
        <v>84</v>
      </c>
      <c r="P928">
        <v>121</v>
      </c>
      <c r="Q928">
        <v>8.1567369999999997</v>
      </c>
      <c r="R928">
        <f t="shared" si="57"/>
        <v>8.1567369999999997</v>
      </c>
      <c r="S928">
        <f t="shared" si="58"/>
        <v>8.1567369999999997</v>
      </c>
      <c r="T928">
        <f t="shared" si="59"/>
        <v>8.1567369999999997</v>
      </c>
    </row>
    <row r="929" spans="1:20" x14ac:dyDescent="0.25">
      <c r="A929">
        <v>928</v>
      </c>
      <c r="B929" t="str">
        <f>INDEX(Elemek!$B$2:$B$113, MATCH(D929, Elemek!$C$2:$C$113,0))</f>
        <v>Nd</v>
      </c>
      <c r="C929">
        <v>149</v>
      </c>
      <c r="D929">
        <v>60</v>
      </c>
      <c r="E929">
        <v>89</v>
      </c>
      <c r="F929">
        <v>8.5705290000000005</v>
      </c>
      <c r="H929" t="str">
        <f ca="1">IF(M929=Vas!$B$4, IF(H928="I", 1, MAX(H$2:H928) + 1), "")</f>
        <v/>
      </c>
      <c r="L929">
        <v>928</v>
      </c>
      <c r="M929" t="str">
        <f>INDEX(Elemek!$B$2:$B$113, MATCH(O929, Elemek!$C$2:$C$113,0))</f>
        <v>Nd</v>
      </c>
      <c r="N929">
        <f t="shared" si="56"/>
        <v>149</v>
      </c>
      <c r="O929">
        <v>60</v>
      </c>
      <c r="P929">
        <v>89</v>
      </c>
      <c r="Q929">
        <v>8.5705290000000005</v>
      </c>
      <c r="R929">
        <f t="shared" si="57"/>
        <v>8.5705290000000005</v>
      </c>
      <c r="S929">
        <f t="shared" si="58"/>
        <v>8.5705290000000005</v>
      </c>
      <c r="T929">
        <f t="shared" si="59"/>
        <v>8.5705290000000005</v>
      </c>
    </row>
    <row r="930" spans="1:20" x14ac:dyDescent="0.25">
      <c r="A930">
        <v>929</v>
      </c>
      <c r="B930" t="str">
        <f>INDEX(Elemek!$B$2:$B$113, MATCH(D930, Elemek!$C$2:$C$113,0))</f>
        <v>Bi</v>
      </c>
      <c r="C930">
        <v>202</v>
      </c>
      <c r="D930">
        <v>83</v>
      </c>
      <c r="E930">
        <v>119</v>
      </c>
      <c r="F930">
        <v>8.1739660000000001</v>
      </c>
      <c r="H930" t="str">
        <f ca="1">IF(M930=Vas!$B$4, IF(H929="I", 1, MAX(H$2:H929) + 1), "")</f>
        <v/>
      </c>
      <c r="L930">
        <v>929</v>
      </c>
      <c r="M930" t="str">
        <f>INDEX(Elemek!$B$2:$B$113, MATCH(O930, Elemek!$C$2:$C$113,0))</f>
        <v>Bi</v>
      </c>
      <c r="N930">
        <f t="shared" si="56"/>
        <v>202</v>
      </c>
      <c r="O930">
        <v>83</v>
      </c>
      <c r="P930">
        <v>119</v>
      </c>
      <c r="Q930">
        <v>8.1739660000000001</v>
      </c>
      <c r="R930">
        <f t="shared" si="57"/>
        <v>8.1739660000000001</v>
      </c>
      <c r="S930">
        <f t="shared" si="58"/>
        <v>8.1739660000000001</v>
      </c>
      <c r="T930">
        <f t="shared" si="59"/>
        <v>8.1739660000000001</v>
      </c>
    </row>
    <row r="931" spans="1:20" x14ac:dyDescent="0.25">
      <c r="A931">
        <v>930</v>
      </c>
      <c r="B931" t="str">
        <f>INDEX(Elemek!$B$2:$B$113, MATCH(D931, Elemek!$C$2:$C$113,0))</f>
        <v>Es</v>
      </c>
      <c r="C931">
        <v>249</v>
      </c>
      <c r="D931">
        <v>99</v>
      </c>
      <c r="E931">
        <v>150</v>
      </c>
      <c r="F931">
        <v>7.7854640000000002</v>
      </c>
      <c r="H931" t="str">
        <f ca="1">IF(M931=Vas!$B$4, IF(H930="I", 1, MAX(H$2:H930) + 1), "")</f>
        <v/>
      </c>
      <c r="L931">
        <v>930</v>
      </c>
      <c r="M931" t="str">
        <f>INDEX(Elemek!$B$2:$B$113, MATCH(O931, Elemek!$C$2:$C$113,0))</f>
        <v>Es</v>
      </c>
      <c r="N931">
        <f t="shared" si="56"/>
        <v>249</v>
      </c>
      <c r="O931">
        <v>99</v>
      </c>
      <c r="P931">
        <v>150</v>
      </c>
      <c r="Q931">
        <v>7.7854640000000002</v>
      </c>
      <c r="R931">
        <f t="shared" si="57"/>
        <v>7.7854640000000002</v>
      </c>
      <c r="S931">
        <f t="shared" si="58"/>
        <v>7.7854640000000002</v>
      </c>
      <c r="T931">
        <f t="shared" si="59"/>
        <v>7.7854640000000002</v>
      </c>
    </row>
    <row r="932" spans="1:20" x14ac:dyDescent="0.25">
      <c r="A932">
        <v>931</v>
      </c>
      <c r="B932" t="str">
        <f>INDEX(Elemek!$B$2:$B$113, MATCH(D932, Elemek!$C$2:$C$113,0))</f>
        <v>Tb</v>
      </c>
      <c r="C932">
        <v>147</v>
      </c>
      <c r="D932">
        <v>65</v>
      </c>
      <c r="E932">
        <v>82</v>
      </c>
      <c r="F932">
        <v>8.5526339999999994</v>
      </c>
      <c r="H932" t="str">
        <f ca="1">IF(M932=Vas!$B$4, IF(H931="I", 1, MAX(H$2:H931) + 1), "")</f>
        <v/>
      </c>
      <c r="L932">
        <v>931</v>
      </c>
      <c r="M932" t="str">
        <f>INDEX(Elemek!$B$2:$B$113, MATCH(O932, Elemek!$C$2:$C$113,0))</f>
        <v>Tb</v>
      </c>
      <c r="N932">
        <f t="shared" si="56"/>
        <v>147</v>
      </c>
      <c r="O932">
        <v>65</v>
      </c>
      <c r="P932">
        <v>82</v>
      </c>
      <c r="Q932">
        <v>8.5526339999999994</v>
      </c>
      <c r="R932">
        <f t="shared" si="57"/>
        <v>8.5526339999999994</v>
      </c>
      <c r="S932">
        <f t="shared" si="58"/>
        <v>8.5526339999999994</v>
      </c>
      <c r="T932">
        <f t="shared" si="59"/>
        <v>8.5526339999999994</v>
      </c>
    </row>
    <row r="933" spans="1:20" x14ac:dyDescent="0.25">
      <c r="A933">
        <v>932</v>
      </c>
      <c r="B933" t="str">
        <f>INDEX(Elemek!$B$2:$B$113, MATCH(D933, Elemek!$C$2:$C$113,0))</f>
        <v>Zr</v>
      </c>
      <c r="C933">
        <v>87</v>
      </c>
      <c r="D933">
        <v>40</v>
      </c>
      <c r="E933">
        <v>47</v>
      </c>
      <c r="F933">
        <v>8.9833730000000003</v>
      </c>
      <c r="H933" t="str">
        <f ca="1">IF(M933=Vas!$B$4, IF(H932="I", 1, MAX(H$2:H932) + 1), "")</f>
        <v/>
      </c>
      <c r="L933">
        <v>932</v>
      </c>
      <c r="M933" t="str">
        <f>INDEX(Elemek!$B$2:$B$113, MATCH(O933, Elemek!$C$2:$C$113,0))</f>
        <v>Zr</v>
      </c>
      <c r="N933">
        <f t="shared" si="56"/>
        <v>87</v>
      </c>
      <c r="O933">
        <v>40</v>
      </c>
      <c r="P933">
        <v>47</v>
      </c>
      <c r="Q933">
        <v>8.9833730000000003</v>
      </c>
      <c r="R933">
        <f t="shared" si="57"/>
        <v>8.9833730000000003</v>
      </c>
      <c r="S933">
        <f t="shared" si="58"/>
        <v>8.9833730000000003</v>
      </c>
      <c r="T933">
        <f t="shared" si="59"/>
        <v>8.9833730000000003</v>
      </c>
    </row>
    <row r="934" spans="1:20" x14ac:dyDescent="0.25">
      <c r="A934">
        <v>933</v>
      </c>
      <c r="B934" t="str">
        <f>INDEX(Elemek!$B$2:$B$113, MATCH(D934, Elemek!$C$2:$C$113,0))</f>
        <v>Ba</v>
      </c>
      <c r="C934">
        <v>126</v>
      </c>
      <c r="D934">
        <v>56</v>
      </c>
      <c r="E934">
        <v>70</v>
      </c>
      <c r="F934">
        <v>8.7274390000000004</v>
      </c>
      <c r="H934" t="str">
        <f ca="1">IF(M934=Vas!$B$4, IF(H933="I", 1, MAX(H$2:H933) + 1), "")</f>
        <v/>
      </c>
      <c r="L934">
        <v>933</v>
      </c>
      <c r="M934" t="str">
        <f>INDEX(Elemek!$B$2:$B$113, MATCH(O934, Elemek!$C$2:$C$113,0))</f>
        <v>Ba</v>
      </c>
      <c r="N934">
        <f t="shared" si="56"/>
        <v>126</v>
      </c>
      <c r="O934">
        <v>56</v>
      </c>
      <c r="P934">
        <v>70</v>
      </c>
      <c r="Q934">
        <v>8.7274390000000004</v>
      </c>
      <c r="R934">
        <f t="shared" si="57"/>
        <v>8.7274390000000004</v>
      </c>
      <c r="S934">
        <f t="shared" si="58"/>
        <v>8.7274390000000004</v>
      </c>
      <c r="T934">
        <f t="shared" si="59"/>
        <v>8.7274390000000004</v>
      </c>
    </row>
    <row r="935" spans="1:20" x14ac:dyDescent="0.25">
      <c r="A935">
        <v>934</v>
      </c>
      <c r="B935" t="str">
        <f>INDEX(Elemek!$B$2:$B$113, MATCH(D935, Elemek!$C$2:$C$113,0))</f>
        <v>In</v>
      </c>
      <c r="C935">
        <v>113</v>
      </c>
      <c r="D935">
        <v>49</v>
      </c>
      <c r="E935">
        <v>64</v>
      </c>
      <c r="F935">
        <v>8.9499999999999993</v>
      </c>
      <c r="H935" t="str">
        <f ca="1">IF(M935=Vas!$B$4, IF(H934="I", 1, MAX(H$2:H934) + 1), "")</f>
        <v/>
      </c>
      <c r="L935">
        <v>934</v>
      </c>
      <c r="M935" t="str">
        <f>INDEX(Elemek!$B$2:$B$113, MATCH(O935, Elemek!$C$2:$C$113,0))</f>
        <v>In</v>
      </c>
      <c r="N935">
        <f t="shared" si="56"/>
        <v>113</v>
      </c>
      <c r="O935">
        <v>49</v>
      </c>
      <c r="P935">
        <v>64</v>
      </c>
      <c r="R935">
        <f t="shared" si="57"/>
        <v>8.5399999999999991</v>
      </c>
      <c r="S935">
        <f t="shared" si="58"/>
        <v>8.85</v>
      </c>
      <c r="T935">
        <f t="shared" si="59"/>
        <v>8.9499999999999993</v>
      </c>
    </row>
    <row r="936" spans="1:20" x14ac:dyDescent="0.25">
      <c r="A936">
        <v>935</v>
      </c>
      <c r="B936" t="str">
        <f>INDEX(Elemek!$B$2:$B$113, MATCH(D936, Elemek!$C$2:$C$113,0))</f>
        <v>Co</v>
      </c>
      <c r="C936">
        <v>61</v>
      </c>
      <c r="D936">
        <v>27</v>
      </c>
      <c r="E936">
        <v>34</v>
      </c>
      <c r="F936">
        <v>9.102449</v>
      </c>
      <c r="H936" t="str">
        <f ca="1">IF(M936=Vas!$B$4, IF(H935="I", 1, MAX(H$2:H935) + 1), "")</f>
        <v/>
      </c>
      <c r="L936">
        <v>935</v>
      </c>
      <c r="M936" t="str">
        <f>INDEX(Elemek!$B$2:$B$113, MATCH(O936, Elemek!$C$2:$C$113,0))</f>
        <v>Co</v>
      </c>
      <c r="N936">
        <f t="shared" si="56"/>
        <v>61</v>
      </c>
      <c r="O936">
        <v>27</v>
      </c>
      <c r="P936">
        <v>34</v>
      </c>
      <c r="Q936">
        <v>9.102449</v>
      </c>
      <c r="R936">
        <f t="shared" si="57"/>
        <v>9.102449</v>
      </c>
      <c r="S936">
        <f t="shared" si="58"/>
        <v>9.102449</v>
      </c>
      <c r="T936">
        <f t="shared" si="59"/>
        <v>9.102449</v>
      </c>
    </row>
    <row r="937" spans="1:20" x14ac:dyDescent="0.25">
      <c r="A937">
        <v>936</v>
      </c>
      <c r="B937" t="str">
        <f>INDEX(Elemek!$B$2:$B$113, MATCH(D937, Elemek!$C$2:$C$113,0))</f>
        <v>Ru</v>
      </c>
      <c r="C937">
        <v>95</v>
      </c>
      <c r="D937">
        <v>44</v>
      </c>
      <c r="E937">
        <v>51</v>
      </c>
      <c r="F937">
        <v>8.9497490000000006</v>
      </c>
      <c r="H937" t="str">
        <f ca="1">IF(M937=Vas!$B$4, IF(H936="I", 1, MAX(H$2:H936) + 1), "")</f>
        <v/>
      </c>
      <c r="L937">
        <v>936</v>
      </c>
      <c r="M937" t="str">
        <f>INDEX(Elemek!$B$2:$B$113, MATCH(O937, Elemek!$C$2:$C$113,0))</f>
        <v>Ru</v>
      </c>
      <c r="N937">
        <f t="shared" si="56"/>
        <v>95</v>
      </c>
      <c r="O937">
        <v>44</v>
      </c>
      <c r="P937">
        <v>51</v>
      </c>
      <c r="Q937">
        <v>8.9497490000000006</v>
      </c>
      <c r="R937">
        <f t="shared" si="57"/>
        <v>8.9497490000000006</v>
      </c>
      <c r="S937">
        <f t="shared" si="58"/>
        <v>8.9497490000000006</v>
      </c>
      <c r="T937">
        <f t="shared" si="59"/>
        <v>8.9497490000000006</v>
      </c>
    </row>
    <row r="938" spans="1:20" x14ac:dyDescent="0.25">
      <c r="A938">
        <v>937</v>
      </c>
      <c r="B938" t="str">
        <f>INDEX(Elemek!$B$2:$B$113, MATCH(D938, Elemek!$C$2:$C$113,0))</f>
        <v>Am</v>
      </c>
      <c r="C938">
        <v>238</v>
      </c>
      <c r="D938">
        <v>95</v>
      </c>
      <c r="E938">
        <v>143</v>
      </c>
      <c r="F938">
        <v>7.8678819999999998</v>
      </c>
      <c r="H938" t="str">
        <f ca="1">IF(M938=Vas!$B$4, IF(H937="I", 1, MAX(H$2:H937) + 1), "")</f>
        <v/>
      </c>
      <c r="L938">
        <v>937</v>
      </c>
      <c r="M938" t="str">
        <f>INDEX(Elemek!$B$2:$B$113, MATCH(O938, Elemek!$C$2:$C$113,0))</f>
        <v>Am</v>
      </c>
      <c r="N938">
        <f t="shared" si="56"/>
        <v>238</v>
      </c>
      <c r="O938">
        <v>95</v>
      </c>
      <c r="P938">
        <v>143</v>
      </c>
      <c r="Q938">
        <v>7.8678819999999998</v>
      </c>
      <c r="R938">
        <f t="shared" si="57"/>
        <v>7.8678819999999998</v>
      </c>
      <c r="S938">
        <f t="shared" si="58"/>
        <v>7.8678819999999998</v>
      </c>
      <c r="T938">
        <f t="shared" si="59"/>
        <v>7.8678819999999998</v>
      </c>
    </row>
    <row r="939" spans="1:20" x14ac:dyDescent="0.25">
      <c r="A939">
        <v>938</v>
      </c>
      <c r="B939" t="str">
        <f>INDEX(Elemek!$B$2:$B$113, MATCH(D939, Elemek!$C$2:$C$113,0))</f>
        <v>At</v>
      </c>
      <c r="C939">
        <v>208</v>
      </c>
      <c r="D939">
        <v>85</v>
      </c>
      <c r="E939">
        <v>123</v>
      </c>
      <c r="F939">
        <v>8.1313759999999995</v>
      </c>
      <c r="H939" t="str">
        <f ca="1">IF(M939=Vas!$B$4, IF(H938="I", 1, MAX(H$2:H938) + 1), "")</f>
        <v/>
      </c>
      <c r="L939">
        <v>938</v>
      </c>
      <c r="M939" t="str">
        <f>INDEX(Elemek!$B$2:$B$113, MATCH(O939, Elemek!$C$2:$C$113,0))</f>
        <v>At</v>
      </c>
      <c r="N939">
        <f t="shared" si="56"/>
        <v>208</v>
      </c>
      <c r="O939">
        <v>85</v>
      </c>
      <c r="P939">
        <v>123</v>
      </c>
      <c r="Q939">
        <v>8.1313759999999995</v>
      </c>
      <c r="R939">
        <f t="shared" si="57"/>
        <v>8.1313759999999995</v>
      </c>
      <c r="S939">
        <f t="shared" si="58"/>
        <v>8.1313759999999995</v>
      </c>
      <c r="T939">
        <f t="shared" si="59"/>
        <v>8.1313759999999995</v>
      </c>
    </row>
    <row r="940" spans="1:20" x14ac:dyDescent="0.25">
      <c r="A940">
        <v>939</v>
      </c>
      <c r="B940" t="str">
        <f>INDEX(Elemek!$B$2:$B$113, MATCH(D940, Elemek!$C$2:$C$113,0))</f>
        <v>Ce</v>
      </c>
      <c r="C940">
        <v>133</v>
      </c>
      <c r="D940">
        <v>58</v>
      </c>
      <c r="E940">
        <v>75</v>
      </c>
      <c r="F940">
        <v>8.73</v>
      </c>
      <c r="H940" t="str">
        <f ca="1">IF(M940=Vas!$B$4, IF(H939="I", 1, MAX(H$2:H939) + 1), "")</f>
        <v/>
      </c>
      <c r="L940">
        <v>939</v>
      </c>
      <c r="M940" t="str">
        <f>INDEX(Elemek!$B$2:$B$113, MATCH(O940, Elemek!$C$2:$C$113,0))</f>
        <v>Ce</v>
      </c>
      <c r="N940">
        <f t="shared" si="56"/>
        <v>133</v>
      </c>
      <c r="O940">
        <v>58</v>
      </c>
      <c r="P940">
        <v>75</v>
      </c>
      <c r="R940">
        <f t="shared" si="57"/>
        <v>8.5399999999999991</v>
      </c>
      <c r="S940">
        <f t="shared" si="58"/>
        <v>8.69</v>
      </c>
      <c r="T940">
        <f t="shared" si="59"/>
        <v>8.73</v>
      </c>
    </row>
    <row r="941" spans="1:20" x14ac:dyDescent="0.25">
      <c r="A941">
        <v>940</v>
      </c>
      <c r="B941" t="str">
        <f>INDEX(Elemek!$B$2:$B$113, MATCH(D941, Elemek!$C$2:$C$113,0))</f>
        <v>Br</v>
      </c>
      <c r="C941">
        <v>75</v>
      </c>
      <c r="D941">
        <v>35</v>
      </c>
      <c r="E941">
        <v>40</v>
      </c>
      <c r="F941">
        <v>8.9931809999999999</v>
      </c>
      <c r="H941" t="str">
        <f ca="1">IF(M941=Vas!$B$4, IF(H940="I", 1, MAX(H$2:H940) + 1), "")</f>
        <v/>
      </c>
      <c r="L941">
        <v>940</v>
      </c>
      <c r="M941" t="str">
        <f>INDEX(Elemek!$B$2:$B$113, MATCH(O941, Elemek!$C$2:$C$113,0))</f>
        <v>Br</v>
      </c>
      <c r="N941">
        <f t="shared" si="56"/>
        <v>75</v>
      </c>
      <c r="O941">
        <v>35</v>
      </c>
      <c r="P941">
        <v>40</v>
      </c>
      <c r="Q941">
        <v>8.9931809999999999</v>
      </c>
      <c r="R941">
        <f t="shared" si="57"/>
        <v>8.9931809999999999</v>
      </c>
      <c r="S941">
        <f t="shared" si="58"/>
        <v>8.9931809999999999</v>
      </c>
      <c r="T941">
        <f t="shared" si="59"/>
        <v>8.9931809999999999</v>
      </c>
    </row>
    <row r="942" spans="1:20" x14ac:dyDescent="0.25">
      <c r="A942">
        <v>941</v>
      </c>
      <c r="B942" t="str">
        <f>INDEX(Elemek!$B$2:$B$113, MATCH(D942, Elemek!$C$2:$C$113,0))</f>
        <v>Eu</v>
      </c>
      <c r="C942">
        <v>152</v>
      </c>
      <c r="D942">
        <v>63</v>
      </c>
      <c r="E942">
        <v>89</v>
      </c>
      <c r="F942">
        <v>8.85</v>
      </c>
      <c r="H942" t="str">
        <f ca="1">IF(M942=Vas!$B$4, IF(H941="I", 1, MAX(H$2:H941) + 1), "")</f>
        <v/>
      </c>
      <c r="L942">
        <v>941</v>
      </c>
      <c r="M942" t="str">
        <f>INDEX(Elemek!$B$2:$B$113, MATCH(O942, Elemek!$C$2:$C$113,0))</f>
        <v>Eu</v>
      </c>
      <c r="N942">
        <f t="shared" si="56"/>
        <v>152</v>
      </c>
      <c r="O942">
        <v>63</v>
      </c>
      <c r="P942">
        <v>89</v>
      </c>
      <c r="R942">
        <f t="shared" si="57"/>
        <v>8.5399999999999991</v>
      </c>
      <c r="S942">
        <f t="shared" si="58"/>
        <v>8.56</v>
      </c>
      <c r="T942">
        <f t="shared" si="59"/>
        <v>8.85</v>
      </c>
    </row>
    <row r="943" spans="1:20" x14ac:dyDescent="0.25">
      <c r="A943">
        <v>942</v>
      </c>
      <c r="B943" t="str">
        <f>INDEX(Elemek!$B$2:$B$113, MATCH(D943, Elemek!$C$2:$C$113,0))</f>
        <v>Md</v>
      </c>
      <c r="C943">
        <v>259</v>
      </c>
      <c r="D943">
        <v>101</v>
      </c>
      <c r="E943">
        <v>158</v>
      </c>
      <c r="F943">
        <v>7.7098599999999999</v>
      </c>
      <c r="H943" t="str">
        <f ca="1">IF(M943=Vas!$B$4, IF(H942="I", 1, MAX(H$2:H942) + 1), "")</f>
        <v/>
      </c>
      <c r="L943">
        <v>942</v>
      </c>
      <c r="M943" t="str">
        <f>INDEX(Elemek!$B$2:$B$113, MATCH(O943, Elemek!$C$2:$C$113,0))</f>
        <v>Md</v>
      </c>
      <c r="N943">
        <f t="shared" si="56"/>
        <v>259</v>
      </c>
      <c r="O943">
        <v>101</v>
      </c>
      <c r="P943">
        <v>158</v>
      </c>
      <c r="Q943">
        <v>7.7098599999999999</v>
      </c>
      <c r="R943">
        <f t="shared" si="57"/>
        <v>7.7098599999999999</v>
      </c>
      <c r="S943">
        <f t="shared" si="58"/>
        <v>7.7098599999999999</v>
      </c>
      <c r="T943">
        <f t="shared" si="59"/>
        <v>7.7098599999999999</v>
      </c>
    </row>
    <row r="944" spans="1:20" x14ac:dyDescent="0.25">
      <c r="A944">
        <v>943</v>
      </c>
      <c r="B944" t="str">
        <f>INDEX(Elemek!$B$2:$B$113, MATCH(D944, Elemek!$C$2:$C$113,0))</f>
        <v>Pt</v>
      </c>
      <c r="C944">
        <v>197</v>
      </c>
      <c r="D944">
        <v>78</v>
      </c>
      <c r="E944">
        <v>119</v>
      </c>
      <c r="F944">
        <v>8.76</v>
      </c>
      <c r="H944" t="str">
        <f ca="1">IF(M944=Vas!$B$4, IF(H943="I", 1, MAX(H$2:H943) + 1), "")</f>
        <v/>
      </c>
      <c r="L944">
        <v>943</v>
      </c>
      <c r="M944" t="str">
        <f>INDEX(Elemek!$B$2:$B$113, MATCH(O944, Elemek!$C$2:$C$113,0))</f>
        <v>Pt</v>
      </c>
      <c r="N944">
        <f t="shared" si="56"/>
        <v>197</v>
      </c>
      <c r="O944">
        <v>78</v>
      </c>
      <c r="P944">
        <v>119</v>
      </c>
      <c r="R944">
        <f t="shared" si="57"/>
        <v>8.5399999999999991</v>
      </c>
      <c r="S944">
        <f t="shared" si="58"/>
        <v>8.25</v>
      </c>
      <c r="T944">
        <f t="shared" si="59"/>
        <v>8.76</v>
      </c>
    </row>
    <row r="945" spans="1:20" x14ac:dyDescent="0.25">
      <c r="A945">
        <v>944</v>
      </c>
      <c r="B945" t="str">
        <f>INDEX(Elemek!$B$2:$B$113, MATCH(D945, Elemek!$C$2:$C$113,0))</f>
        <v>Ra</v>
      </c>
      <c r="C945">
        <v>230</v>
      </c>
      <c r="D945">
        <v>88</v>
      </c>
      <c r="E945">
        <v>142</v>
      </c>
      <c r="F945">
        <v>7.9212490000000004</v>
      </c>
      <c r="H945" t="str">
        <f ca="1">IF(M945=Vas!$B$4, IF(H944="I", 1, MAX(H$2:H944) + 1), "")</f>
        <v/>
      </c>
      <c r="L945">
        <v>944</v>
      </c>
      <c r="M945" t="str">
        <f>INDEX(Elemek!$B$2:$B$113, MATCH(O945, Elemek!$C$2:$C$113,0))</f>
        <v>Ra</v>
      </c>
      <c r="N945">
        <f t="shared" si="56"/>
        <v>230</v>
      </c>
      <c r="O945">
        <v>88</v>
      </c>
      <c r="P945">
        <v>142</v>
      </c>
      <c r="Q945">
        <v>7.9212490000000004</v>
      </c>
      <c r="R945">
        <f t="shared" si="57"/>
        <v>7.9212490000000004</v>
      </c>
      <c r="S945">
        <f t="shared" si="58"/>
        <v>7.9212490000000004</v>
      </c>
      <c r="T945">
        <f t="shared" si="59"/>
        <v>7.9212490000000004</v>
      </c>
    </row>
    <row r="946" spans="1:20" x14ac:dyDescent="0.25">
      <c r="A946">
        <v>945</v>
      </c>
      <c r="B946" t="str">
        <f>INDEX(Elemek!$B$2:$B$113, MATCH(D946, Elemek!$C$2:$C$113,0))</f>
        <v>La</v>
      </c>
      <c r="C946">
        <v>142</v>
      </c>
      <c r="D946">
        <v>57</v>
      </c>
      <c r="E946">
        <v>85</v>
      </c>
      <c r="F946">
        <v>8.6349540000000005</v>
      </c>
      <c r="H946" t="str">
        <f ca="1">IF(M946=Vas!$B$4, IF(H945="I", 1, MAX(H$2:H945) + 1), "")</f>
        <v/>
      </c>
      <c r="L946">
        <v>945</v>
      </c>
      <c r="M946" t="str">
        <f>INDEX(Elemek!$B$2:$B$113, MATCH(O946, Elemek!$C$2:$C$113,0))</f>
        <v>La</v>
      </c>
      <c r="N946">
        <f t="shared" si="56"/>
        <v>142</v>
      </c>
      <c r="O946">
        <v>57</v>
      </c>
      <c r="P946">
        <v>85</v>
      </c>
      <c r="Q946">
        <v>8.6349540000000005</v>
      </c>
      <c r="R946">
        <f t="shared" si="57"/>
        <v>8.6349540000000005</v>
      </c>
      <c r="S946">
        <f t="shared" si="58"/>
        <v>8.6349540000000005</v>
      </c>
      <c r="T946">
        <f t="shared" si="59"/>
        <v>8.6349540000000005</v>
      </c>
    </row>
    <row r="947" spans="1:20" x14ac:dyDescent="0.25">
      <c r="A947">
        <v>946</v>
      </c>
      <c r="B947" t="str">
        <f>INDEX(Elemek!$B$2:$B$113, MATCH(D947, Elemek!$C$2:$C$113,0))</f>
        <v>As</v>
      </c>
      <c r="C947">
        <v>78</v>
      </c>
      <c r="D947">
        <v>33</v>
      </c>
      <c r="E947">
        <v>45</v>
      </c>
      <c r="F947">
        <v>9.0048790000000007</v>
      </c>
      <c r="H947" t="str">
        <f ca="1">IF(M947=Vas!$B$4, IF(H946="I", 1, MAX(H$2:H946) + 1), "")</f>
        <v/>
      </c>
      <c r="L947">
        <v>946</v>
      </c>
      <c r="M947" t="str">
        <f>INDEX(Elemek!$B$2:$B$113, MATCH(O947, Elemek!$C$2:$C$113,0))</f>
        <v>As</v>
      </c>
      <c r="N947">
        <f t="shared" si="56"/>
        <v>78</v>
      </c>
      <c r="O947">
        <v>33</v>
      </c>
      <c r="P947">
        <v>45</v>
      </c>
      <c r="Q947">
        <v>9.0048790000000007</v>
      </c>
      <c r="R947">
        <f t="shared" si="57"/>
        <v>9.0048790000000007</v>
      </c>
      <c r="S947">
        <f t="shared" si="58"/>
        <v>9.0048790000000007</v>
      </c>
      <c r="T947">
        <f t="shared" si="59"/>
        <v>9.0048790000000007</v>
      </c>
    </row>
    <row r="948" spans="1:20" x14ac:dyDescent="0.25">
      <c r="A948">
        <v>947</v>
      </c>
      <c r="B948" t="str">
        <f>INDEX(Elemek!$B$2:$B$113, MATCH(D948, Elemek!$C$2:$C$113,0))</f>
        <v>Pb</v>
      </c>
      <c r="C948">
        <v>199</v>
      </c>
      <c r="D948">
        <v>82</v>
      </c>
      <c r="E948">
        <v>117</v>
      </c>
      <c r="F948">
        <v>8.1981110000000008</v>
      </c>
      <c r="H948" t="str">
        <f ca="1">IF(M948=Vas!$B$4, IF(H947="I", 1, MAX(H$2:H947) + 1), "")</f>
        <v/>
      </c>
      <c r="L948">
        <v>947</v>
      </c>
      <c r="M948" t="str">
        <f>INDEX(Elemek!$B$2:$B$113, MATCH(O948, Elemek!$C$2:$C$113,0))</f>
        <v>Pb</v>
      </c>
      <c r="N948">
        <f t="shared" si="56"/>
        <v>199</v>
      </c>
      <c r="O948">
        <v>82</v>
      </c>
      <c r="P948">
        <v>117</v>
      </c>
      <c r="Q948">
        <v>8.1981110000000008</v>
      </c>
      <c r="R948">
        <f t="shared" si="57"/>
        <v>8.1981110000000008</v>
      </c>
      <c r="S948">
        <f t="shared" si="58"/>
        <v>8.1981110000000008</v>
      </c>
      <c r="T948">
        <f t="shared" si="59"/>
        <v>8.1981110000000008</v>
      </c>
    </row>
    <row r="949" spans="1:20" x14ac:dyDescent="0.25">
      <c r="A949">
        <v>948</v>
      </c>
      <c r="B949" t="str">
        <f>INDEX(Elemek!$B$2:$B$113, MATCH(D949, Elemek!$C$2:$C$113,0))</f>
        <v>Ge</v>
      </c>
      <c r="C949">
        <v>78</v>
      </c>
      <c r="D949">
        <v>32</v>
      </c>
      <c r="E949">
        <v>46</v>
      </c>
      <c r="F949">
        <v>8.9926349999999999</v>
      </c>
      <c r="H949" t="str">
        <f ca="1">IF(M949=Vas!$B$4, IF(H948="I", 1, MAX(H$2:H948) + 1), "")</f>
        <v/>
      </c>
      <c r="L949">
        <v>948</v>
      </c>
      <c r="M949" t="str">
        <f>INDEX(Elemek!$B$2:$B$113, MATCH(O949, Elemek!$C$2:$C$113,0))</f>
        <v>Ge</v>
      </c>
      <c r="N949">
        <f t="shared" si="56"/>
        <v>78</v>
      </c>
      <c r="O949">
        <v>32</v>
      </c>
      <c r="P949">
        <v>46</v>
      </c>
      <c r="Q949">
        <v>8.9926349999999999</v>
      </c>
      <c r="R949">
        <f t="shared" si="57"/>
        <v>8.9926349999999999</v>
      </c>
      <c r="S949">
        <f t="shared" si="58"/>
        <v>8.9926349999999999</v>
      </c>
      <c r="T949">
        <f t="shared" si="59"/>
        <v>8.9926349999999999</v>
      </c>
    </row>
    <row r="950" spans="1:20" x14ac:dyDescent="0.25">
      <c r="A950">
        <v>949</v>
      </c>
      <c r="B950" t="str">
        <f>INDEX(Elemek!$B$2:$B$113, MATCH(D950, Elemek!$C$2:$C$113,0))</f>
        <v>Cf</v>
      </c>
      <c r="C950">
        <v>255</v>
      </c>
      <c r="D950">
        <v>98</v>
      </c>
      <c r="E950">
        <v>157</v>
      </c>
      <c r="F950">
        <v>7.7387389999999998</v>
      </c>
      <c r="H950" t="str">
        <f ca="1">IF(M950=Vas!$B$4, IF(H949="I", 1, MAX(H$2:H949) + 1), "")</f>
        <v/>
      </c>
      <c r="L950">
        <v>949</v>
      </c>
      <c r="M950" t="str">
        <f>INDEX(Elemek!$B$2:$B$113, MATCH(O950, Elemek!$C$2:$C$113,0))</f>
        <v>Cf</v>
      </c>
      <c r="N950">
        <f t="shared" si="56"/>
        <v>255</v>
      </c>
      <c r="O950">
        <v>98</v>
      </c>
      <c r="P950">
        <v>157</v>
      </c>
      <c r="Q950">
        <v>7.7387389999999998</v>
      </c>
      <c r="R950">
        <f t="shared" si="57"/>
        <v>7.7387389999999998</v>
      </c>
      <c r="S950">
        <f t="shared" si="58"/>
        <v>7.7387389999999998</v>
      </c>
      <c r="T950">
        <f t="shared" si="59"/>
        <v>7.7387389999999998</v>
      </c>
    </row>
    <row r="951" spans="1:20" x14ac:dyDescent="0.25">
      <c r="A951">
        <v>950</v>
      </c>
      <c r="B951" t="str">
        <f>INDEX(Elemek!$B$2:$B$113, MATCH(D951, Elemek!$C$2:$C$113,0))</f>
        <v>Tl</v>
      </c>
      <c r="C951">
        <v>196</v>
      </c>
      <c r="D951">
        <v>81</v>
      </c>
      <c r="E951">
        <v>115</v>
      </c>
      <c r="F951">
        <v>8.52</v>
      </c>
      <c r="H951" t="str">
        <f ca="1">IF(M951=Vas!$B$4, IF(H950="I", 1, MAX(H$2:H950) + 1), "")</f>
        <v/>
      </c>
      <c r="L951">
        <v>950</v>
      </c>
      <c r="M951" t="str">
        <f>INDEX(Elemek!$B$2:$B$113, MATCH(O951, Elemek!$C$2:$C$113,0))</f>
        <v>Tl</v>
      </c>
      <c r="N951">
        <f t="shared" si="56"/>
        <v>196</v>
      </c>
      <c r="O951">
        <v>81</v>
      </c>
      <c r="P951">
        <v>115</v>
      </c>
      <c r="R951">
        <f t="shared" si="57"/>
        <v>8.5399999999999991</v>
      </c>
      <c r="S951">
        <f t="shared" si="58"/>
        <v>8.1999999999999993</v>
      </c>
      <c r="T951">
        <f t="shared" si="59"/>
        <v>8.52</v>
      </c>
    </row>
    <row r="952" spans="1:20" x14ac:dyDescent="0.25">
      <c r="A952">
        <v>951</v>
      </c>
      <c r="B952" t="str">
        <f>INDEX(Elemek!$B$2:$B$113, MATCH(D952, Elemek!$C$2:$C$113,0))</f>
        <v>Ir</v>
      </c>
      <c r="C952">
        <v>196</v>
      </c>
      <c r="D952">
        <v>77</v>
      </c>
      <c r="E952">
        <v>119</v>
      </c>
      <c r="F952">
        <v>8.2194400000000005</v>
      </c>
      <c r="H952" t="str">
        <f ca="1">IF(M952=Vas!$B$4, IF(H951="I", 1, MAX(H$2:H951) + 1), "")</f>
        <v/>
      </c>
      <c r="L952">
        <v>951</v>
      </c>
      <c r="M952" t="str">
        <f>INDEX(Elemek!$B$2:$B$113, MATCH(O952, Elemek!$C$2:$C$113,0))</f>
        <v>Ir</v>
      </c>
      <c r="N952">
        <f t="shared" si="56"/>
        <v>196</v>
      </c>
      <c r="O952">
        <v>77</v>
      </c>
      <c r="P952">
        <v>119</v>
      </c>
      <c r="Q952">
        <v>8.2194400000000005</v>
      </c>
      <c r="R952">
        <f t="shared" si="57"/>
        <v>8.2194400000000005</v>
      </c>
      <c r="S952">
        <f t="shared" si="58"/>
        <v>8.2194400000000005</v>
      </c>
      <c r="T952">
        <f t="shared" si="59"/>
        <v>8.2194400000000005</v>
      </c>
    </row>
    <row r="953" spans="1:20" x14ac:dyDescent="0.25">
      <c r="A953">
        <v>952</v>
      </c>
      <c r="B953" t="str">
        <f>INDEX(Elemek!$B$2:$B$113, MATCH(D953, Elemek!$C$2:$C$113,0))</f>
        <v>I</v>
      </c>
      <c r="C953">
        <v>132</v>
      </c>
      <c r="D953">
        <v>53</v>
      </c>
      <c r="E953">
        <v>79</v>
      </c>
      <c r="F953">
        <v>9.1199999999999992</v>
      </c>
      <c r="H953" t="str">
        <f ca="1">IF(M953=Vas!$B$4, IF(H952="I", 1, MAX(H$2:H952) + 1), "")</f>
        <v/>
      </c>
      <c r="L953">
        <v>952</v>
      </c>
      <c r="M953" t="str">
        <f>INDEX(Elemek!$B$2:$B$113, MATCH(O953, Elemek!$C$2:$C$113,0))</f>
        <v>I</v>
      </c>
      <c r="N953">
        <f t="shared" si="56"/>
        <v>132</v>
      </c>
      <c r="O953">
        <v>53</v>
      </c>
      <c r="P953">
        <v>79</v>
      </c>
      <c r="R953">
        <f t="shared" si="57"/>
        <v>8.5399999999999991</v>
      </c>
      <c r="S953">
        <f t="shared" si="58"/>
        <v>8.75</v>
      </c>
      <c r="T953">
        <f t="shared" si="59"/>
        <v>9.1199999999999992</v>
      </c>
    </row>
    <row r="954" spans="1:20" x14ac:dyDescent="0.25">
      <c r="A954">
        <v>953</v>
      </c>
      <c r="B954" t="str">
        <f>INDEX(Elemek!$B$2:$B$113, MATCH(D954, Elemek!$C$2:$C$113,0))</f>
        <v>Ba</v>
      </c>
      <c r="C954">
        <v>139</v>
      </c>
      <c r="D954">
        <v>56</v>
      </c>
      <c r="E954">
        <v>83</v>
      </c>
      <c r="F954">
        <v>8.6822169999999996</v>
      </c>
      <c r="H954" t="str">
        <f ca="1">IF(M954=Vas!$B$4, IF(H953="I", 1, MAX(H$2:H953) + 1), "")</f>
        <v/>
      </c>
      <c r="L954">
        <v>953</v>
      </c>
      <c r="M954" t="str">
        <f>INDEX(Elemek!$B$2:$B$113, MATCH(O954, Elemek!$C$2:$C$113,0))</f>
        <v>Ba</v>
      </c>
      <c r="N954">
        <f t="shared" si="56"/>
        <v>139</v>
      </c>
      <c r="O954">
        <v>56</v>
      </c>
      <c r="P954">
        <v>83</v>
      </c>
      <c r="Q954">
        <v>8.6822169999999996</v>
      </c>
      <c r="R954">
        <f t="shared" si="57"/>
        <v>8.6822169999999996</v>
      </c>
      <c r="S954">
        <f t="shared" si="58"/>
        <v>8.6822169999999996</v>
      </c>
      <c r="T954">
        <f t="shared" si="59"/>
        <v>8.6822169999999996</v>
      </c>
    </row>
    <row r="955" spans="1:20" x14ac:dyDescent="0.25">
      <c r="A955">
        <v>954</v>
      </c>
      <c r="B955" t="str">
        <f>INDEX(Elemek!$B$2:$B$113, MATCH(D955, Elemek!$C$2:$C$113,0))</f>
        <v>Ge</v>
      </c>
      <c r="C955">
        <v>75</v>
      </c>
      <c r="D955">
        <v>32</v>
      </c>
      <c r="E955">
        <v>43</v>
      </c>
      <c r="F955">
        <v>9.0294129999999999</v>
      </c>
      <c r="H955" t="str">
        <f ca="1">IF(M955=Vas!$B$4, IF(H954="I", 1, MAX(H$2:H954) + 1), "")</f>
        <v/>
      </c>
      <c r="L955">
        <v>954</v>
      </c>
      <c r="M955" t="str">
        <f>INDEX(Elemek!$B$2:$B$113, MATCH(O955, Elemek!$C$2:$C$113,0))</f>
        <v>Ge</v>
      </c>
      <c r="N955">
        <f t="shared" si="56"/>
        <v>75</v>
      </c>
      <c r="O955">
        <v>32</v>
      </c>
      <c r="P955">
        <v>43</v>
      </c>
      <c r="Q955">
        <v>9.0294129999999999</v>
      </c>
      <c r="R955">
        <f t="shared" si="57"/>
        <v>9.0294129999999999</v>
      </c>
      <c r="S955">
        <f t="shared" si="58"/>
        <v>9.0294129999999999</v>
      </c>
      <c r="T955">
        <f t="shared" si="59"/>
        <v>9.0294129999999999</v>
      </c>
    </row>
    <row r="956" spans="1:20" x14ac:dyDescent="0.25">
      <c r="A956">
        <v>955</v>
      </c>
      <c r="B956" t="str">
        <f>INDEX(Elemek!$B$2:$B$113, MATCH(D956, Elemek!$C$2:$C$113,0))</f>
        <v>I</v>
      </c>
      <c r="C956">
        <v>120</v>
      </c>
      <c r="D956">
        <v>53</v>
      </c>
      <c r="E956">
        <v>67</v>
      </c>
      <c r="F956">
        <v>8.769577</v>
      </c>
      <c r="H956" t="str">
        <f ca="1">IF(M956=Vas!$B$4, IF(H955="I", 1, MAX(H$2:H955) + 1), "")</f>
        <v/>
      </c>
      <c r="L956">
        <v>955</v>
      </c>
      <c r="M956" t="str">
        <f>INDEX(Elemek!$B$2:$B$113, MATCH(O956, Elemek!$C$2:$C$113,0))</f>
        <v>I</v>
      </c>
      <c r="N956">
        <f t="shared" si="56"/>
        <v>120</v>
      </c>
      <c r="O956">
        <v>53</v>
      </c>
      <c r="P956">
        <v>67</v>
      </c>
      <c r="Q956">
        <v>8.769577</v>
      </c>
      <c r="R956">
        <f t="shared" si="57"/>
        <v>8.769577</v>
      </c>
      <c r="S956">
        <f t="shared" si="58"/>
        <v>8.769577</v>
      </c>
      <c r="T956">
        <f t="shared" si="59"/>
        <v>8.769577</v>
      </c>
    </row>
    <row r="957" spans="1:20" x14ac:dyDescent="0.25">
      <c r="A957">
        <v>956</v>
      </c>
      <c r="B957" t="str">
        <f>INDEX(Elemek!$B$2:$B$113, MATCH(D957, Elemek!$C$2:$C$113,0))</f>
        <v>Db</v>
      </c>
      <c r="C957">
        <v>266</v>
      </c>
      <c r="D957">
        <v>105</v>
      </c>
      <c r="E957">
        <v>161</v>
      </c>
      <c r="F957">
        <v>8.26</v>
      </c>
      <c r="H957" t="str">
        <f ca="1">IF(M957=Vas!$B$4, IF(H956="I", 1, MAX(H$2:H956) + 1), "")</f>
        <v/>
      </c>
      <c r="L957">
        <v>956</v>
      </c>
      <c r="M957" t="str">
        <f>INDEX(Elemek!$B$2:$B$113, MATCH(O957, Elemek!$C$2:$C$113,0))</f>
        <v>Db</v>
      </c>
      <c r="N957">
        <f t="shared" si="56"/>
        <v>266</v>
      </c>
      <c r="O957">
        <v>105</v>
      </c>
      <c r="P957">
        <v>161</v>
      </c>
      <c r="R957">
        <f t="shared" si="57"/>
        <v>8.5399999999999991</v>
      </c>
      <c r="S957">
        <f t="shared" si="58"/>
        <v>7.64</v>
      </c>
      <c r="T957">
        <f t="shared" si="59"/>
        <v>8.26</v>
      </c>
    </row>
    <row r="958" spans="1:20" x14ac:dyDescent="0.25">
      <c r="A958">
        <v>957</v>
      </c>
      <c r="B958" t="str">
        <f>INDEX(Elemek!$B$2:$B$113, MATCH(D958, Elemek!$C$2:$C$113,0))</f>
        <v>Md</v>
      </c>
      <c r="C958">
        <v>256</v>
      </c>
      <c r="D958">
        <v>101</v>
      </c>
      <c r="E958">
        <v>155</v>
      </c>
      <c r="F958">
        <v>7.7290619999999999</v>
      </c>
      <c r="H958" t="str">
        <f ca="1">IF(M958=Vas!$B$4, IF(H957="I", 1, MAX(H$2:H957) + 1), "")</f>
        <v/>
      </c>
      <c r="L958">
        <v>957</v>
      </c>
      <c r="M958" t="str">
        <f>INDEX(Elemek!$B$2:$B$113, MATCH(O958, Elemek!$C$2:$C$113,0))</f>
        <v>Md</v>
      </c>
      <c r="N958">
        <f t="shared" si="56"/>
        <v>256</v>
      </c>
      <c r="O958">
        <v>101</v>
      </c>
      <c r="P958">
        <v>155</v>
      </c>
      <c r="Q958">
        <v>7.7290619999999999</v>
      </c>
      <c r="R958">
        <f t="shared" si="57"/>
        <v>7.7290619999999999</v>
      </c>
      <c r="S958">
        <f t="shared" si="58"/>
        <v>7.7290619999999999</v>
      </c>
      <c r="T958">
        <f t="shared" si="59"/>
        <v>7.7290619999999999</v>
      </c>
    </row>
    <row r="959" spans="1:20" x14ac:dyDescent="0.25">
      <c r="A959">
        <v>958</v>
      </c>
      <c r="B959" t="str">
        <f>INDEX(Elemek!$B$2:$B$113, MATCH(D959, Elemek!$C$2:$C$113,0))</f>
        <v>Pr</v>
      </c>
      <c r="C959">
        <v>137</v>
      </c>
      <c r="D959">
        <v>59</v>
      </c>
      <c r="E959">
        <v>78</v>
      </c>
      <c r="F959">
        <v>8.6784590000000001</v>
      </c>
      <c r="H959" t="str">
        <f ca="1">IF(M959=Vas!$B$4, IF(H958="I", 1, MAX(H$2:H958) + 1), "")</f>
        <v/>
      </c>
      <c r="L959">
        <v>958</v>
      </c>
      <c r="M959" t="str">
        <f>INDEX(Elemek!$B$2:$B$113, MATCH(O959, Elemek!$C$2:$C$113,0))</f>
        <v>Pr</v>
      </c>
      <c r="N959">
        <f t="shared" si="56"/>
        <v>137</v>
      </c>
      <c r="O959">
        <v>59</v>
      </c>
      <c r="P959">
        <v>78</v>
      </c>
      <c r="Q959">
        <v>8.6784590000000001</v>
      </c>
      <c r="R959">
        <f t="shared" si="57"/>
        <v>8.6784590000000001</v>
      </c>
      <c r="S959">
        <f t="shared" si="58"/>
        <v>8.6784590000000001</v>
      </c>
      <c r="T959">
        <f t="shared" si="59"/>
        <v>8.6784590000000001</v>
      </c>
    </row>
    <row r="960" spans="1:20" x14ac:dyDescent="0.25">
      <c r="A960">
        <v>959</v>
      </c>
      <c r="B960" t="str">
        <f>INDEX(Elemek!$B$2:$B$113, MATCH(D960, Elemek!$C$2:$C$113,0))</f>
        <v>Kr</v>
      </c>
      <c r="C960">
        <v>87</v>
      </c>
      <c r="D960">
        <v>36</v>
      </c>
      <c r="E960">
        <v>51</v>
      </c>
      <c r="F960">
        <v>8.9990220000000001</v>
      </c>
      <c r="H960" t="str">
        <f ca="1">IF(M960=Vas!$B$4, IF(H959="I", 1, MAX(H$2:H959) + 1), "")</f>
        <v/>
      </c>
      <c r="L960">
        <v>959</v>
      </c>
      <c r="M960" t="str">
        <f>INDEX(Elemek!$B$2:$B$113, MATCH(O960, Elemek!$C$2:$C$113,0))</f>
        <v>Kr</v>
      </c>
      <c r="N960">
        <f t="shared" si="56"/>
        <v>87</v>
      </c>
      <c r="O960">
        <v>36</v>
      </c>
      <c r="P960">
        <v>51</v>
      </c>
      <c r="Q960">
        <v>8.9990220000000001</v>
      </c>
      <c r="R960">
        <f t="shared" si="57"/>
        <v>8.9990220000000001</v>
      </c>
      <c r="S960">
        <f t="shared" si="58"/>
        <v>8.9990220000000001</v>
      </c>
      <c r="T960">
        <f t="shared" si="59"/>
        <v>8.9990220000000001</v>
      </c>
    </row>
    <row r="961" spans="1:20" x14ac:dyDescent="0.25">
      <c r="A961">
        <v>960</v>
      </c>
      <c r="B961" t="str">
        <f>INDEX(Elemek!$B$2:$B$113, MATCH(D961, Elemek!$C$2:$C$113,0))</f>
        <v>Yb</v>
      </c>
      <c r="C961">
        <v>164</v>
      </c>
      <c r="D961">
        <v>70</v>
      </c>
      <c r="E961">
        <v>94</v>
      </c>
      <c r="F961">
        <v>8.4434190000000005</v>
      </c>
      <c r="H961" t="str">
        <f ca="1">IF(M961=Vas!$B$4, IF(H960="I", 1, MAX(H$2:H960) + 1), "")</f>
        <v/>
      </c>
      <c r="L961">
        <v>960</v>
      </c>
      <c r="M961" t="str">
        <f>INDEX(Elemek!$B$2:$B$113, MATCH(O961, Elemek!$C$2:$C$113,0))</f>
        <v>Yb</v>
      </c>
      <c r="N961">
        <f t="shared" si="56"/>
        <v>164</v>
      </c>
      <c r="O961">
        <v>70</v>
      </c>
      <c r="P961">
        <v>94</v>
      </c>
      <c r="Q961">
        <v>8.4434190000000005</v>
      </c>
      <c r="R961">
        <f t="shared" si="57"/>
        <v>8.4434190000000005</v>
      </c>
      <c r="S961">
        <f t="shared" si="58"/>
        <v>8.4434190000000005</v>
      </c>
      <c r="T961">
        <f t="shared" si="59"/>
        <v>8.4434190000000005</v>
      </c>
    </row>
    <row r="962" spans="1:20" x14ac:dyDescent="0.25">
      <c r="A962">
        <v>961</v>
      </c>
      <c r="B962" t="str">
        <f>INDEX(Elemek!$B$2:$B$113, MATCH(D962, Elemek!$C$2:$C$113,0))</f>
        <v>Er</v>
      </c>
      <c r="C962">
        <v>163</v>
      </c>
      <c r="D962">
        <v>68</v>
      </c>
      <c r="E962">
        <v>95</v>
      </c>
      <c r="F962">
        <v>8.4711680000000005</v>
      </c>
      <c r="H962" t="str">
        <f ca="1">IF(M962=Vas!$B$4, IF(H961="I", 1, MAX(H$2:H961) + 1), "")</f>
        <v/>
      </c>
      <c r="L962">
        <v>961</v>
      </c>
      <c r="M962" t="str">
        <f>INDEX(Elemek!$B$2:$B$113, MATCH(O962, Elemek!$C$2:$C$113,0))</f>
        <v>Er</v>
      </c>
      <c r="N962">
        <f t="shared" si="56"/>
        <v>163</v>
      </c>
      <c r="O962">
        <v>68</v>
      </c>
      <c r="P962">
        <v>95</v>
      </c>
      <c r="Q962">
        <v>8.4711680000000005</v>
      </c>
      <c r="R962">
        <f t="shared" si="57"/>
        <v>8.4711680000000005</v>
      </c>
      <c r="S962">
        <f t="shared" si="58"/>
        <v>8.4711680000000005</v>
      </c>
      <c r="T962">
        <f t="shared" si="59"/>
        <v>8.4711680000000005</v>
      </c>
    </row>
    <row r="963" spans="1:20" x14ac:dyDescent="0.25">
      <c r="A963">
        <v>962</v>
      </c>
      <c r="B963" t="str">
        <f>INDEX(Elemek!$B$2:$B$113, MATCH(D963, Elemek!$C$2:$C$113,0))</f>
        <v>Kr</v>
      </c>
      <c r="C963">
        <v>77</v>
      </c>
      <c r="D963">
        <v>36</v>
      </c>
      <c r="E963">
        <v>41</v>
      </c>
      <c r="F963">
        <v>8.9826180000000004</v>
      </c>
      <c r="H963" t="str">
        <f ca="1">IF(M963=Vas!$B$4, IF(H962="I", 1, MAX(H$2:H962) + 1), "")</f>
        <v/>
      </c>
      <c r="L963">
        <v>962</v>
      </c>
      <c r="M963" t="str">
        <f>INDEX(Elemek!$B$2:$B$113, MATCH(O963, Elemek!$C$2:$C$113,0))</f>
        <v>Kr</v>
      </c>
      <c r="N963">
        <f t="shared" ref="N963:N990" si="60">SUM(O963:P963)</f>
        <v>77</v>
      </c>
      <c r="O963">
        <v>36</v>
      </c>
      <c r="P963">
        <v>41</v>
      </c>
      <c r="Q963">
        <v>8.9826180000000004</v>
      </c>
      <c r="R963">
        <f t="shared" ref="R963:R990" si="61">IF(Q963="", ROUND(AVERAGE($Q$2:$Q$365), 2), Q963)</f>
        <v>8.9826180000000004</v>
      </c>
      <c r="S963">
        <f t="shared" ref="S963:S990" si="62">IF(Q963="",ROUND(AVERAGEIFS($Q$2:$Q$990,$Q$2:$Q$990,"&lt;&gt;""""",$M$2:$M$990,M963), 2),Q963)</f>
        <v>8.9826180000000004</v>
      </c>
      <c r="T963">
        <f t="shared" ref="T963:T990" si="63">IF(Q963="", ROUND(15.7-17.7*POWER(N963, -1/3)-0.687 *POWER(O963, 2)*POWER(N963, -4/3)-23.7 * POWER(O963- (N963 /2), 2) * POWER(N963, -2) + IF(AND(ISEVEN(N963), ISEVEN(O963)), -1, IF(AND(ISODD(N963), ISODD(O963)), 1, 0)) * 12 * POWER(N963, -5/4), 2), Q963)</f>
        <v>8.9826180000000004</v>
      </c>
    </row>
    <row r="964" spans="1:20" x14ac:dyDescent="0.25">
      <c r="A964">
        <v>963</v>
      </c>
      <c r="B964" t="str">
        <f>INDEX(Elemek!$B$2:$B$113, MATCH(D964, Elemek!$C$2:$C$113,0))</f>
        <v>Yb</v>
      </c>
      <c r="C964">
        <v>178</v>
      </c>
      <c r="D964">
        <v>70</v>
      </c>
      <c r="E964">
        <v>108</v>
      </c>
      <c r="F964">
        <v>8.3505299999999991</v>
      </c>
      <c r="H964" t="str">
        <f ca="1">IF(M964=Vas!$B$4, IF(H963="I", 1, MAX(H$2:H963) + 1), "")</f>
        <v/>
      </c>
      <c r="L964">
        <v>963</v>
      </c>
      <c r="M964" t="str">
        <f>INDEX(Elemek!$B$2:$B$113, MATCH(O964, Elemek!$C$2:$C$113,0))</f>
        <v>Yb</v>
      </c>
      <c r="N964">
        <f t="shared" si="60"/>
        <v>178</v>
      </c>
      <c r="O964">
        <v>70</v>
      </c>
      <c r="P964">
        <v>108</v>
      </c>
      <c r="Q964">
        <v>8.3505299999999991</v>
      </c>
      <c r="R964">
        <f t="shared" si="61"/>
        <v>8.3505299999999991</v>
      </c>
      <c r="S964">
        <f t="shared" si="62"/>
        <v>8.3505299999999991</v>
      </c>
      <c r="T964">
        <f t="shared" si="63"/>
        <v>8.3505299999999991</v>
      </c>
    </row>
    <row r="965" spans="1:20" x14ac:dyDescent="0.25">
      <c r="A965">
        <v>964</v>
      </c>
      <c r="B965" t="str">
        <f>INDEX(Elemek!$B$2:$B$113, MATCH(D965, Elemek!$C$2:$C$113,0))</f>
        <v>Am</v>
      </c>
      <c r="C965">
        <v>237</v>
      </c>
      <c r="D965">
        <v>95</v>
      </c>
      <c r="E965">
        <v>142</v>
      </c>
      <c r="F965">
        <v>7.8748300000000002</v>
      </c>
      <c r="H965" t="str">
        <f ca="1">IF(M965=Vas!$B$4, IF(H964="I", 1, MAX(H$2:H964) + 1), "")</f>
        <v/>
      </c>
      <c r="L965">
        <v>964</v>
      </c>
      <c r="M965" t="str">
        <f>INDEX(Elemek!$B$2:$B$113, MATCH(O965, Elemek!$C$2:$C$113,0))</f>
        <v>Am</v>
      </c>
      <c r="N965">
        <f t="shared" si="60"/>
        <v>237</v>
      </c>
      <c r="O965">
        <v>95</v>
      </c>
      <c r="P965">
        <v>142</v>
      </c>
      <c r="Q965">
        <v>7.8748300000000002</v>
      </c>
      <c r="R965">
        <f t="shared" si="61"/>
        <v>7.8748300000000002</v>
      </c>
      <c r="S965">
        <f t="shared" si="62"/>
        <v>7.8748300000000002</v>
      </c>
      <c r="T965">
        <f t="shared" si="63"/>
        <v>7.8748300000000002</v>
      </c>
    </row>
    <row r="966" spans="1:20" x14ac:dyDescent="0.25">
      <c r="A966">
        <v>965</v>
      </c>
      <c r="B966" t="str">
        <f>INDEX(Elemek!$B$2:$B$113, MATCH(D966, Elemek!$C$2:$C$113,0))</f>
        <v>Sm</v>
      </c>
      <c r="C966">
        <v>142</v>
      </c>
      <c r="D966">
        <v>62</v>
      </c>
      <c r="E966">
        <v>80</v>
      </c>
      <c r="F966">
        <v>8.6276159999999997</v>
      </c>
      <c r="H966" t="str">
        <f ca="1">IF(M966=Vas!$B$4, IF(H965="I", 1, MAX(H$2:H965) + 1), "")</f>
        <v/>
      </c>
      <c r="L966">
        <v>965</v>
      </c>
      <c r="M966" t="str">
        <f>INDEX(Elemek!$B$2:$B$113, MATCH(O966, Elemek!$C$2:$C$113,0))</f>
        <v>Sm</v>
      </c>
      <c r="N966">
        <f t="shared" si="60"/>
        <v>142</v>
      </c>
      <c r="O966">
        <v>62</v>
      </c>
      <c r="P966">
        <v>80</v>
      </c>
      <c r="Q966">
        <v>8.6276159999999997</v>
      </c>
      <c r="R966">
        <f t="shared" si="61"/>
        <v>8.6276159999999997</v>
      </c>
      <c r="S966">
        <f t="shared" si="62"/>
        <v>8.6276159999999997</v>
      </c>
      <c r="T966">
        <f t="shared" si="63"/>
        <v>8.6276159999999997</v>
      </c>
    </row>
    <row r="967" spans="1:20" x14ac:dyDescent="0.25">
      <c r="A967">
        <v>966</v>
      </c>
      <c r="B967" t="str">
        <f>INDEX(Elemek!$B$2:$B$113, MATCH(D967, Elemek!$C$2:$C$113,0))</f>
        <v>Nb</v>
      </c>
      <c r="C967">
        <v>97</v>
      </c>
      <c r="D967">
        <v>41</v>
      </c>
      <c r="E967">
        <v>56</v>
      </c>
      <c r="F967">
        <v>8.9538639999999994</v>
      </c>
      <c r="H967" t="str">
        <f ca="1">IF(M967=Vas!$B$4, IF(H966="I", 1, MAX(H$2:H966) + 1), "")</f>
        <v/>
      </c>
      <c r="L967">
        <v>966</v>
      </c>
      <c r="M967" t="str">
        <f>INDEX(Elemek!$B$2:$B$113, MATCH(O967, Elemek!$C$2:$C$113,0))</f>
        <v>Nb</v>
      </c>
      <c r="N967">
        <f t="shared" si="60"/>
        <v>97</v>
      </c>
      <c r="O967">
        <v>41</v>
      </c>
      <c r="P967">
        <v>56</v>
      </c>
      <c r="Q967">
        <v>8.9538639999999994</v>
      </c>
      <c r="R967">
        <f t="shared" si="61"/>
        <v>8.9538639999999994</v>
      </c>
      <c r="S967">
        <f t="shared" si="62"/>
        <v>8.9538639999999994</v>
      </c>
      <c r="T967">
        <f t="shared" si="63"/>
        <v>8.9538639999999994</v>
      </c>
    </row>
    <row r="968" spans="1:20" x14ac:dyDescent="0.25">
      <c r="A968">
        <v>967</v>
      </c>
      <c r="B968" t="str">
        <f>INDEX(Elemek!$B$2:$B$113, MATCH(D968, Elemek!$C$2:$C$113,0))</f>
        <v>Pt</v>
      </c>
      <c r="C968">
        <v>185</v>
      </c>
      <c r="D968">
        <v>78</v>
      </c>
      <c r="E968">
        <v>107</v>
      </c>
      <c r="F968">
        <v>8.2695980000000002</v>
      </c>
      <c r="H968" t="str">
        <f ca="1">IF(M968=Vas!$B$4, IF(H967="I", 1, MAX(H$2:H967) + 1), "")</f>
        <v/>
      </c>
      <c r="L968">
        <v>967</v>
      </c>
      <c r="M968" t="str">
        <f>INDEX(Elemek!$B$2:$B$113, MATCH(O968, Elemek!$C$2:$C$113,0))</f>
        <v>Pt</v>
      </c>
      <c r="N968">
        <f t="shared" si="60"/>
        <v>185</v>
      </c>
      <c r="O968">
        <v>78</v>
      </c>
      <c r="P968">
        <v>107</v>
      </c>
      <c r="Q968">
        <v>8.2695980000000002</v>
      </c>
      <c r="R968">
        <f t="shared" si="61"/>
        <v>8.2695980000000002</v>
      </c>
      <c r="S968">
        <f t="shared" si="62"/>
        <v>8.2695980000000002</v>
      </c>
      <c r="T968">
        <f t="shared" si="63"/>
        <v>8.2695980000000002</v>
      </c>
    </row>
    <row r="969" spans="1:20" x14ac:dyDescent="0.25">
      <c r="A969">
        <v>968</v>
      </c>
      <c r="B969" t="str">
        <f>INDEX(Elemek!$B$2:$B$113, MATCH(D969, Elemek!$C$2:$C$113,0))</f>
        <v>Tl</v>
      </c>
      <c r="C969">
        <v>195</v>
      </c>
      <c r="D969">
        <v>81</v>
      </c>
      <c r="E969">
        <v>114</v>
      </c>
      <c r="F969">
        <v>8.2157119999999999</v>
      </c>
      <c r="H969" t="str">
        <f ca="1">IF(M969=Vas!$B$4, IF(H968="I", 1, MAX(H$2:H968) + 1), "")</f>
        <v/>
      </c>
      <c r="L969">
        <v>968</v>
      </c>
      <c r="M969" t="str">
        <f>INDEX(Elemek!$B$2:$B$113, MATCH(O969, Elemek!$C$2:$C$113,0))</f>
        <v>Tl</v>
      </c>
      <c r="N969">
        <f t="shared" si="60"/>
        <v>195</v>
      </c>
      <c r="O969">
        <v>81</v>
      </c>
      <c r="P969">
        <v>114</v>
      </c>
      <c r="Q969">
        <v>8.2157119999999999</v>
      </c>
      <c r="R969">
        <f t="shared" si="61"/>
        <v>8.2157119999999999</v>
      </c>
      <c r="S969">
        <f t="shared" si="62"/>
        <v>8.2157119999999999</v>
      </c>
      <c r="T969">
        <f t="shared" si="63"/>
        <v>8.2157119999999999</v>
      </c>
    </row>
    <row r="970" spans="1:20" x14ac:dyDescent="0.25">
      <c r="A970">
        <v>969</v>
      </c>
      <c r="B970" t="str">
        <f>INDEX(Elemek!$B$2:$B$113, MATCH(D970, Elemek!$C$2:$C$113,0))</f>
        <v>Te</v>
      </c>
      <c r="C970">
        <v>129</v>
      </c>
      <c r="D970">
        <v>52</v>
      </c>
      <c r="E970">
        <v>77</v>
      </c>
      <c r="F970">
        <v>9.1199999999999992</v>
      </c>
      <c r="H970" t="str">
        <f ca="1">IF(M970=Vas!$B$4, IF(H969="I", 1, MAX(H$2:H969) + 1), "")</f>
        <v/>
      </c>
      <c r="L970">
        <v>969</v>
      </c>
      <c r="M970" t="str">
        <f>INDEX(Elemek!$B$2:$B$113, MATCH(O970, Elemek!$C$2:$C$113,0))</f>
        <v>Te</v>
      </c>
      <c r="N970">
        <f t="shared" si="60"/>
        <v>129</v>
      </c>
      <c r="O970">
        <v>52</v>
      </c>
      <c r="P970">
        <v>77</v>
      </c>
      <c r="R970">
        <f t="shared" si="61"/>
        <v>8.5399999999999991</v>
      </c>
      <c r="S970">
        <f t="shared" si="62"/>
        <v>8.7799999999999994</v>
      </c>
      <c r="T970">
        <f t="shared" si="63"/>
        <v>9.1199999999999992</v>
      </c>
    </row>
    <row r="971" spans="1:20" x14ac:dyDescent="0.25">
      <c r="A971">
        <v>970</v>
      </c>
      <c r="B971" t="str">
        <f>INDEX(Elemek!$B$2:$B$113, MATCH(D971, Elemek!$C$2:$C$113,0))</f>
        <v>Ag</v>
      </c>
      <c r="C971">
        <v>104</v>
      </c>
      <c r="D971">
        <v>47</v>
      </c>
      <c r="E971">
        <v>57</v>
      </c>
      <c r="F971">
        <v>8.8897019999999998</v>
      </c>
      <c r="H971" t="str">
        <f ca="1">IF(M971=Vas!$B$4, IF(H970="I", 1, MAX(H$2:H970) + 1), "")</f>
        <v/>
      </c>
      <c r="L971">
        <v>970</v>
      </c>
      <c r="M971" t="str">
        <f>INDEX(Elemek!$B$2:$B$113, MATCH(O971, Elemek!$C$2:$C$113,0))</f>
        <v>Ag</v>
      </c>
      <c r="N971">
        <f t="shared" si="60"/>
        <v>104</v>
      </c>
      <c r="O971">
        <v>47</v>
      </c>
      <c r="P971">
        <v>57</v>
      </c>
      <c r="Q971">
        <v>8.8897019999999998</v>
      </c>
      <c r="R971">
        <f t="shared" si="61"/>
        <v>8.8897019999999998</v>
      </c>
      <c r="S971">
        <f t="shared" si="62"/>
        <v>8.8897019999999998</v>
      </c>
      <c r="T971">
        <f t="shared" si="63"/>
        <v>8.8897019999999998</v>
      </c>
    </row>
    <row r="972" spans="1:20" x14ac:dyDescent="0.25">
      <c r="A972">
        <v>971</v>
      </c>
      <c r="B972" t="str">
        <f>INDEX(Elemek!$B$2:$B$113, MATCH(D972, Elemek!$C$2:$C$113,0))</f>
        <v>In</v>
      </c>
      <c r="C972">
        <v>110</v>
      </c>
      <c r="D972">
        <v>49</v>
      </c>
      <c r="E972">
        <v>61</v>
      </c>
      <c r="F972">
        <v>8.81</v>
      </c>
      <c r="H972" t="str">
        <f ca="1">IF(M972=Vas!$B$4, IF(H971="I", 1, MAX(H$2:H971) + 1), "")</f>
        <v/>
      </c>
      <c r="L972">
        <v>971</v>
      </c>
      <c r="M972" t="str">
        <f>INDEX(Elemek!$B$2:$B$113, MATCH(O972, Elemek!$C$2:$C$113,0))</f>
        <v>In</v>
      </c>
      <c r="N972">
        <f t="shared" si="60"/>
        <v>110</v>
      </c>
      <c r="O972">
        <v>49</v>
      </c>
      <c r="P972">
        <v>61</v>
      </c>
      <c r="R972">
        <f t="shared" si="61"/>
        <v>8.5399999999999991</v>
      </c>
      <c r="S972">
        <f t="shared" si="62"/>
        <v>8.85</v>
      </c>
      <c r="T972">
        <f t="shared" si="63"/>
        <v>8.81</v>
      </c>
    </row>
    <row r="973" spans="1:20" x14ac:dyDescent="0.25">
      <c r="A973">
        <v>972</v>
      </c>
      <c r="B973" t="str">
        <f>INDEX(Elemek!$B$2:$B$113, MATCH(D973, Elemek!$C$2:$C$113,0))</f>
        <v>Ta</v>
      </c>
      <c r="C973">
        <v>174</v>
      </c>
      <c r="D973">
        <v>73</v>
      </c>
      <c r="E973">
        <v>101</v>
      </c>
      <c r="F973">
        <v>8.368684</v>
      </c>
      <c r="H973" t="str">
        <f ca="1">IF(M973=Vas!$B$4, IF(H972="I", 1, MAX(H$2:H972) + 1), "")</f>
        <v/>
      </c>
      <c r="L973">
        <v>972</v>
      </c>
      <c r="M973" t="str">
        <f>INDEX(Elemek!$B$2:$B$113, MATCH(O973, Elemek!$C$2:$C$113,0))</f>
        <v>Ta</v>
      </c>
      <c r="N973">
        <f t="shared" si="60"/>
        <v>174</v>
      </c>
      <c r="O973">
        <v>73</v>
      </c>
      <c r="P973">
        <v>101</v>
      </c>
      <c r="Q973">
        <v>8.368684</v>
      </c>
      <c r="R973">
        <f t="shared" si="61"/>
        <v>8.368684</v>
      </c>
      <c r="S973">
        <f t="shared" si="62"/>
        <v>8.368684</v>
      </c>
      <c r="T973">
        <f t="shared" si="63"/>
        <v>8.368684</v>
      </c>
    </row>
    <row r="974" spans="1:20" x14ac:dyDescent="0.25">
      <c r="A974">
        <v>973</v>
      </c>
      <c r="B974" t="str">
        <f>INDEX(Elemek!$B$2:$B$113, MATCH(D974, Elemek!$C$2:$C$113,0))</f>
        <v>Ga</v>
      </c>
      <c r="C974">
        <v>68</v>
      </c>
      <c r="D974">
        <v>31</v>
      </c>
      <c r="E974">
        <v>37</v>
      </c>
      <c r="F974">
        <v>9.0578880000000002</v>
      </c>
      <c r="H974" t="str">
        <f ca="1">IF(M974=Vas!$B$4, IF(H973="I", 1, MAX(H$2:H973) + 1), "")</f>
        <v/>
      </c>
      <c r="L974">
        <v>973</v>
      </c>
      <c r="M974" t="str">
        <f>INDEX(Elemek!$B$2:$B$113, MATCH(O974, Elemek!$C$2:$C$113,0))</f>
        <v>Ga</v>
      </c>
      <c r="N974">
        <f t="shared" si="60"/>
        <v>68</v>
      </c>
      <c r="O974">
        <v>31</v>
      </c>
      <c r="P974">
        <v>37</v>
      </c>
      <c r="Q974">
        <v>9.0578880000000002</v>
      </c>
      <c r="R974">
        <f t="shared" si="61"/>
        <v>9.0578880000000002</v>
      </c>
      <c r="S974">
        <f t="shared" si="62"/>
        <v>9.0578880000000002</v>
      </c>
      <c r="T974">
        <f t="shared" si="63"/>
        <v>9.0578880000000002</v>
      </c>
    </row>
    <row r="975" spans="1:20" x14ac:dyDescent="0.25">
      <c r="A975">
        <v>974</v>
      </c>
      <c r="B975" t="str">
        <f>INDEX(Elemek!$B$2:$B$113, MATCH(D975, Elemek!$C$2:$C$113,0))</f>
        <v>Sr</v>
      </c>
      <c r="C975">
        <v>85</v>
      </c>
      <c r="D975">
        <v>38</v>
      </c>
      <c r="E975">
        <v>47</v>
      </c>
      <c r="F975">
        <v>8.9499999999999993</v>
      </c>
      <c r="H975" t="str">
        <f ca="1">IF(M975=Vas!$B$4, IF(H974="I", 1, MAX(H$2:H974) + 1), "")</f>
        <v/>
      </c>
      <c r="L975">
        <v>974</v>
      </c>
      <c r="M975" t="str">
        <f>INDEX(Elemek!$B$2:$B$113, MATCH(O975, Elemek!$C$2:$C$113,0))</f>
        <v>Sr</v>
      </c>
      <c r="N975">
        <f t="shared" si="60"/>
        <v>85</v>
      </c>
      <c r="O975">
        <v>38</v>
      </c>
      <c r="P975">
        <v>47</v>
      </c>
      <c r="R975">
        <f t="shared" si="61"/>
        <v>8.5399999999999991</v>
      </c>
      <c r="S975">
        <f t="shared" si="62"/>
        <v>9.02</v>
      </c>
      <c r="T975">
        <f t="shared" si="63"/>
        <v>8.9499999999999993</v>
      </c>
    </row>
    <row r="976" spans="1:20" x14ac:dyDescent="0.25">
      <c r="A976">
        <v>975</v>
      </c>
      <c r="B976" t="str">
        <f>INDEX(Elemek!$B$2:$B$113, MATCH(D976, Elemek!$C$2:$C$113,0))</f>
        <v>Ir</v>
      </c>
      <c r="C976">
        <v>190</v>
      </c>
      <c r="D976">
        <v>77</v>
      </c>
      <c r="E976">
        <v>113</v>
      </c>
      <c r="F976">
        <v>8.68</v>
      </c>
      <c r="H976" t="str">
        <f ca="1">IF(M976=Vas!$B$4, IF(H975="I", 1, MAX(H$2:H975) + 1), "")</f>
        <v/>
      </c>
      <c r="L976">
        <v>975</v>
      </c>
      <c r="M976" t="str">
        <f>INDEX(Elemek!$B$2:$B$113, MATCH(O976, Elemek!$C$2:$C$113,0))</f>
        <v>Ir</v>
      </c>
      <c r="N976">
        <f t="shared" si="60"/>
        <v>190</v>
      </c>
      <c r="O976">
        <v>77</v>
      </c>
      <c r="P976">
        <v>113</v>
      </c>
      <c r="R976">
        <f t="shared" si="61"/>
        <v>8.5399999999999991</v>
      </c>
      <c r="S976">
        <f t="shared" si="62"/>
        <v>8.26</v>
      </c>
      <c r="T976">
        <f t="shared" si="63"/>
        <v>8.68</v>
      </c>
    </row>
    <row r="977" spans="1:20" x14ac:dyDescent="0.25">
      <c r="A977">
        <v>976</v>
      </c>
      <c r="B977" t="str">
        <f>INDEX(Elemek!$B$2:$B$113, MATCH(D977, Elemek!$C$2:$C$113,0))</f>
        <v>Ho</v>
      </c>
      <c r="C977">
        <v>162</v>
      </c>
      <c r="D977">
        <v>67</v>
      </c>
      <c r="E977">
        <v>95</v>
      </c>
      <c r="F977">
        <v>8.4783709999999992</v>
      </c>
      <c r="H977" t="str">
        <f ca="1">IF(M977=Vas!$B$4, IF(H976="I", 1, MAX(H$2:H976) + 1), "")</f>
        <v/>
      </c>
      <c r="L977">
        <v>976</v>
      </c>
      <c r="M977" t="str">
        <f>INDEX(Elemek!$B$2:$B$113, MATCH(O977, Elemek!$C$2:$C$113,0))</f>
        <v>Ho</v>
      </c>
      <c r="N977">
        <f t="shared" si="60"/>
        <v>162</v>
      </c>
      <c r="O977">
        <v>67</v>
      </c>
      <c r="P977">
        <v>95</v>
      </c>
      <c r="Q977">
        <v>8.4783709999999992</v>
      </c>
      <c r="R977">
        <f t="shared" si="61"/>
        <v>8.4783709999999992</v>
      </c>
      <c r="S977">
        <f t="shared" si="62"/>
        <v>8.4783709999999992</v>
      </c>
      <c r="T977">
        <f t="shared" si="63"/>
        <v>8.4783709999999992</v>
      </c>
    </row>
    <row r="978" spans="1:20" x14ac:dyDescent="0.25">
      <c r="A978">
        <v>977</v>
      </c>
      <c r="B978" t="str">
        <f>INDEX(Elemek!$B$2:$B$113, MATCH(D978, Elemek!$C$2:$C$113,0))</f>
        <v>Pb</v>
      </c>
      <c r="C978">
        <v>204</v>
      </c>
      <c r="D978">
        <v>82</v>
      </c>
      <c r="E978">
        <v>122</v>
      </c>
      <c r="F978">
        <v>8.6</v>
      </c>
      <c r="H978" t="str">
        <f ca="1">IF(M978=Vas!$B$4, IF(H977="I", 1, MAX(H$2:H977) + 1), "")</f>
        <v/>
      </c>
      <c r="L978">
        <v>977</v>
      </c>
      <c r="M978" t="str">
        <f>INDEX(Elemek!$B$2:$B$113, MATCH(O978, Elemek!$C$2:$C$113,0))</f>
        <v>Pb</v>
      </c>
      <c r="N978">
        <f t="shared" si="60"/>
        <v>204</v>
      </c>
      <c r="O978">
        <v>82</v>
      </c>
      <c r="P978">
        <v>122</v>
      </c>
      <c r="R978">
        <f t="shared" si="61"/>
        <v>8.5399999999999991</v>
      </c>
      <c r="S978">
        <f t="shared" si="62"/>
        <v>8.18</v>
      </c>
      <c r="T978">
        <f t="shared" si="63"/>
        <v>8.6</v>
      </c>
    </row>
    <row r="979" spans="1:20" x14ac:dyDescent="0.25">
      <c r="A979">
        <v>978</v>
      </c>
      <c r="B979" t="str">
        <f>INDEX(Elemek!$B$2:$B$113, MATCH(D979, Elemek!$C$2:$C$113,0))</f>
        <v>Nb</v>
      </c>
      <c r="C979">
        <v>89</v>
      </c>
      <c r="D979">
        <v>41</v>
      </c>
      <c r="E979">
        <v>48</v>
      </c>
      <c r="F979">
        <v>8.84</v>
      </c>
      <c r="H979" t="str">
        <f ca="1">IF(M979=Vas!$B$4, IF(H978="I", 1, MAX(H$2:H978) + 1), "")</f>
        <v/>
      </c>
      <c r="L979">
        <v>978</v>
      </c>
      <c r="M979" t="str">
        <f>INDEX(Elemek!$B$2:$B$113, MATCH(O979, Elemek!$C$2:$C$113,0))</f>
        <v>Nb</v>
      </c>
      <c r="N979">
        <f t="shared" si="60"/>
        <v>89</v>
      </c>
      <c r="O979">
        <v>41</v>
      </c>
      <c r="P979">
        <v>48</v>
      </c>
      <c r="R979">
        <f t="shared" si="61"/>
        <v>8.5399999999999991</v>
      </c>
      <c r="S979">
        <f t="shared" si="62"/>
        <v>8.99</v>
      </c>
      <c r="T979">
        <f t="shared" si="63"/>
        <v>8.84</v>
      </c>
    </row>
    <row r="980" spans="1:20" x14ac:dyDescent="0.25">
      <c r="A980">
        <v>979</v>
      </c>
      <c r="B980" t="str">
        <f>INDEX(Elemek!$B$2:$B$113, MATCH(D980, Elemek!$C$2:$C$113,0))</f>
        <v>Ag</v>
      </c>
      <c r="C980">
        <v>103</v>
      </c>
      <c r="D980">
        <v>47</v>
      </c>
      <c r="E980">
        <v>56</v>
      </c>
      <c r="F980">
        <v>8.8945410000000003</v>
      </c>
      <c r="H980" t="str">
        <f ca="1">IF(M980=Vas!$B$4, IF(H979="I", 1, MAX(H$2:H979) + 1), "")</f>
        <v/>
      </c>
      <c r="L980">
        <v>979</v>
      </c>
      <c r="M980" t="str">
        <f>INDEX(Elemek!$B$2:$B$113, MATCH(O980, Elemek!$C$2:$C$113,0))</f>
        <v>Ag</v>
      </c>
      <c r="N980">
        <f t="shared" si="60"/>
        <v>103</v>
      </c>
      <c r="O980">
        <v>47</v>
      </c>
      <c r="P980">
        <v>56</v>
      </c>
      <c r="Q980">
        <v>8.8945410000000003</v>
      </c>
      <c r="R980">
        <f t="shared" si="61"/>
        <v>8.8945410000000003</v>
      </c>
      <c r="S980">
        <f t="shared" si="62"/>
        <v>8.8945410000000003</v>
      </c>
      <c r="T980">
        <f t="shared" si="63"/>
        <v>8.8945410000000003</v>
      </c>
    </row>
    <row r="981" spans="1:20" x14ac:dyDescent="0.25">
      <c r="A981">
        <v>980</v>
      </c>
      <c r="B981" t="str">
        <f>INDEX(Elemek!$B$2:$B$113, MATCH(D981, Elemek!$C$2:$C$113,0))</f>
        <v>Cm</v>
      </c>
      <c r="C981">
        <v>249</v>
      </c>
      <c r="D981">
        <v>96</v>
      </c>
      <c r="E981">
        <v>153</v>
      </c>
      <c r="F981">
        <v>7.787191</v>
      </c>
      <c r="H981" t="str">
        <f ca="1">IF(M981=Vas!$B$4, IF(H980="I", 1, MAX(H$2:H980) + 1), "")</f>
        <v/>
      </c>
      <c r="L981">
        <v>980</v>
      </c>
      <c r="M981" t="str">
        <f>INDEX(Elemek!$B$2:$B$113, MATCH(O981, Elemek!$C$2:$C$113,0))</f>
        <v>Cm</v>
      </c>
      <c r="N981">
        <f t="shared" si="60"/>
        <v>249</v>
      </c>
      <c r="O981">
        <v>96</v>
      </c>
      <c r="P981">
        <v>153</v>
      </c>
      <c r="Q981">
        <v>7.787191</v>
      </c>
      <c r="R981">
        <f t="shared" si="61"/>
        <v>7.787191</v>
      </c>
      <c r="S981">
        <f t="shared" si="62"/>
        <v>7.787191</v>
      </c>
      <c r="T981">
        <f t="shared" si="63"/>
        <v>7.787191</v>
      </c>
    </row>
    <row r="982" spans="1:20" x14ac:dyDescent="0.25">
      <c r="A982">
        <v>981</v>
      </c>
      <c r="B982" t="str">
        <f>INDEX(Elemek!$B$2:$B$113, MATCH(D982, Elemek!$C$2:$C$113,0))</f>
        <v>Hf</v>
      </c>
      <c r="C982">
        <v>183</v>
      </c>
      <c r="D982">
        <v>72</v>
      </c>
      <c r="E982">
        <v>111</v>
      </c>
      <c r="F982">
        <v>8.3078850000000006</v>
      </c>
      <c r="H982" t="str">
        <f ca="1">IF(M982=Vas!$B$4, IF(H981="I", 1, MAX(H$2:H981) + 1), "")</f>
        <v/>
      </c>
      <c r="L982">
        <v>981</v>
      </c>
      <c r="M982" t="str">
        <f>INDEX(Elemek!$B$2:$B$113, MATCH(O982, Elemek!$C$2:$C$113,0))</f>
        <v>Hf</v>
      </c>
      <c r="N982">
        <f t="shared" si="60"/>
        <v>183</v>
      </c>
      <c r="O982">
        <v>72</v>
      </c>
      <c r="P982">
        <v>111</v>
      </c>
      <c r="Q982">
        <v>8.3078850000000006</v>
      </c>
      <c r="R982">
        <f t="shared" si="61"/>
        <v>8.3078850000000006</v>
      </c>
      <c r="S982">
        <f t="shared" si="62"/>
        <v>8.3078850000000006</v>
      </c>
      <c r="T982">
        <f t="shared" si="63"/>
        <v>8.3078850000000006</v>
      </c>
    </row>
    <row r="983" spans="1:20" x14ac:dyDescent="0.25">
      <c r="A983">
        <v>982</v>
      </c>
      <c r="B983" t="str">
        <f>INDEX(Elemek!$B$2:$B$113, MATCH(D983, Elemek!$C$2:$C$113,0))</f>
        <v>Ac</v>
      </c>
      <c r="C983">
        <v>229</v>
      </c>
      <c r="D983">
        <v>89</v>
      </c>
      <c r="E983">
        <v>140</v>
      </c>
      <c r="F983">
        <v>7.9370479999999999</v>
      </c>
      <c r="H983" t="str">
        <f ca="1">IF(M983=Vas!$B$4, IF(H982="I", 1, MAX(H$2:H982) + 1), "")</f>
        <v/>
      </c>
      <c r="L983">
        <v>982</v>
      </c>
      <c r="M983" t="str">
        <f>INDEX(Elemek!$B$2:$B$113, MATCH(O983, Elemek!$C$2:$C$113,0))</f>
        <v>Ac</v>
      </c>
      <c r="N983">
        <f t="shared" si="60"/>
        <v>229</v>
      </c>
      <c r="O983">
        <v>89</v>
      </c>
      <c r="P983">
        <v>140</v>
      </c>
      <c r="Q983">
        <v>7.9370479999999999</v>
      </c>
      <c r="R983">
        <f t="shared" si="61"/>
        <v>7.9370479999999999</v>
      </c>
      <c r="S983">
        <f t="shared" si="62"/>
        <v>7.9370479999999999</v>
      </c>
      <c r="T983">
        <f t="shared" si="63"/>
        <v>7.9370479999999999</v>
      </c>
    </row>
    <row r="984" spans="1:20" x14ac:dyDescent="0.25">
      <c r="A984">
        <v>983</v>
      </c>
      <c r="B984" t="str">
        <f>INDEX(Elemek!$B$2:$B$113, MATCH(D984, Elemek!$C$2:$C$113,0))</f>
        <v>Te</v>
      </c>
      <c r="C984">
        <v>117</v>
      </c>
      <c r="D984">
        <v>52</v>
      </c>
      <c r="E984">
        <v>65</v>
      </c>
      <c r="F984">
        <v>8.7986520000000006</v>
      </c>
      <c r="H984" t="str">
        <f ca="1">IF(M984=Vas!$B$4, IF(H983="I", 1, MAX(H$2:H983) + 1), "")</f>
        <v/>
      </c>
      <c r="L984">
        <v>983</v>
      </c>
      <c r="M984" t="str">
        <f>INDEX(Elemek!$B$2:$B$113, MATCH(O984, Elemek!$C$2:$C$113,0))</f>
        <v>Te</v>
      </c>
      <c r="N984">
        <f t="shared" si="60"/>
        <v>117</v>
      </c>
      <c r="O984">
        <v>52</v>
      </c>
      <c r="P984">
        <v>65</v>
      </c>
      <c r="Q984">
        <v>8.7986520000000006</v>
      </c>
      <c r="R984">
        <f t="shared" si="61"/>
        <v>8.7986520000000006</v>
      </c>
      <c r="S984">
        <f t="shared" si="62"/>
        <v>8.7986520000000006</v>
      </c>
      <c r="T984">
        <f t="shared" si="63"/>
        <v>8.7986520000000006</v>
      </c>
    </row>
    <row r="985" spans="1:20" x14ac:dyDescent="0.25">
      <c r="A985">
        <v>984</v>
      </c>
      <c r="B985" t="str">
        <f>INDEX(Elemek!$B$2:$B$113, MATCH(D985, Elemek!$C$2:$C$113,0))</f>
        <v>Np</v>
      </c>
      <c r="C985">
        <v>240</v>
      </c>
      <c r="D985">
        <v>93</v>
      </c>
      <c r="E985">
        <v>147</v>
      </c>
      <c r="F985">
        <v>7.8533480000000004</v>
      </c>
      <c r="H985" t="str">
        <f ca="1">IF(M985=Vas!$B$4, IF(H984="I", 1, MAX(H$2:H984) + 1), "")</f>
        <v/>
      </c>
      <c r="L985">
        <v>984</v>
      </c>
      <c r="M985" t="str">
        <f>INDEX(Elemek!$B$2:$B$113, MATCH(O985, Elemek!$C$2:$C$113,0))</f>
        <v>Np</v>
      </c>
      <c r="N985">
        <f t="shared" si="60"/>
        <v>240</v>
      </c>
      <c r="O985">
        <v>93</v>
      </c>
      <c r="P985">
        <v>147</v>
      </c>
      <c r="Q985">
        <v>7.8533480000000004</v>
      </c>
      <c r="R985">
        <f t="shared" si="61"/>
        <v>7.8533480000000004</v>
      </c>
      <c r="S985">
        <f t="shared" si="62"/>
        <v>7.8533480000000004</v>
      </c>
      <c r="T985">
        <f t="shared" si="63"/>
        <v>7.8533480000000004</v>
      </c>
    </row>
    <row r="986" spans="1:20" x14ac:dyDescent="0.25">
      <c r="A986">
        <v>985</v>
      </c>
      <c r="B986" t="str">
        <f>INDEX(Elemek!$B$2:$B$113, MATCH(D986, Elemek!$C$2:$C$113,0))</f>
        <v>Hf</v>
      </c>
      <c r="C986">
        <v>182</v>
      </c>
      <c r="D986">
        <v>72</v>
      </c>
      <c r="E986">
        <v>110</v>
      </c>
      <c r="F986">
        <v>8.85</v>
      </c>
      <c r="H986" t="str">
        <f ca="1">IF(M986=Vas!$B$4, IF(H985="I", 1, MAX(H$2:H985) + 1), "")</f>
        <v/>
      </c>
      <c r="L986">
        <v>985</v>
      </c>
      <c r="M986" t="str">
        <f>INDEX(Elemek!$B$2:$B$113, MATCH(O986, Elemek!$C$2:$C$113,0))</f>
        <v>Hf</v>
      </c>
      <c r="N986">
        <f t="shared" si="60"/>
        <v>182</v>
      </c>
      <c r="O986">
        <v>72</v>
      </c>
      <c r="P986">
        <v>110</v>
      </c>
      <c r="R986">
        <f t="shared" si="61"/>
        <v>8.5399999999999991</v>
      </c>
      <c r="S986">
        <f t="shared" si="62"/>
        <v>8.36</v>
      </c>
      <c r="T986">
        <f t="shared" si="63"/>
        <v>8.85</v>
      </c>
    </row>
    <row r="987" spans="1:20" x14ac:dyDescent="0.25">
      <c r="A987">
        <v>986</v>
      </c>
      <c r="B987" t="str">
        <f>INDEX(Elemek!$B$2:$B$113, MATCH(D987, Elemek!$C$2:$C$113,0))</f>
        <v>Bi</v>
      </c>
      <c r="C987">
        <v>212</v>
      </c>
      <c r="D987">
        <v>83</v>
      </c>
      <c r="E987">
        <v>129</v>
      </c>
      <c r="F987">
        <v>8.1096170000000001</v>
      </c>
      <c r="H987" t="str">
        <f ca="1">IF(M987=Vas!$B$4, IF(H986="I", 1, MAX(H$2:H986) + 1), "")</f>
        <v/>
      </c>
      <c r="L987">
        <v>986</v>
      </c>
      <c r="M987" t="str">
        <f>INDEX(Elemek!$B$2:$B$113, MATCH(O987, Elemek!$C$2:$C$113,0))</f>
        <v>Bi</v>
      </c>
      <c r="N987">
        <f t="shared" si="60"/>
        <v>212</v>
      </c>
      <c r="O987">
        <v>83</v>
      </c>
      <c r="P987">
        <v>129</v>
      </c>
      <c r="Q987">
        <v>8.1096170000000001</v>
      </c>
      <c r="R987">
        <f t="shared" si="61"/>
        <v>8.1096170000000001</v>
      </c>
      <c r="S987">
        <f t="shared" si="62"/>
        <v>8.1096170000000001</v>
      </c>
      <c r="T987">
        <f t="shared" si="63"/>
        <v>8.1096170000000001</v>
      </c>
    </row>
    <row r="988" spans="1:20" x14ac:dyDescent="0.25">
      <c r="A988">
        <v>987</v>
      </c>
      <c r="B988" t="str">
        <f>INDEX(Elemek!$B$2:$B$113, MATCH(D988, Elemek!$C$2:$C$113,0))</f>
        <v>Sb</v>
      </c>
      <c r="C988">
        <v>116</v>
      </c>
      <c r="D988">
        <v>51</v>
      </c>
      <c r="E988">
        <v>65</v>
      </c>
      <c r="F988">
        <v>8.8164829999999998</v>
      </c>
      <c r="H988" t="str">
        <f ca="1">IF(M988=Vas!$B$4, IF(H987="I", 1, MAX(H$2:H987) + 1), "")</f>
        <v/>
      </c>
      <c r="L988">
        <v>987</v>
      </c>
      <c r="M988" t="str">
        <f>INDEX(Elemek!$B$2:$B$113, MATCH(O988, Elemek!$C$2:$C$113,0))</f>
        <v>Sb</v>
      </c>
      <c r="N988">
        <f t="shared" si="60"/>
        <v>116</v>
      </c>
      <c r="O988">
        <v>51</v>
      </c>
      <c r="P988">
        <v>65</v>
      </c>
      <c r="Q988">
        <v>8.8164829999999998</v>
      </c>
      <c r="R988">
        <f t="shared" si="61"/>
        <v>8.8164829999999998</v>
      </c>
      <c r="S988">
        <f t="shared" si="62"/>
        <v>8.8164829999999998</v>
      </c>
      <c r="T988">
        <f t="shared" si="63"/>
        <v>8.8164829999999998</v>
      </c>
    </row>
    <row r="989" spans="1:20" x14ac:dyDescent="0.25">
      <c r="A989">
        <v>988</v>
      </c>
      <c r="B989" t="str">
        <f>INDEX(Elemek!$B$2:$B$113, MATCH(D989, Elemek!$C$2:$C$113,0))</f>
        <v>Tb</v>
      </c>
      <c r="C989">
        <v>148</v>
      </c>
      <c r="D989">
        <v>65</v>
      </c>
      <c r="E989">
        <v>83</v>
      </c>
      <c r="F989">
        <v>8.5479489999999991</v>
      </c>
      <c r="H989" t="str">
        <f ca="1">IF(M989=Vas!$B$4, IF(H988="I", 1, MAX(H$2:H988) + 1), "")</f>
        <v/>
      </c>
      <c r="L989">
        <v>988</v>
      </c>
      <c r="M989" t="str">
        <f>INDEX(Elemek!$B$2:$B$113, MATCH(O989, Elemek!$C$2:$C$113,0))</f>
        <v>Tb</v>
      </c>
      <c r="N989">
        <f t="shared" si="60"/>
        <v>148</v>
      </c>
      <c r="O989">
        <v>65</v>
      </c>
      <c r="P989">
        <v>83</v>
      </c>
      <c r="Q989">
        <v>8.5479489999999991</v>
      </c>
      <c r="R989">
        <f t="shared" si="61"/>
        <v>8.5479489999999991</v>
      </c>
      <c r="S989">
        <f t="shared" si="62"/>
        <v>8.5479489999999991</v>
      </c>
      <c r="T989">
        <f t="shared" si="63"/>
        <v>8.5479489999999991</v>
      </c>
    </row>
    <row r="990" spans="1:20" x14ac:dyDescent="0.25">
      <c r="A990">
        <v>989</v>
      </c>
      <c r="B990" t="str">
        <f>INDEX(Elemek!$B$2:$B$113, MATCH(D990, Elemek!$C$2:$C$113,0))</f>
        <v>Db</v>
      </c>
      <c r="C990">
        <v>270</v>
      </c>
      <c r="D990">
        <v>105</v>
      </c>
      <c r="E990">
        <v>165</v>
      </c>
      <c r="F990">
        <v>8.33</v>
      </c>
      <c r="H990" t="str">
        <f ca="1">IF(M990=Vas!$B$4, IF(H989="I", 1, MAX(H$2:H989) + 1), "")</f>
        <v/>
      </c>
      <c r="L990">
        <v>989</v>
      </c>
      <c r="M990" t="str">
        <f>INDEX(Elemek!$B$2:$B$113, MATCH(O990, Elemek!$C$2:$C$113,0))</f>
        <v>Db</v>
      </c>
      <c r="N990">
        <f t="shared" si="60"/>
        <v>270</v>
      </c>
      <c r="O990">
        <v>105</v>
      </c>
      <c r="P990">
        <v>165</v>
      </c>
      <c r="R990">
        <f t="shared" si="61"/>
        <v>8.5399999999999991</v>
      </c>
      <c r="S990">
        <f t="shared" si="62"/>
        <v>7.64</v>
      </c>
      <c r="T990">
        <f t="shared" si="63"/>
        <v>8.33</v>
      </c>
    </row>
  </sheetData>
  <pageMargins left="0.7" right="0.7" top="0.75" bottom="0.75" header="0.3" footer="0.3"/>
  <ignoredErrors>
    <ignoredError sqref="N2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160A835C-48A1-4A64-AE3E-A32F4125F18C}">
            <xm:f>OR($C2 = Vas!$F$7:$F$31)</xm:f>
            <x14:dxf>
              <fill>
                <patternFill>
                  <bgColor rgb="FFFFD966"/>
                </patternFill>
              </fill>
            </x14:dxf>
          </x14:cfRule>
          <xm:sqref>A2:F990 H2:H990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94FE-708A-4DA4-B4AA-B22EA3B002A4}">
  <dimension ref="A1:U18"/>
  <sheetViews>
    <sheetView workbookViewId="0">
      <selection activeCell="C11" sqref="C11:F11"/>
    </sheetView>
  </sheetViews>
  <sheetFormatPr defaultRowHeight="15" x14ac:dyDescent="0.25"/>
  <cols>
    <col min="1" max="1" width="29.28515625" bestFit="1" customWidth="1"/>
  </cols>
  <sheetData>
    <row r="1" spans="1:21" x14ac:dyDescent="0.25"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</row>
    <row r="2" spans="1:21" x14ac:dyDescent="0.25">
      <c r="C2">
        <v>2</v>
      </c>
      <c r="D2">
        <v>2</v>
      </c>
      <c r="E2">
        <v>6</v>
      </c>
      <c r="F2">
        <v>2</v>
      </c>
      <c r="G2">
        <v>6</v>
      </c>
      <c r="H2">
        <v>2</v>
      </c>
      <c r="I2">
        <v>10</v>
      </c>
      <c r="J2">
        <v>6</v>
      </c>
      <c r="K2">
        <v>2</v>
      </c>
      <c r="L2">
        <v>10</v>
      </c>
      <c r="M2">
        <v>6</v>
      </c>
      <c r="N2">
        <v>2</v>
      </c>
      <c r="O2">
        <v>14</v>
      </c>
      <c r="P2">
        <v>10</v>
      </c>
      <c r="Q2">
        <v>6</v>
      </c>
      <c r="R2">
        <v>2</v>
      </c>
      <c r="S2">
        <v>14</v>
      </c>
      <c r="T2">
        <v>10</v>
      </c>
      <c r="U2">
        <v>14</v>
      </c>
    </row>
    <row r="3" spans="1:21" x14ac:dyDescent="0.25">
      <c r="A3" t="s">
        <v>338</v>
      </c>
      <c r="B3">
        <f ca="1">Vas!B5</f>
        <v>26</v>
      </c>
      <c r="C3">
        <f ca="1">B3-C2</f>
        <v>24</v>
      </c>
      <c r="D3">
        <f t="shared" ref="D3:U3" ca="1" si="0">C3-D2</f>
        <v>22</v>
      </c>
      <c r="E3">
        <f t="shared" ca="1" si="0"/>
        <v>16</v>
      </c>
      <c r="F3">
        <f t="shared" ca="1" si="0"/>
        <v>14</v>
      </c>
      <c r="G3">
        <f t="shared" ca="1" si="0"/>
        <v>8</v>
      </c>
      <c r="H3">
        <f t="shared" ca="1" si="0"/>
        <v>6</v>
      </c>
      <c r="I3">
        <f t="shared" ca="1" si="0"/>
        <v>-4</v>
      </c>
      <c r="J3">
        <f t="shared" ca="1" si="0"/>
        <v>-10</v>
      </c>
      <c r="K3">
        <f t="shared" ca="1" si="0"/>
        <v>-12</v>
      </c>
      <c r="L3">
        <f t="shared" ca="1" si="0"/>
        <v>-22</v>
      </c>
      <c r="M3">
        <f t="shared" ca="1" si="0"/>
        <v>-28</v>
      </c>
      <c r="N3">
        <f t="shared" ca="1" si="0"/>
        <v>-30</v>
      </c>
      <c r="O3">
        <f t="shared" ca="1" si="0"/>
        <v>-44</v>
      </c>
      <c r="P3">
        <f t="shared" ca="1" si="0"/>
        <v>-54</v>
      </c>
      <c r="Q3">
        <f t="shared" ca="1" si="0"/>
        <v>-60</v>
      </c>
      <c r="R3">
        <f t="shared" ca="1" si="0"/>
        <v>-62</v>
      </c>
      <c r="S3">
        <f t="shared" ca="1" si="0"/>
        <v>-76</v>
      </c>
      <c r="T3">
        <f t="shared" ca="1" si="0"/>
        <v>-86</v>
      </c>
      <c r="U3">
        <f t="shared" ca="1" si="0"/>
        <v>-100</v>
      </c>
    </row>
    <row r="4" spans="1:21" x14ac:dyDescent="0.25">
      <c r="A4" t="s">
        <v>339</v>
      </c>
      <c r="C4">
        <f ca="1">IF(C3&gt;=0,C2, C2+C3)</f>
        <v>2</v>
      </c>
      <c r="D4">
        <f t="shared" ref="D4:U4" ca="1" si="1">IF(D3&gt;=0,D2, D2+D3)</f>
        <v>2</v>
      </c>
      <c r="E4">
        <f t="shared" ca="1" si="1"/>
        <v>6</v>
      </c>
      <c r="F4">
        <f t="shared" ca="1" si="1"/>
        <v>2</v>
      </c>
      <c r="G4">
        <f t="shared" ca="1" si="1"/>
        <v>6</v>
      </c>
      <c r="H4">
        <f t="shared" ca="1" si="1"/>
        <v>2</v>
      </c>
      <c r="I4">
        <f t="shared" ca="1" si="1"/>
        <v>6</v>
      </c>
      <c r="J4">
        <f t="shared" ca="1" si="1"/>
        <v>-4</v>
      </c>
      <c r="K4">
        <f t="shared" ca="1" si="1"/>
        <v>-10</v>
      </c>
      <c r="L4">
        <f t="shared" ca="1" si="1"/>
        <v>-12</v>
      </c>
      <c r="M4">
        <f t="shared" ca="1" si="1"/>
        <v>-22</v>
      </c>
      <c r="N4">
        <f t="shared" ca="1" si="1"/>
        <v>-28</v>
      </c>
      <c r="O4">
        <f t="shared" ca="1" si="1"/>
        <v>-30</v>
      </c>
      <c r="P4">
        <f t="shared" ca="1" si="1"/>
        <v>-44</v>
      </c>
      <c r="Q4">
        <f t="shared" ca="1" si="1"/>
        <v>-54</v>
      </c>
      <c r="R4">
        <f t="shared" ca="1" si="1"/>
        <v>-60</v>
      </c>
      <c r="S4">
        <f t="shared" ca="1" si="1"/>
        <v>-62</v>
      </c>
      <c r="T4">
        <f t="shared" ca="1" si="1"/>
        <v>-76</v>
      </c>
      <c r="U4">
        <f t="shared" ca="1" si="1"/>
        <v>-86</v>
      </c>
    </row>
    <row r="5" spans="1:21" x14ac:dyDescent="0.25">
      <c r="A5" t="s">
        <v>340</v>
      </c>
      <c r="C5" t="b">
        <f ca="1">C4&gt;0</f>
        <v>1</v>
      </c>
      <c r="D5" t="b">
        <f t="shared" ref="D5:U5" ca="1" si="2">D4&gt;0</f>
        <v>1</v>
      </c>
      <c r="E5" t="b">
        <f t="shared" ca="1" si="2"/>
        <v>1</v>
      </c>
      <c r="F5" t="b">
        <f t="shared" ca="1" si="2"/>
        <v>1</v>
      </c>
      <c r="G5" t="b">
        <f t="shared" ca="1" si="2"/>
        <v>1</v>
      </c>
      <c r="H5" t="b">
        <f t="shared" ca="1" si="2"/>
        <v>1</v>
      </c>
      <c r="I5" t="b">
        <f t="shared" ca="1" si="2"/>
        <v>1</v>
      </c>
      <c r="J5" t="b">
        <f t="shared" ca="1" si="2"/>
        <v>0</v>
      </c>
      <c r="K5" t="b">
        <f t="shared" ca="1" si="2"/>
        <v>0</v>
      </c>
      <c r="L5" t="b">
        <f t="shared" ca="1" si="2"/>
        <v>0</v>
      </c>
      <c r="M5" t="b">
        <f t="shared" ca="1" si="2"/>
        <v>0</v>
      </c>
      <c r="N5" t="b">
        <f t="shared" ca="1" si="2"/>
        <v>0</v>
      </c>
      <c r="O5" t="b">
        <f t="shared" ca="1" si="2"/>
        <v>0</v>
      </c>
      <c r="P5" t="b">
        <f t="shared" ca="1" si="2"/>
        <v>0</v>
      </c>
      <c r="Q5" t="b">
        <f t="shared" ca="1" si="2"/>
        <v>0</v>
      </c>
      <c r="R5" t="b">
        <f t="shared" ca="1" si="2"/>
        <v>0</v>
      </c>
      <c r="S5" t="b">
        <f t="shared" ca="1" si="2"/>
        <v>0</v>
      </c>
      <c r="T5" t="b">
        <f t="shared" ca="1" si="2"/>
        <v>0</v>
      </c>
      <c r="U5" t="b">
        <f t="shared" ca="1" si="2"/>
        <v>0</v>
      </c>
    </row>
    <row r="6" spans="1:21" x14ac:dyDescent="0.25">
      <c r="A6" t="s">
        <v>342</v>
      </c>
      <c r="C6" t="b">
        <f ca="1">C4=C2</f>
        <v>1</v>
      </c>
      <c r="D6" t="b">
        <f t="shared" ref="D6:U6" ca="1" si="3">D4=D2</f>
        <v>1</v>
      </c>
      <c r="E6" t="b">
        <f t="shared" ca="1" si="3"/>
        <v>1</v>
      </c>
      <c r="F6" t="b">
        <f t="shared" ca="1" si="3"/>
        <v>1</v>
      </c>
      <c r="G6" t="b">
        <f t="shared" ca="1" si="3"/>
        <v>1</v>
      </c>
      <c r="H6" t="b">
        <f t="shared" ca="1" si="3"/>
        <v>1</v>
      </c>
      <c r="I6" t="b">
        <f t="shared" ca="1" si="3"/>
        <v>0</v>
      </c>
      <c r="J6" t="b">
        <f t="shared" ca="1" si="3"/>
        <v>0</v>
      </c>
      <c r="K6" t="b">
        <f t="shared" ca="1" si="3"/>
        <v>0</v>
      </c>
      <c r="L6" t="b">
        <f t="shared" ca="1" si="3"/>
        <v>0</v>
      </c>
      <c r="M6" t="b">
        <f t="shared" ca="1" si="3"/>
        <v>0</v>
      </c>
      <c r="N6" t="b">
        <f t="shared" ca="1" si="3"/>
        <v>0</v>
      </c>
      <c r="O6" t="b">
        <f t="shared" ca="1" si="3"/>
        <v>0</v>
      </c>
      <c r="P6" t="b">
        <f t="shared" ca="1" si="3"/>
        <v>0</v>
      </c>
      <c r="Q6" t="b">
        <f t="shared" ca="1" si="3"/>
        <v>0</v>
      </c>
      <c r="R6" t="b">
        <f t="shared" ca="1" si="3"/>
        <v>0</v>
      </c>
      <c r="S6" t="b">
        <f t="shared" ca="1" si="3"/>
        <v>0</v>
      </c>
      <c r="T6" t="b">
        <f t="shared" ca="1" si="3"/>
        <v>0</v>
      </c>
      <c r="U6" t="b">
        <f t="shared" ca="1" si="3"/>
        <v>0</v>
      </c>
    </row>
    <row r="9" spans="1:21" x14ac:dyDescent="0.25">
      <c r="A9" t="s">
        <v>341</v>
      </c>
      <c r="C9">
        <f ca="1">COUNTIF(C6:U6, TRUE)</f>
        <v>6</v>
      </c>
    </row>
    <row r="10" spans="1:21" x14ac:dyDescent="0.25">
      <c r="C10" t="str" cm="1">
        <f t="array" aca="1" ref="C10:H10" ca="1">TRANSPOSE(INDEX(C1:U1,_xlfn.SEQUENCE(C9)))</f>
        <v>1s</v>
      </c>
      <c r="D10" t="str">
        <f ca="1"/>
        <v>2s</v>
      </c>
      <c r="E10" t="str">
        <f ca="1"/>
        <v>2p</v>
      </c>
      <c r="F10" t="str">
        <f ca="1"/>
        <v>3s</v>
      </c>
      <c r="G10" t="str">
        <f ca="1"/>
        <v>3p</v>
      </c>
      <c r="H10" t="str">
        <f ca="1"/>
        <v>4s</v>
      </c>
    </row>
    <row r="11" spans="1:21" x14ac:dyDescent="0.25">
      <c r="C11" s="17" t="str">
        <f ca="1">"(" &amp; _xlfn.TEXTJOIN(" ", TRUE,_xlfn.ANCHORARRAY( C10)) &amp; " )"</f>
        <v>(1s 2s 2p 3s 3p 4s )</v>
      </c>
      <c r="D11" s="17"/>
      <c r="E11" s="17"/>
      <c r="F11" s="17"/>
    </row>
    <row r="13" spans="1:21" x14ac:dyDescent="0.25">
      <c r="A13" t="s">
        <v>343</v>
      </c>
      <c r="C13" t="b">
        <f ca="1">C9&lt;&gt;COUNTIF(C5:U5,TRUE)</f>
        <v>1</v>
      </c>
      <c r="D13">
        <f ca="1">C9+C13</f>
        <v>7</v>
      </c>
    </row>
    <row r="14" spans="1:21" x14ac:dyDescent="0.25">
      <c r="C14" t="str" cm="1">
        <f t="array" aca="1" ref="C14" ca="1">INDEX(C1:U1, D13)</f>
        <v>3d</v>
      </c>
    </row>
    <row r="15" spans="1:21" x14ac:dyDescent="0.25">
      <c r="C15" cm="1">
        <f t="array" aca="1" ref="C15" ca="1">INDEX(C4:U4, D13)</f>
        <v>6</v>
      </c>
    </row>
    <row r="16" spans="1:21" x14ac:dyDescent="0.25">
      <c r="C16" t="str">
        <f ca="1">IF(C13, " "&amp;C14&amp;TEXT(C15, "0"), "")</f>
        <v xml:space="preserve"> 3d6</v>
      </c>
    </row>
    <row r="18" spans="1:3" x14ac:dyDescent="0.25">
      <c r="A18" t="s">
        <v>344</v>
      </c>
      <c r="C18" t="str">
        <f ca="1">C11 &amp; C16</f>
        <v>(1s 2s 2p 3s 3p 4s ) 3d6</v>
      </c>
    </row>
  </sheetData>
  <mergeCells count="1">
    <mergeCell ref="C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4</vt:i4>
      </vt:variant>
      <vt:variant>
        <vt:lpstr>Diagramok</vt:lpstr>
      </vt:variant>
      <vt:variant>
        <vt:i4>1</vt:i4>
      </vt:variant>
    </vt:vector>
  </HeadingPairs>
  <TitlesOfParts>
    <vt:vector size="5" baseType="lpstr">
      <vt:lpstr>Elemek</vt:lpstr>
      <vt:lpstr>Vas</vt:lpstr>
      <vt:lpstr>Izotópok</vt:lpstr>
      <vt:lpstr>Elektronhéj</vt:lpstr>
      <vt:lpstr>E(Z)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Patyi Kornél</dc:creator>
  <cp:lastModifiedBy>Kornél Patyi</cp:lastModifiedBy>
  <dcterms:created xsi:type="dcterms:W3CDTF">2025-01-10T10:13:21Z</dcterms:created>
  <dcterms:modified xsi:type="dcterms:W3CDTF">2025-01-12T15:05:28Z</dcterms:modified>
</cp:coreProperties>
</file>