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9.2\Táblázatkezelés\"/>
    </mc:Choice>
  </mc:AlternateContent>
  <xr:revisionPtr revIDLastSave="0" documentId="13_ncr:9_{141DCEBB-96FE-4C16-A1BD-933FA65D8CA3}" xr6:coauthVersionLast="47" xr6:coauthVersionMax="47" xr10:uidLastSave="{00000000-0000-0000-0000-000000000000}"/>
  <bookViews>
    <workbookView xWindow="-120" yWindow="-120" windowWidth="29040" windowHeight="15720" activeTab="1" xr2:uid="{BB969D7A-CB33-4422-8DDF-A912328B5800}"/>
  </bookViews>
  <sheets>
    <sheet name="Autógyártás" sheetId="1" r:id="rId1"/>
    <sheet name="Válaszok" sheetId="7" r:id="rId2"/>
    <sheet name="Diagram" sheetId="6" r:id="rId3"/>
    <sheet name="Országok" sheetId="3" r:id="rId4"/>
  </sheets>
  <calcPr calcId="0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2" i="1"/>
  <c r="P2" i="7"/>
  <c r="A5" i="7"/>
  <c r="O2" i="7"/>
  <c r="A2" i="7" a="1"/>
  <c r="A2" i="7" s="1"/>
  <c r="D2" i="1" a="1"/>
  <c r="D2" i="1" s="1"/>
  <c r="D3" i="1" a="1"/>
  <c r="D3" i="1" s="1"/>
  <c r="D4" i="1" a="1"/>
  <c r="D4" i="1" s="1"/>
  <c r="D5" i="1" a="1"/>
  <c r="D5" i="1"/>
  <c r="D6" i="1" a="1"/>
  <c r="D6" i="1" s="1"/>
  <c r="D7" i="1" a="1"/>
  <c r="D7" i="1" s="1"/>
  <c r="D8" i="1" a="1"/>
  <c r="D8" i="1" s="1"/>
  <c r="D9" i="1" a="1"/>
  <c r="D9" i="1"/>
  <c r="D10" i="1" a="1"/>
  <c r="D10" i="1" s="1"/>
  <c r="D11" i="1" a="1"/>
  <c r="D11" i="1" s="1"/>
  <c r="D12" i="1" a="1"/>
  <c r="D12" i="1" s="1"/>
  <c r="D13" i="1" a="1"/>
  <c r="D13" i="1"/>
  <c r="D14" i="1" a="1"/>
  <c r="D14" i="1" s="1"/>
  <c r="D15" i="1" a="1"/>
  <c r="D15" i="1" s="1"/>
  <c r="D16" i="1" a="1"/>
  <c r="D16" i="1" s="1"/>
  <c r="D17" i="1" a="1"/>
  <c r="D17" i="1"/>
  <c r="D18" i="1" a="1"/>
  <c r="D18" i="1" s="1"/>
  <c r="D19" i="1" a="1"/>
  <c r="D19" i="1" s="1"/>
  <c r="D20" i="1" a="1"/>
  <c r="D20" i="1" s="1"/>
  <c r="D21" i="1" a="1"/>
  <c r="D21" i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 s="1"/>
  <c r="D29" i="1" a="1"/>
  <c r="D29" i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36" i="1" a="1"/>
  <c r="D36" i="1" s="1"/>
  <c r="D37" i="1" a="1"/>
  <c r="D37" i="1"/>
  <c r="D38" i="1" a="1"/>
  <c r="D38" i="1" s="1"/>
  <c r="D39" i="1" a="1"/>
  <c r="D39" i="1" s="1"/>
  <c r="D40" i="1" a="1"/>
  <c r="D40" i="1" s="1"/>
  <c r="D41" i="1" a="1"/>
  <c r="D41" i="1"/>
  <c r="D42" i="1" a="1"/>
  <c r="D42" i="1" s="1"/>
  <c r="D43" i="1" a="1"/>
  <c r="D43" i="1" s="1"/>
  <c r="D44" i="1" a="1"/>
  <c r="D44" i="1" s="1"/>
  <c r="D45" i="1" a="1"/>
  <c r="D45" i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 s="1"/>
  <c r="D53" i="1" a="1"/>
  <c r="D53" i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<sst xmlns="http://schemas.openxmlformats.org/spreadsheetml/2006/main" count="312" uniqueCount="157">
  <si>
    <t>Ország</t>
  </si>
  <si>
    <t>Algeria</t>
  </si>
  <si>
    <t xml:space="preserve"> </t>
  </si>
  <si>
    <t>Argentina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</si>
  <si>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</si>
  <si>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</si>
  <si>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</si>
  <si>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</si>
  <si>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</si>
  <si>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</si>
  <si>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</si>
  <si>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</si>
  <si>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</si>
  <si>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</si>
  <si>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</si>
  <si>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</si>
  <si>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Ecuador</t>
  </si>
  <si>
    <t>Egypt</t>
  </si>
  <si>
    <t>Finland</t>
  </si>
  <si>
    <t>France</t>
  </si>
  <si>
    <t>Germany</t>
  </si>
  <si>
    <t>Hungary</t>
  </si>
  <si>
    <t>India</t>
  </si>
  <si>
    <t>Indonesia</t>
  </si>
  <si>
    <t>Iran</t>
  </si>
  <si>
    <t>Italy</t>
  </si>
  <si>
    <t>Japan</t>
  </si>
  <si>
    <t>Kazakhstan</t>
  </si>
  <si>
    <t>Kenya</t>
  </si>
  <si>
    <t>Malaysia</t>
  </si>
  <si>
    <t>Mexico</t>
  </si>
  <si>
    <t>Morocco</t>
  </si>
  <si>
    <t>Netherlands</t>
  </si>
  <si>
    <t>Nigeria</t>
  </si>
  <si>
    <t>Pakistan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</si>
  <si>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</si>
  <si>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</si>
  <si>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</si>
  <si>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</si>
  <si>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</si>
  <si>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</si>
  <si>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</si>
  <si>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</si>
  <si>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</si>
  <si>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</si>
  <si>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</si>
  <si>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</si>
  <si>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</si>
  <si>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Taiwan</t>
  </si>
  <si>
    <t>Thailand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</si>
  <si>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</si>
  <si>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</si>
  <si>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</si>
  <si>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</si>
  <si>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</si>
  <si>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</si>
  <si>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</si>
  <si>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</si>
  <si>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</si>
  <si>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Zimbabwe</t>
  </si>
  <si>
    <t>Ország (kód)</t>
  </si>
  <si>
    <t>Ország (magyar)</t>
  </si>
  <si>
    <t>Algéria</t>
  </si>
  <si>
    <t>AF</t>
  </si>
  <si>
    <t>Argentína</t>
  </si>
  <si>
    <t>SA</t>
  </si>
  <si>
    <t>Ausztrália</t>
  </si>
  <si>
    <t>AU</t>
  </si>
  <si>
    <t>Ausztria</t>
  </si>
  <si>
    <t>EU</t>
  </si>
  <si>
    <t>Azerbajdzsán</t>
  </si>
  <si>
    <t>AS</t>
  </si>
  <si>
    <t>Bangladesh</t>
  </si>
  <si>
    <t>Banglades</t>
  </si>
  <si>
    <t>Fehéroroszország</t>
  </si>
  <si>
    <t>Brazília</t>
  </si>
  <si>
    <t>Bulgária</t>
  </si>
  <si>
    <t>Kanada</t>
  </si>
  <si>
    <t>NA</t>
  </si>
  <si>
    <t>Kína</t>
  </si>
  <si>
    <t>Kolumbia</t>
  </si>
  <si>
    <t>Csehország</t>
  </si>
  <si>
    <t>Egyiptom</t>
  </si>
  <si>
    <t>Finnország</t>
  </si>
  <si>
    <t>Franciaország</t>
  </si>
  <si>
    <t>Németország</t>
  </si>
  <si>
    <t>Magyarország</t>
  </si>
  <si>
    <t>Indonézia</t>
  </si>
  <si>
    <t>Irán</t>
  </si>
  <si>
    <t>Ireland</t>
  </si>
  <si>
    <t>Íroroszág</t>
  </si>
  <si>
    <t>Olaszország</t>
  </si>
  <si>
    <t>Japán</t>
  </si>
  <si>
    <t>Kazahsztán</t>
  </si>
  <si>
    <t>Malajzia</t>
  </si>
  <si>
    <t>Mexikó</t>
  </si>
  <si>
    <t>Marokkó</t>
  </si>
  <si>
    <t>Hollandia</t>
  </si>
  <si>
    <t>New Zealand</t>
  </si>
  <si>
    <t>Új-Zéland</t>
  </si>
  <si>
    <t>OC</t>
  </si>
  <si>
    <t>Nigéria</t>
  </si>
  <si>
    <t>North Korea</t>
  </si>
  <si>
    <t>Észak-Korea</t>
  </si>
  <si>
    <t>Pakisztán</t>
  </si>
  <si>
    <t>Fülöp-szigetek</t>
  </si>
  <si>
    <t>Lengyelország</t>
  </si>
  <si>
    <t>Portugália</t>
  </si>
  <si>
    <t>Románia</t>
  </si>
  <si>
    <t>Oroszország</t>
  </si>
  <si>
    <t>Szerbia</t>
  </si>
  <si>
    <t>Szlovákia</t>
  </si>
  <si>
    <t>Szlovénia</t>
  </si>
  <si>
    <t>Dél-Afrika</t>
  </si>
  <si>
    <t>Dél-Korea</t>
  </si>
  <si>
    <t>Spanyolország</t>
  </si>
  <si>
    <t>Svédország</t>
  </si>
  <si>
    <t>Tajvan</t>
  </si>
  <si>
    <t>Thaiföld</t>
  </si>
  <si>
    <t>Tunézia</t>
  </si>
  <si>
    <t>Törökország</t>
  </si>
  <si>
    <t>Ukrajna</t>
  </si>
  <si>
    <t>Egyesült Királyság</t>
  </si>
  <si>
    <t>Egyesült Államok</t>
  </si>
  <si>
    <t>Üzbegisztán</t>
  </si>
  <si>
    <t>Vietnám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</si>
  <si>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</si>
  <si>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</si>
  <si>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</si>
  <si>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</si>
  <si>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</si>
  <si>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</si>
  <si>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</si>
  <si>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</si>
  <si>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</si>
  <si>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Név angolul</t>
  </si>
  <si>
    <t>Név magyarul</t>
  </si>
  <si>
    <t>Kontinens</t>
  </si>
  <si>
    <t>Legjobb év</t>
  </si>
  <si>
    <t>Rangsor</t>
  </si>
  <si>
    <t>2018 (előrejelzés)</t>
  </si>
  <si>
    <t>Európai országok össztermelése, melyek 2018-ban termeltek a legtöbbet:</t>
  </si>
  <si>
    <t>Európán kívüli országok, melyek 2010 és 2018 között legalább egy évben 1 millió db felett termeltek</t>
  </si>
  <si>
    <t>i_köv</t>
  </si>
  <si>
    <t>i_köv_2</t>
  </si>
  <si>
    <t>SA-BRA-9</t>
  </si>
  <si>
    <t>NA-CAN-11</t>
  </si>
  <si>
    <t>AS-CHI-13</t>
  </si>
  <si>
    <t>AS-IND-22</t>
  </si>
  <si>
    <t>AS-IND-23</t>
  </si>
  <si>
    <t>AS-IRA-24</t>
  </si>
  <si>
    <t>AS-JAP-27</t>
  </si>
  <si>
    <t>NA-MEX-31</t>
  </si>
  <si>
    <t>AS-SK-48</t>
  </si>
  <si>
    <t>AS-THA-52</t>
  </si>
  <si>
    <t>AS-TUR-54</t>
  </si>
  <si>
    <t>NA-US-57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</si>
</sst>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#,##0;;0;&quot;n.a.&quot;"/>
    <numFmt numFmtId="171" formatCode="#,##0;\-#,##0;&quot;n.a.&quot;;&quot;n.a.&quot;"/>
  </numFmts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171" fontId="0" fillId="0" borderId="0" xfId="0" applyNumberFormat="1"/>
    <xf numFmtId="3" fontId="0" fillId="0" borderId="0" xfId="1" applyNumberFormat="1" applyFont="1" applyAlignment="1">
      <alignment horizontal="center"/>
    </xf>
    <xf numFmtId="0" fontId="18" fillId="0" borderId="0" xfId="0" applyFont="1"/>
    <xf numFmtId="0" fontId="16" fillId="0" borderId="10" xfId="0" applyNumberFormat="1" applyFont="1" applyBorder="1" applyAlignment="1">
      <alignment horizontal="center" vertical="center" wrapText="1"/>
    </xf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Ezres" xfId="1" builtinId="3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</cellStyles>
  <dxfs count="33">
    <dxf>
      <font>
        <color rgb="FFC00000"/>
      </font>
    </dxf>
    <dxf>
      <fill>
        <patternFill>
          <bgColor rgb="FFCCFF66"/>
        </patternFill>
      </fill>
    </dxf>
    <dxf>
      <fill>
        <patternFill>
          <bgColor rgb="FFFF7C80"/>
        </patternFill>
      </fill>
    </dxf>
    <dxf>
      <font>
        <color rgb="FFC00000"/>
      </font>
    </dxf>
    <dxf>
      <font>
        <color rgb="FFC00000"/>
      </font>
    </dxf>
    <dxf>
      <fill>
        <patternFill>
          <bgColor rgb="FFCCFF66"/>
        </patternFill>
      </fill>
    </dxf>
    <dxf>
      <fill>
        <patternFill>
          <bgColor rgb="FFFF7C80"/>
        </patternFill>
      </fill>
    </dxf>
    <dxf>
      <font>
        <color rgb="FFC00000"/>
      </font>
    </dxf>
    <dxf>
      <font>
        <color rgb="FFC00000"/>
      </font>
    </dxf>
    <dxf>
      <fill>
        <patternFill>
          <bgColor rgb="FFCCFF66"/>
        </patternFill>
      </fill>
    </dxf>
    <dxf>
      <fill>
        <patternFill>
          <bgColor rgb="FFFF7C80"/>
        </patternFill>
      </fill>
    </dxf>
    <dxf>
      <font>
        <color rgb="FFC00000"/>
      </font>
    </dxf>
    <dxf>
      <font>
        <color rgb="FFC00000"/>
      </font>
    </dxf>
    <dxf>
      <fill>
        <patternFill>
          <bgColor rgb="FFCCFF66"/>
        </patternFill>
      </fill>
    </dxf>
    <dxf>
      <fill>
        <patternFill>
          <bgColor rgb="FFFF7C80"/>
        </patternFill>
      </fill>
    </dxf>
    <dxf>
      <fill>
        <patternFill patternType="solid">
          <bgColor rgb="FF00B050"/>
        </patternFill>
      </fill>
    </dxf>
    <dxf>
      <font>
        <color rgb="FFC00000"/>
      </font>
    </dxf>
    <dxf>
      <numFmt numFmtId="171" formatCode="#,##0;\-#,##0;&quot;n.a.&quot;;&quot;n.a.&quot;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9" formatCode="#,##0;;0;&quot;n.a.&quot;"/>
    </dxf>
    <dxf>
      <numFmt numFmtId="169" formatCode="#,##0;;0;&quot;n.a.&quot;"/>
    </dxf>
    <dxf>
      <numFmt numFmtId="169" formatCode="#,##0;;0;&quot;n.a.&quot;"/>
    </dxf>
    <dxf>
      <numFmt numFmtId="169" formatCode="#,##0;;0;&quot;n.a.&quot;"/>
    </dxf>
    <dxf>
      <numFmt numFmtId="169" formatCode="#,##0;;0;&quot;n.a.&quot;"/>
    </dxf>
    <dxf>
      <numFmt numFmtId="169" formatCode="#,##0;;0;&quot;n.a.&quot;"/>
    </dxf>
    <dxf>
      <numFmt numFmtId="169" formatCode="#,##0;;0;&quot;n.a.&quot;"/>
    </dxf>
    <dxf>
      <numFmt numFmtId="169" formatCode="#,##0;;0;&quot;n.a.&quot;"/>
    </dxf>
    <dxf>
      <numFmt numFmtId="169" formatCode="#,##0;;0;&quot;n.a.&quot;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ont>
        <b/>
        <i val="0"/>
      </font>
      <border>
        <bottom style="medium">
          <color auto="1"/>
        </bottom>
      </border>
    </dxf>
  </dxfs>
  <tableStyles count="1" defaultTableStyle="TableStyleMedium2" defaultPivotStyle="PivotStyleLight16">
    <tableStyle name="Táblázatstílus 1" pivot="0" count="1" xr9:uid="{5D0E4396-47A7-4315-A8E5-700CBCC7885B}">
      <tableStyleElement type="headerRow" dxfId="32"/>
    </tableStyle>
  </tableStyles>
  <colors>
    <mruColors>
      <color rgb="FFC0EAC5"/>
      <color rgb="FFCCFF66"/>
      <color rgb="FFFF7C80"/>
      <color rgb="FF00B050"/>
      <color rgb="FFC091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hu-HU" b="0">
                <a:solidFill>
                  <a:schemeClr val="tx1"/>
                </a:solidFill>
              </a:rPr>
              <a:t>Európai autógyártás (2010-2018)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Autógyártás!$C$5</c:f>
              <c:strCache>
                <c:ptCount val="1"/>
                <c:pt idx="0">
                  <c:v>EU-AUS-4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Autógyártás!$E$5:$M$5</c:f>
              <c:numCache>
                <c:formatCode>#\ ##0;;0;"n.a."</c:formatCode>
                <c:ptCount val="9"/>
                <c:pt idx="0">
                  <c:v>164900</c:v>
                </c:pt>
                <c:pt idx="1">
                  <c:v>99880</c:v>
                </c:pt>
                <c:pt idx="2">
                  <c:v>108000</c:v>
                </c:pt>
                <c:pt idx="3">
                  <c:v>125500</c:v>
                </c:pt>
                <c:pt idx="4">
                  <c:v>154340</c:v>
                </c:pt>
                <c:pt idx="5">
                  <c:v>166428</c:v>
                </c:pt>
                <c:pt idx="6">
                  <c:v>143060</c:v>
                </c:pt>
                <c:pt idx="7">
                  <c:v>152505</c:v>
                </c:pt>
                <c:pt idx="8">
                  <c:v>104814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B-4F2D-A12F-9EED35EE0DAD}"/>
            </c:ext>
          </c:extLst>
        </c:ser>
        <c:ser>
          <c:idx val="4"/>
          <c:order val="4"/>
          <c:tx>
            <c:strRef>
              <c:f>Autógyártás!$C$7</c:f>
              <c:strCache>
                <c:ptCount val="1"/>
                <c:pt idx="0">
                  <c:v>EU-BEL-7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Autógyártás!$E$7:$M$7</c:f>
              <c:numCache>
                <c:formatCode>#\ ##0;;0;"n.a."</c:formatCode>
                <c:ptCount val="9"/>
                <c:pt idx="0">
                  <c:v>0</c:v>
                </c:pt>
                <c:pt idx="1">
                  <c:v>13428</c:v>
                </c:pt>
                <c:pt idx="2">
                  <c:v>16864</c:v>
                </c:pt>
                <c:pt idx="3">
                  <c:v>15033</c:v>
                </c:pt>
                <c:pt idx="4">
                  <c:v>22990</c:v>
                </c:pt>
                <c:pt idx="5">
                  <c:v>22926</c:v>
                </c:pt>
                <c:pt idx="6">
                  <c:v>25425</c:v>
                </c:pt>
                <c:pt idx="7">
                  <c:v>24343</c:v>
                </c:pt>
                <c:pt idx="8">
                  <c:v>15249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6B-4F2D-A12F-9EED35EE0DAD}"/>
            </c:ext>
          </c:extLst>
        </c:ser>
        <c:ser>
          <c:idx val="5"/>
          <c:order val="5"/>
          <c:tx>
            <c:strRef>
              <c:f>Autógyártás!$C$8</c:f>
              <c:strCache>
                <c:ptCount val="1"/>
                <c:pt idx="0">
                  <c:v>EU-BEL-8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Autógyártás!$E$8:$M$8</c:f>
              <c:numCache>
                <c:formatCode>#\ ##0;;0;"n.a."</c:formatCode>
                <c:ptCount val="9"/>
                <c:pt idx="0">
                  <c:v>308493</c:v>
                </c:pt>
                <c:pt idx="1">
                  <c:v>379140</c:v>
                </c:pt>
                <c:pt idx="2">
                  <c:v>399427</c:v>
                </c:pt>
                <c:pt idx="3">
                  <c:v>409340</c:v>
                </c:pt>
                <c:pt idx="4">
                  <c:v>516832</c:v>
                </c:pt>
                <c:pt idx="5">
                  <c:v>503504</c:v>
                </c:pt>
                <c:pt idx="6">
                  <c:v>538848</c:v>
                </c:pt>
                <c:pt idx="7">
                  <c:v>595084</c:v>
                </c:pt>
                <c:pt idx="8">
                  <c:v>555302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6B-4F2D-A12F-9EED35EE0DAD}"/>
            </c:ext>
          </c:extLst>
        </c:ser>
        <c:ser>
          <c:idx val="7"/>
          <c:order val="7"/>
          <c:tx>
            <c:strRef>
              <c:f>Autógyártás!$C$10</c:f>
              <c:strCache>
                <c:ptCount val="1"/>
                <c:pt idx="0">
                  <c:v>EU-BUL-10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Autógyártás!$E$10:$M$10</c:f>
              <c:numCache>
                <c:formatCode>#\ ##0;;0;"n.a."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2508</c:v>
                </c:pt>
                <c:pt idx="5">
                  <c:v>2200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6B-4F2D-A12F-9EED35EE0DAD}"/>
            </c:ext>
          </c:extLst>
        </c:ser>
        <c:ser>
          <c:idx val="12"/>
          <c:order val="12"/>
          <c:tx>
            <c:strRef>
              <c:f>Autógyártás!$C$15</c:f>
              <c:strCache>
                <c:ptCount val="1"/>
                <c:pt idx="0">
                  <c:v>EU-CR-15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Autógyártás!$E$15:$M$15</c:f>
              <c:numCache>
                <c:formatCode>#\ ##0;;0;"n.a."</c:formatCode>
                <c:ptCount val="9"/>
                <c:pt idx="0">
                  <c:v>1345041</c:v>
                </c:pt>
                <c:pt idx="1">
                  <c:v>1419993</c:v>
                </c:pt>
                <c:pt idx="2">
                  <c:v>1349896</c:v>
                </c:pt>
                <c:pt idx="3">
                  <c:v>1303603</c:v>
                </c:pt>
                <c:pt idx="4">
                  <c:v>1251220</c:v>
                </c:pt>
                <c:pt idx="5">
                  <c:v>1132931</c:v>
                </c:pt>
                <c:pt idx="6">
                  <c:v>1178995</c:v>
                </c:pt>
                <c:pt idx="7">
                  <c:v>1199845</c:v>
                </c:pt>
                <c:pt idx="8">
                  <c:v>1076384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6B-4F2D-A12F-9EED35EE0DAD}"/>
            </c:ext>
          </c:extLst>
        </c:ser>
        <c:ser>
          <c:idx val="15"/>
          <c:order val="15"/>
          <c:tx>
            <c:strRef>
              <c:f>Autógyártás!$C$18</c:f>
              <c:strCache>
                <c:ptCount val="1"/>
                <c:pt idx="0">
                  <c:v>EU-FIN-18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Autógyártás!$E$18:$M$18</c:f>
              <c:numCache>
                <c:formatCode>#\ ##0;;0;"n.a."</c:formatCode>
                <c:ptCount val="9"/>
                <c:pt idx="0">
                  <c:v>112104</c:v>
                </c:pt>
                <c:pt idx="1">
                  <c:v>91598</c:v>
                </c:pt>
                <c:pt idx="2">
                  <c:v>55280</c:v>
                </c:pt>
                <c:pt idx="3">
                  <c:v>69053</c:v>
                </c:pt>
                <c:pt idx="4">
                  <c:v>45035</c:v>
                </c:pt>
                <c:pt idx="5">
                  <c:v>7703</c:v>
                </c:pt>
                <c:pt idx="6">
                  <c:v>2900</c:v>
                </c:pt>
                <c:pt idx="7">
                  <c:v>2540</c:v>
                </c:pt>
                <c:pt idx="8">
                  <c:v>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6B-4F2D-A12F-9EED35EE0DAD}"/>
            </c:ext>
          </c:extLst>
        </c:ser>
        <c:ser>
          <c:idx val="16"/>
          <c:order val="16"/>
          <c:tx>
            <c:strRef>
              <c:f>Autógyártás!$C$19</c:f>
              <c:strCache>
                <c:ptCount val="1"/>
                <c:pt idx="0">
                  <c:v>EU-FRA-19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Autógyártás!$E$19:$M$19</c:f>
              <c:numCache>
                <c:formatCode>#\ ##0;;0;"n.a."</c:formatCode>
                <c:ptCount val="9"/>
                <c:pt idx="0">
                  <c:v>2270000</c:v>
                </c:pt>
                <c:pt idx="1">
                  <c:v>2227000</c:v>
                </c:pt>
                <c:pt idx="2">
                  <c:v>2082000</c:v>
                </c:pt>
                <c:pt idx="3">
                  <c:v>1972000</c:v>
                </c:pt>
                <c:pt idx="4">
                  <c:v>1817000</c:v>
                </c:pt>
                <c:pt idx="5">
                  <c:v>1740000</c:v>
                </c:pt>
                <c:pt idx="6">
                  <c:v>1967765</c:v>
                </c:pt>
                <c:pt idx="7">
                  <c:v>2242928</c:v>
                </c:pt>
                <c:pt idx="8">
                  <c:v>2229421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6B-4F2D-A12F-9EED35EE0DAD}"/>
            </c:ext>
          </c:extLst>
        </c:ser>
        <c:ser>
          <c:idx val="17"/>
          <c:order val="17"/>
          <c:tx>
            <c:strRef>
              <c:f>Autógyártás!$C$20</c:f>
              <c:strCache>
                <c:ptCount val="1"/>
                <c:pt idx="0">
                  <c:v>EU-GER-20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Autógyártás!$E$20:$M$20</c:f>
              <c:numCache>
                <c:formatCode>#\ ##0;;0;"n.a."</c:formatCode>
                <c:ptCount val="9"/>
                <c:pt idx="0">
                  <c:v>5120409</c:v>
                </c:pt>
                <c:pt idx="1">
                  <c:v>5645581</c:v>
                </c:pt>
                <c:pt idx="2">
                  <c:v>5746808</c:v>
                </c:pt>
                <c:pt idx="3">
                  <c:v>6033164</c:v>
                </c:pt>
                <c:pt idx="4">
                  <c:v>5907548</c:v>
                </c:pt>
                <c:pt idx="5">
                  <c:v>5718222</c:v>
                </c:pt>
                <c:pt idx="6">
                  <c:v>5649260</c:v>
                </c:pt>
                <c:pt idx="7">
                  <c:v>6146948</c:v>
                </c:pt>
                <c:pt idx="8">
                  <c:v>5905985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6B-4F2D-A12F-9EED35EE0DAD}"/>
            </c:ext>
          </c:extLst>
        </c:ser>
        <c:ser>
          <c:idx val="18"/>
          <c:order val="18"/>
          <c:tx>
            <c:strRef>
              <c:f>Autógyártás!$C$21</c:f>
              <c:strCache>
                <c:ptCount val="1"/>
                <c:pt idx="0">
                  <c:v>EU-HUN-21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Autógyártás!$E$21:$M$21</c:f>
              <c:numCache>
                <c:formatCode>#\ ##0;;0;"n.a."</c:formatCode>
                <c:ptCount val="9"/>
                <c:pt idx="0">
                  <c:v>430988</c:v>
                </c:pt>
                <c:pt idx="1">
                  <c:v>505400</c:v>
                </c:pt>
                <c:pt idx="2">
                  <c:v>472000</c:v>
                </c:pt>
                <c:pt idx="3">
                  <c:v>495370</c:v>
                </c:pt>
                <c:pt idx="4">
                  <c:v>437599</c:v>
                </c:pt>
                <c:pt idx="5">
                  <c:v>222400</c:v>
                </c:pt>
                <c:pt idx="6">
                  <c:v>217840</c:v>
                </c:pt>
                <c:pt idx="7">
                  <c:v>202800</c:v>
                </c:pt>
                <c:pt idx="8">
                  <c:v>211461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6B-4F2D-A12F-9EED35EE0DAD}"/>
            </c:ext>
          </c:extLst>
        </c:ser>
        <c:ser>
          <c:idx val="22"/>
          <c:order val="22"/>
          <c:tx>
            <c:strRef>
              <c:f>Autógyártás!$C$25</c:f>
              <c:strCache>
                <c:ptCount val="1"/>
                <c:pt idx="0">
                  <c:v>EU-ITA-26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Autógyártás!$E$25:$M$25</c:f>
              <c:numCache>
                <c:formatCode>#\ ##0;;0;"n.a."</c:formatCode>
                <c:ptCount val="9"/>
                <c:pt idx="0">
                  <c:v>1060068</c:v>
                </c:pt>
                <c:pt idx="1">
                  <c:v>1142210</c:v>
                </c:pt>
                <c:pt idx="2">
                  <c:v>1103516</c:v>
                </c:pt>
                <c:pt idx="3">
                  <c:v>1014223</c:v>
                </c:pt>
                <c:pt idx="4">
                  <c:v>697864</c:v>
                </c:pt>
                <c:pt idx="5">
                  <c:v>658206</c:v>
                </c:pt>
                <c:pt idx="6">
                  <c:v>671768</c:v>
                </c:pt>
                <c:pt idx="7">
                  <c:v>790348</c:v>
                </c:pt>
                <c:pt idx="8">
                  <c:v>838186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6B-4F2D-A12F-9EED35EE0DAD}"/>
            </c:ext>
          </c:extLst>
        </c:ser>
        <c:ser>
          <c:idx val="29"/>
          <c:order val="29"/>
          <c:tx>
            <c:strRef>
              <c:f>Autógyártás!$C$32</c:f>
              <c:strCache>
                <c:ptCount val="1"/>
                <c:pt idx="0">
                  <c:v>EU-NET-33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Autógyártás!$E$32:$M$32</c:f>
              <c:numCache>
                <c:formatCode>#\ ##0;;0;"n.a."</c:formatCode>
                <c:ptCount val="9"/>
                <c:pt idx="0">
                  <c:v>0</c:v>
                </c:pt>
                <c:pt idx="1">
                  <c:v>157280</c:v>
                </c:pt>
                <c:pt idx="2">
                  <c:v>44430</c:v>
                </c:pt>
                <c:pt idx="3">
                  <c:v>44122</c:v>
                </c:pt>
                <c:pt idx="4">
                  <c:v>29807</c:v>
                </c:pt>
                <c:pt idx="5">
                  <c:v>29183</c:v>
                </c:pt>
                <c:pt idx="6">
                  <c:v>57462</c:v>
                </c:pt>
                <c:pt idx="7">
                  <c:v>73151</c:v>
                </c:pt>
                <c:pt idx="8">
                  <c:v>94132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6B-4F2D-A12F-9EED35EE0DAD}"/>
            </c:ext>
          </c:extLst>
        </c:ser>
        <c:ser>
          <c:idx val="34"/>
          <c:order val="34"/>
          <c:tx>
            <c:strRef>
              <c:f>Autógyártás!$C$37</c:f>
              <c:strCache>
                <c:ptCount val="1"/>
                <c:pt idx="0">
                  <c:v>EU-POL-40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Autógyártás!$E$37:$M$37</c:f>
              <c:numCache>
                <c:formatCode>#\ ##0;;0;"n.a."</c:formatCode>
                <c:ptCount val="9"/>
                <c:pt idx="0">
                  <c:v>659646</c:v>
                </c:pt>
                <c:pt idx="1">
                  <c:v>689729</c:v>
                </c:pt>
                <c:pt idx="2">
                  <c:v>681837</c:v>
                </c:pt>
                <c:pt idx="3">
                  <c:v>660603</c:v>
                </c:pt>
                <c:pt idx="4">
                  <c:v>593904</c:v>
                </c:pt>
                <c:pt idx="5">
                  <c:v>590159</c:v>
                </c:pt>
                <c:pt idx="6">
                  <c:v>654756</c:v>
                </c:pt>
                <c:pt idx="7">
                  <c:v>838133</c:v>
                </c:pt>
                <c:pt idx="8">
                  <c:v>869474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C6B-4F2D-A12F-9EED35EE0DAD}"/>
            </c:ext>
          </c:extLst>
        </c:ser>
        <c:ser>
          <c:idx val="35"/>
          <c:order val="35"/>
          <c:tx>
            <c:strRef>
              <c:f>Autógyártás!$C$38</c:f>
              <c:strCache>
                <c:ptCount val="1"/>
                <c:pt idx="0">
                  <c:v>EU-POR-41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Autógyártás!$E$38:$M$38</c:f>
              <c:numCache>
                <c:formatCode>#\ ##0;;0;"n.a."</c:formatCode>
                <c:ptCount val="9"/>
                <c:pt idx="0">
                  <c:v>294366</c:v>
                </c:pt>
                <c:pt idx="1">
                  <c:v>175544</c:v>
                </c:pt>
                <c:pt idx="2">
                  <c:v>143096</c:v>
                </c:pt>
                <c:pt idx="3">
                  <c:v>156626</c:v>
                </c:pt>
                <c:pt idx="4">
                  <c:v>161509</c:v>
                </c:pt>
                <c:pt idx="5">
                  <c:v>154016</c:v>
                </c:pt>
                <c:pt idx="6">
                  <c:v>163561</c:v>
                </c:pt>
                <c:pt idx="7">
                  <c:v>192242</c:v>
                </c:pt>
                <c:pt idx="8">
                  <c:v>158723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6B-4F2D-A12F-9EED35EE0DAD}"/>
            </c:ext>
          </c:extLst>
        </c:ser>
        <c:ser>
          <c:idx val="36"/>
          <c:order val="36"/>
          <c:tx>
            <c:strRef>
              <c:f>Autógyártás!$C$39</c:f>
              <c:strCache>
                <c:ptCount val="1"/>
                <c:pt idx="0">
                  <c:v>EU-ROM-42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Autógyártás!$E$39:$M$39</c:f>
              <c:numCache>
                <c:formatCode>#\ ##0;;0;"n.a."</c:formatCode>
                <c:ptCount val="9"/>
                <c:pt idx="0">
                  <c:v>476769</c:v>
                </c:pt>
                <c:pt idx="1">
                  <c:v>359250</c:v>
                </c:pt>
                <c:pt idx="2">
                  <c:v>359306</c:v>
                </c:pt>
                <c:pt idx="3">
                  <c:v>387177</c:v>
                </c:pt>
                <c:pt idx="4">
                  <c:v>391422</c:v>
                </c:pt>
                <c:pt idx="5">
                  <c:v>410997</c:v>
                </c:pt>
                <c:pt idx="6">
                  <c:v>337765</c:v>
                </c:pt>
                <c:pt idx="7">
                  <c:v>335232</c:v>
                </c:pt>
                <c:pt idx="8">
                  <c:v>350912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C6B-4F2D-A12F-9EED35EE0DAD}"/>
            </c:ext>
          </c:extLst>
        </c:ser>
        <c:ser>
          <c:idx val="37"/>
          <c:order val="37"/>
          <c:tx>
            <c:strRef>
              <c:f>Autógyártás!$C$40</c:f>
              <c:strCache>
                <c:ptCount val="1"/>
                <c:pt idx="0">
                  <c:v>EU-RUS-43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Autógyártás!$E$40:$M$40</c:f>
              <c:numCache>
                <c:formatCode>#\ ##0;;0;"n.a."</c:formatCode>
                <c:ptCount val="9"/>
                <c:pt idx="0">
                  <c:v>1767674</c:v>
                </c:pt>
                <c:pt idx="1">
                  <c:v>1551293</c:v>
                </c:pt>
                <c:pt idx="2">
                  <c:v>1303989</c:v>
                </c:pt>
                <c:pt idx="3">
                  <c:v>1384399</c:v>
                </c:pt>
                <c:pt idx="4">
                  <c:v>1886646</c:v>
                </c:pt>
                <c:pt idx="5">
                  <c:v>2184266</c:v>
                </c:pt>
                <c:pt idx="6">
                  <c:v>2233103</c:v>
                </c:pt>
                <c:pt idx="7">
                  <c:v>1990155</c:v>
                </c:pt>
                <c:pt idx="8">
                  <c:v>1403244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C6B-4F2D-A12F-9EED35EE0DAD}"/>
            </c:ext>
          </c:extLst>
        </c:ser>
        <c:ser>
          <c:idx val="38"/>
          <c:order val="38"/>
          <c:tx>
            <c:strRef>
              <c:f>Autógyártás!$C$41</c:f>
              <c:strCache>
                <c:ptCount val="1"/>
                <c:pt idx="0">
                  <c:v>EU-SER-44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Autógyártás!$E$41:$M$41</c:f>
              <c:numCache>
                <c:formatCode>#\ ##0;;0;"n.a."</c:formatCode>
                <c:ptCount val="9"/>
                <c:pt idx="0">
                  <c:v>56449</c:v>
                </c:pt>
                <c:pt idx="1">
                  <c:v>79912</c:v>
                </c:pt>
                <c:pt idx="2">
                  <c:v>80320</c:v>
                </c:pt>
                <c:pt idx="3">
                  <c:v>83630</c:v>
                </c:pt>
                <c:pt idx="4">
                  <c:v>103150</c:v>
                </c:pt>
                <c:pt idx="5">
                  <c:v>113878</c:v>
                </c:pt>
                <c:pt idx="6">
                  <c:v>11032</c:v>
                </c:pt>
                <c:pt idx="7">
                  <c:v>11023</c:v>
                </c:pt>
                <c:pt idx="8">
                  <c:v>18033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C6B-4F2D-A12F-9EED35EE0DAD}"/>
            </c:ext>
          </c:extLst>
        </c:ser>
        <c:ser>
          <c:idx val="39"/>
          <c:order val="39"/>
          <c:tx>
            <c:strRef>
              <c:f>Autógyártás!$C$42</c:f>
              <c:strCache>
                <c:ptCount val="1"/>
                <c:pt idx="0">
                  <c:v>EU-SLO-45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Autógyártás!$E$42:$M$42</c:f>
              <c:numCache>
                <c:formatCode>#\ ##0;;0;"n.a."</c:formatCode>
                <c:ptCount val="9"/>
                <c:pt idx="0">
                  <c:v>1090000</c:v>
                </c:pt>
                <c:pt idx="1">
                  <c:v>1001520</c:v>
                </c:pt>
                <c:pt idx="2">
                  <c:v>1040000</c:v>
                </c:pt>
                <c:pt idx="3">
                  <c:v>1035503</c:v>
                </c:pt>
                <c:pt idx="4">
                  <c:v>993000</c:v>
                </c:pt>
                <c:pt idx="5">
                  <c:v>975000</c:v>
                </c:pt>
                <c:pt idx="6">
                  <c:v>926555</c:v>
                </c:pt>
                <c:pt idx="7">
                  <c:v>639763</c:v>
                </c:pt>
                <c:pt idx="8">
                  <c:v>561933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C6B-4F2D-A12F-9EED35EE0DAD}"/>
            </c:ext>
          </c:extLst>
        </c:ser>
        <c:ser>
          <c:idx val="40"/>
          <c:order val="40"/>
          <c:tx>
            <c:strRef>
              <c:f>Autógyártás!$C$43</c:f>
              <c:strCache>
                <c:ptCount val="1"/>
                <c:pt idx="0">
                  <c:v>EU-SLO-46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Autógyártás!$E$43:$M$43</c:f>
              <c:numCache>
                <c:formatCode>#\ ##0;;0;"n.a."</c:formatCode>
                <c:ptCount val="9"/>
                <c:pt idx="0">
                  <c:v>209378</c:v>
                </c:pt>
                <c:pt idx="1">
                  <c:v>189852</c:v>
                </c:pt>
                <c:pt idx="2">
                  <c:v>133702</c:v>
                </c:pt>
                <c:pt idx="3">
                  <c:v>133092</c:v>
                </c:pt>
                <c:pt idx="4">
                  <c:v>118591</c:v>
                </c:pt>
                <c:pt idx="5">
                  <c:v>93734</c:v>
                </c:pt>
                <c:pt idx="6">
                  <c:v>130949</c:v>
                </c:pt>
                <c:pt idx="7">
                  <c:v>174119</c:v>
                </c:pt>
                <c:pt idx="8">
                  <c:v>205711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C6B-4F2D-A12F-9EED35EE0DAD}"/>
            </c:ext>
          </c:extLst>
        </c:ser>
        <c:ser>
          <c:idx val="43"/>
          <c:order val="43"/>
          <c:tx>
            <c:strRef>
              <c:f>Autógyártás!$C$46</c:f>
              <c:strCache>
                <c:ptCount val="1"/>
                <c:pt idx="0">
                  <c:v>EU-SPA-49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Autógyártás!$E$46:$M$46</c:f>
              <c:numCache>
                <c:formatCode>#\ ##0;;0;"n.a."</c:formatCode>
                <c:ptCount val="9"/>
                <c:pt idx="0">
                  <c:v>2819565</c:v>
                </c:pt>
                <c:pt idx="1">
                  <c:v>2848335</c:v>
                </c:pt>
                <c:pt idx="2">
                  <c:v>2885922</c:v>
                </c:pt>
                <c:pt idx="3">
                  <c:v>2733201</c:v>
                </c:pt>
                <c:pt idx="4">
                  <c:v>2402978</c:v>
                </c:pt>
                <c:pt idx="5">
                  <c:v>2163338</c:v>
                </c:pt>
                <c:pt idx="6">
                  <c:v>1979179</c:v>
                </c:pt>
                <c:pt idx="7">
                  <c:v>2373329</c:v>
                </c:pt>
                <c:pt idx="8">
                  <c:v>2387900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C6B-4F2D-A12F-9EED35EE0DAD}"/>
            </c:ext>
          </c:extLst>
        </c:ser>
        <c:ser>
          <c:idx val="44"/>
          <c:order val="44"/>
          <c:tx>
            <c:strRef>
              <c:f>Autógyártás!$C$47</c:f>
              <c:strCache>
                <c:ptCount val="1"/>
                <c:pt idx="0">
                  <c:v>EU-SWE-50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Autógyártás!$E$47:$M$47</c:f>
              <c:numCache>
                <c:formatCode>#\ ##0;;0;"n.a."</c:formatCode>
                <c:ptCount val="9"/>
                <c:pt idx="0">
                  <c:v>0</c:v>
                </c:pt>
                <c:pt idx="1">
                  <c:v>226000</c:v>
                </c:pt>
                <c:pt idx="2">
                  <c:v>205374</c:v>
                </c:pt>
                <c:pt idx="3">
                  <c:v>188987</c:v>
                </c:pt>
                <c:pt idx="4">
                  <c:v>154173</c:v>
                </c:pt>
                <c:pt idx="5">
                  <c:v>161080</c:v>
                </c:pt>
                <c:pt idx="6">
                  <c:v>162814</c:v>
                </c:pt>
                <c:pt idx="7">
                  <c:v>188969</c:v>
                </c:pt>
                <c:pt idx="8">
                  <c:v>217084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C6B-4F2D-A12F-9EED35EE0DAD}"/>
            </c:ext>
          </c:extLst>
        </c:ser>
        <c:ser>
          <c:idx val="49"/>
          <c:order val="49"/>
          <c:tx>
            <c:strRef>
              <c:f>Autógyártás!$C$52</c:f>
              <c:strCache>
                <c:ptCount val="1"/>
                <c:pt idx="0">
                  <c:v>EU-UKR-55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Autógyártás!$E$52:$M$52</c:f>
              <c:numCache>
                <c:formatCode>#\ ##0;;0;"n.a."</c:formatCode>
                <c:ptCount val="9"/>
                <c:pt idx="0">
                  <c:v>6623</c:v>
                </c:pt>
                <c:pt idx="1">
                  <c:v>9542</c:v>
                </c:pt>
                <c:pt idx="2">
                  <c:v>5264</c:v>
                </c:pt>
                <c:pt idx="3">
                  <c:v>8244</c:v>
                </c:pt>
                <c:pt idx="4">
                  <c:v>28751</c:v>
                </c:pt>
                <c:pt idx="5">
                  <c:v>50449</c:v>
                </c:pt>
                <c:pt idx="6">
                  <c:v>76281</c:v>
                </c:pt>
                <c:pt idx="7">
                  <c:v>104654</c:v>
                </c:pt>
                <c:pt idx="8">
                  <c:v>83133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C6B-4F2D-A12F-9EED35EE0DAD}"/>
            </c:ext>
          </c:extLst>
        </c:ser>
        <c:ser>
          <c:idx val="50"/>
          <c:order val="50"/>
          <c:tx>
            <c:strRef>
              <c:f>Autógyártás!$C$53</c:f>
              <c:strCache>
                <c:ptCount val="1"/>
                <c:pt idx="0">
                  <c:v>EU-UK-56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Autógyártás!$E$1:$M$1</c:f>
              <c:strCache>
                <c:ptCount val="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</c:strCache>
            </c:strRef>
          </c:cat>
          <c:val>
            <c:numRef>
              <c:f>Autógyártás!$E$53:$M$53</c:f>
              <c:numCache>
                <c:formatCode>#\ ##0;;0;"n.a."</c:formatCode>
                <c:ptCount val="9"/>
                <c:pt idx="0">
                  <c:v>1604328</c:v>
                </c:pt>
                <c:pt idx="1">
                  <c:v>1749385</c:v>
                </c:pt>
                <c:pt idx="2">
                  <c:v>1816622</c:v>
                </c:pt>
                <c:pt idx="3">
                  <c:v>1682156</c:v>
                </c:pt>
                <c:pt idx="4">
                  <c:v>1598879</c:v>
                </c:pt>
                <c:pt idx="5">
                  <c:v>1597433</c:v>
                </c:pt>
                <c:pt idx="6">
                  <c:v>1576945</c:v>
                </c:pt>
                <c:pt idx="7">
                  <c:v>1463999</c:v>
                </c:pt>
                <c:pt idx="8">
                  <c:v>1393463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C6B-4F2D-A12F-9EED35EE0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5847343"/>
        <c:axId val="8558583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Autógyártás!$C$3</c15:sqref>
                        </c15:formulaRef>
                      </c:ext>
                    </c:extLst>
                    <c:strCache>
                      <c:ptCount val="1"/>
                      <c:pt idx="0">
                        <c:v>SA-ARG-2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Autógyártás!$E$3:$M$3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466649</c:v>
                      </c:pt>
                      <c:pt idx="1">
                        <c:v>472158</c:v>
                      </c:pt>
                      <c:pt idx="2">
                        <c:v>472776</c:v>
                      </c:pt>
                      <c:pt idx="3">
                        <c:v>533683</c:v>
                      </c:pt>
                      <c:pt idx="4">
                        <c:v>617329</c:v>
                      </c:pt>
                      <c:pt idx="5">
                        <c:v>791007</c:v>
                      </c:pt>
                      <c:pt idx="6">
                        <c:v>764495</c:v>
                      </c:pt>
                      <c:pt idx="7">
                        <c:v>828771</c:v>
                      </c:pt>
                      <c:pt idx="8">
                        <c:v>716540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6-5C6B-4F2D-A12F-9EED35EE0DA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Autógyártás!$C$4</c15:sqref>
                        </c15:formulaRef>
                      </c:ext>
                    </c:extLst>
                    <c:strCache>
                      <c:ptCount val="1"/>
                      <c:pt idx="0">
                        <c:v>AU-AUS-3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Autógyártás!$E$4:$M$4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98632</c:v>
                      </c:pt>
                      <c:pt idx="2">
                        <c:v>161294</c:v>
                      </c:pt>
                      <c:pt idx="3">
                        <c:v>173009</c:v>
                      </c:pt>
                      <c:pt idx="4">
                        <c:v>180311</c:v>
                      </c:pt>
                      <c:pt idx="5">
                        <c:v>215926</c:v>
                      </c:pt>
                      <c:pt idx="6">
                        <c:v>209730</c:v>
                      </c:pt>
                      <c:pt idx="7">
                        <c:v>224193</c:v>
                      </c:pt>
                      <c:pt idx="8">
                        <c:v>243495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5C6B-4F2D-A12F-9EED35EE0DA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Autógyártás!$C$6</c15:sqref>
                        </c15:formulaRef>
                      </c:ext>
                    </c:extLst>
                    <c:strCache>
                      <c:ptCount val="1"/>
                      <c:pt idx="0">
                        <c:v>AS-AZE-5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Autógyártás!$E$6:$M$6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1286</c:v>
                      </c:pt>
                      <c:pt idx="1">
                        <c:v>247</c:v>
                      </c:pt>
                      <c:pt idx="2">
                        <c:v>415</c:v>
                      </c:pt>
                      <c:pt idx="3">
                        <c:v>2145</c:v>
                      </c:pt>
                      <c:pt idx="4">
                        <c:v>669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8-5C6B-4F2D-A12F-9EED35EE0DA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Autógyártás!$C$9</c15:sqref>
                        </c15:formulaRef>
                      </c:ext>
                    </c:extLst>
                    <c:strCache>
                      <c:ptCount val="1"/>
                      <c:pt idx="0">
                        <c:v>SA-BRA-9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Autógyártás!$E$9:$M$9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2879809</c:v>
                      </c:pt>
                      <c:pt idx="1">
                        <c:v>2699672</c:v>
                      </c:pt>
                      <c:pt idx="2">
                        <c:v>2156356</c:v>
                      </c:pt>
                      <c:pt idx="3">
                        <c:v>2429463</c:v>
                      </c:pt>
                      <c:pt idx="4">
                        <c:v>3364890</c:v>
                      </c:pt>
                      <c:pt idx="5">
                        <c:v>3712380</c:v>
                      </c:pt>
                      <c:pt idx="6">
                        <c:v>3402508</c:v>
                      </c:pt>
                      <c:pt idx="7">
                        <c:v>3407861</c:v>
                      </c:pt>
                      <c:pt idx="8">
                        <c:v>3381728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5C6B-4F2D-A12F-9EED35EE0DAD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Autógyártás!$C$11</c15:sqref>
                        </c15:formulaRef>
                      </c:ext>
                    </c:extLst>
                    <c:strCache>
                      <c:ptCount val="1"/>
                      <c:pt idx="0">
                        <c:v>NA-CAN-11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Autógyártás!$E$11:$M$11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2020840</c:v>
                      </c:pt>
                      <c:pt idx="1">
                        <c:v>2199789</c:v>
                      </c:pt>
                      <c:pt idx="2">
                        <c:v>2370271</c:v>
                      </c:pt>
                      <c:pt idx="3">
                        <c:v>2283474</c:v>
                      </c:pt>
                      <c:pt idx="4">
                        <c:v>2393890</c:v>
                      </c:pt>
                      <c:pt idx="5">
                        <c:v>2379806</c:v>
                      </c:pt>
                      <c:pt idx="6">
                        <c:v>2463364</c:v>
                      </c:pt>
                      <c:pt idx="7">
                        <c:v>2135121</c:v>
                      </c:pt>
                      <c:pt idx="8">
                        <c:v>2068189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5C6B-4F2D-A12F-9EED35EE0DAD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Autógyártás!$C$12</c15:sqref>
                        </c15:formulaRef>
                      </c:ext>
                    </c:extLst>
                    <c:strCache>
                      <c:ptCount val="1"/>
                      <c:pt idx="0">
                        <c:v>SA-CHI-12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Autógyártás!$E$12:$M$12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4700</c:v>
                      </c:pt>
                      <c:pt idx="8">
                        <c:v>6660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B-5C6B-4F2D-A12F-9EED35EE0DAD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Autógyártás!$C$13</c15:sqref>
                        </c15:formulaRef>
                      </c:ext>
                    </c:extLst>
                    <c:strCache>
                      <c:ptCount val="1"/>
                      <c:pt idx="0">
                        <c:v>AS-CHI-13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Autógyártás!$E$13:$M$13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27809196</c:v>
                      </c:pt>
                      <c:pt idx="1">
                        <c:v>29015434</c:v>
                      </c:pt>
                      <c:pt idx="2">
                        <c:v>28118794</c:v>
                      </c:pt>
                      <c:pt idx="3">
                        <c:v>24503326</c:v>
                      </c:pt>
                      <c:pt idx="4">
                        <c:v>23722890</c:v>
                      </c:pt>
                      <c:pt idx="5">
                        <c:v>22116825</c:v>
                      </c:pt>
                      <c:pt idx="6">
                        <c:v>19271808</c:v>
                      </c:pt>
                      <c:pt idx="7">
                        <c:v>18418876</c:v>
                      </c:pt>
                      <c:pt idx="8">
                        <c:v>18264761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C-5C6B-4F2D-A12F-9EED35EE0DAD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Autógyártás!$C$14</c15:sqref>
                        </c15:formulaRef>
                      </c:ext>
                    </c:extLst>
                    <c:strCache>
                      <c:ptCount val="1"/>
                      <c:pt idx="0">
                        <c:v>SA-COL-14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Autógyártás!$E$14:$M$14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74994</c:v>
                      </c:pt>
                      <c:pt idx="2">
                        <c:v>79036</c:v>
                      </c:pt>
                      <c:pt idx="3">
                        <c:v>78070</c:v>
                      </c:pt>
                      <c:pt idx="4">
                        <c:v>71137</c:v>
                      </c:pt>
                      <c:pt idx="5">
                        <c:v>70686</c:v>
                      </c:pt>
                      <c:pt idx="6">
                        <c:v>32466</c:v>
                      </c:pt>
                      <c:pt idx="7">
                        <c:v>41714</c:v>
                      </c:pt>
                      <c:pt idx="8">
                        <c:v>109333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D-5C6B-4F2D-A12F-9EED35EE0DAD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Autógyártás!$C$16</c15:sqref>
                        </c15:formulaRef>
                      </c:ext>
                    </c:extLst>
                    <c:strCache>
                      <c:ptCount val="1"/>
                      <c:pt idx="0">
                        <c:v>SA-ECU-16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Autógyártás!$E$16:$M$16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2700</c:v>
                      </c:pt>
                      <c:pt idx="1">
                        <c:v>2700</c:v>
                      </c:pt>
                      <c:pt idx="2">
                        <c:v>4800</c:v>
                      </c:pt>
                      <c:pt idx="3">
                        <c:v>5986</c:v>
                      </c:pt>
                      <c:pt idx="4">
                        <c:v>24322</c:v>
                      </c:pt>
                      <c:pt idx="5">
                        <c:v>24322</c:v>
                      </c:pt>
                      <c:pt idx="6">
                        <c:v>24322</c:v>
                      </c:pt>
                      <c:pt idx="7">
                        <c:v>22335</c:v>
                      </c:pt>
                      <c:pt idx="8">
                        <c:v>32254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E-5C6B-4F2D-A12F-9EED35EE0DAD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Autógyártás!$C$17</c15:sqref>
                        </c15:formulaRef>
                      </c:ext>
                    </c:extLst>
                    <c:strCache>
                      <c:ptCount val="1"/>
                      <c:pt idx="0">
                        <c:v>AF-EGY-17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Autógyártás!$E$17:$M$17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71600</c:v>
                      </c:pt>
                      <c:pt idx="1">
                        <c:v>36640</c:v>
                      </c:pt>
                      <c:pt idx="2">
                        <c:v>36230</c:v>
                      </c:pt>
                      <c:pt idx="3">
                        <c:v>36000</c:v>
                      </c:pt>
                      <c:pt idx="4">
                        <c:v>42515</c:v>
                      </c:pt>
                      <c:pt idx="5">
                        <c:v>39050</c:v>
                      </c:pt>
                      <c:pt idx="6">
                        <c:v>56480</c:v>
                      </c:pt>
                      <c:pt idx="7">
                        <c:v>81731</c:v>
                      </c:pt>
                      <c:pt idx="8">
                        <c:v>116683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F-5C6B-4F2D-A12F-9EED35EE0DAD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Autógyártás!$C$22</c15:sqref>
                        </c15:formulaRef>
                      </c:ext>
                    </c:extLst>
                    <c:strCache>
                      <c:ptCount val="1"/>
                      <c:pt idx="0">
                        <c:v>AS-IND-22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Autógyártás!$E$22:$M$22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5174645</c:v>
                      </c:pt>
                      <c:pt idx="1">
                        <c:v>4782896</c:v>
                      </c:pt>
                      <c:pt idx="2">
                        <c:v>4519341</c:v>
                      </c:pt>
                      <c:pt idx="3">
                        <c:v>4160585</c:v>
                      </c:pt>
                      <c:pt idx="4">
                        <c:v>3840160</c:v>
                      </c:pt>
                      <c:pt idx="5">
                        <c:v>3898425</c:v>
                      </c:pt>
                      <c:pt idx="6">
                        <c:v>4174713</c:v>
                      </c:pt>
                      <c:pt idx="7">
                        <c:v>3927411</c:v>
                      </c:pt>
                      <c:pt idx="8">
                        <c:v>3557073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0-5C6B-4F2D-A12F-9EED35EE0DAD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Autógyártás!$C$23</c15:sqref>
                        </c15:formulaRef>
                      </c:ext>
                    </c:extLst>
                    <c:strCache>
                      <c:ptCount val="1"/>
                      <c:pt idx="0">
                        <c:v>AS-IND-23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Autógyártás!$E$23:$M$23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1343714</c:v>
                      </c:pt>
                      <c:pt idx="1">
                        <c:v>1216615</c:v>
                      </c:pt>
                      <c:pt idx="2">
                        <c:v>1177389</c:v>
                      </c:pt>
                      <c:pt idx="3">
                        <c:v>1098780</c:v>
                      </c:pt>
                      <c:pt idx="4">
                        <c:v>1298523</c:v>
                      </c:pt>
                      <c:pt idx="5">
                        <c:v>1206368</c:v>
                      </c:pt>
                      <c:pt idx="6">
                        <c:v>1052895</c:v>
                      </c:pt>
                      <c:pt idx="7">
                        <c:v>838388</c:v>
                      </c:pt>
                      <c:pt idx="8">
                        <c:v>702508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1-5C6B-4F2D-A12F-9EED35EE0DAD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Autógyártás!$C$24</c15:sqref>
                        </c15:formulaRef>
                      </c:ext>
                    </c:extLst>
                    <c:strCache>
                      <c:ptCount val="1"/>
                      <c:pt idx="0">
                        <c:v>AS-IRA-24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Autógyártás!$E$24:$M$24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1095526</c:v>
                      </c:pt>
                      <c:pt idx="1">
                        <c:v>1515396</c:v>
                      </c:pt>
                      <c:pt idx="2">
                        <c:v>1164710</c:v>
                      </c:pt>
                      <c:pt idx="3">
                        <c:v>982337</c:v>
                      </c:pt>
                      <c:pt idx="4">
                        <c:v>1090846</c:v>
                      </c:pt>
                      <c:pt idx="5">
                        <c:v>743647</c:v>
                      </c:pt>
                      <c:pt idx="6">
                        <c:v>1000089</c:v>
                      </c:pt>
                      <c:pt idx="7">
                        <c:v>1649311</c:v>
                      </c:pt>
                      <c:pt idx="8">
                        <c:v>1599454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2-5C6B-4F2D-A12F-9EED35EE0DAD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Autógyártás!$C$26</c15:sqref>
                        </c15:formulaRef>
                      </c:ext>
                    </c:extLst>
                    <c:strCache>
                      <c:ptCount val="1"/>
                      <c:pt idx="0">
                        <c:v>AS-JAP-27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Autógyártás!$E$26:$M$26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9728528</c:v>
                      </c:pt>
                      <c:pt idx="1">
                        <c:v>9693746</c:v>
                      </c:pt>
                      <c:pt idx="2">
                        <c:v>9204590</c:v>
                      </c:pt>
                      <c:pt idx="3">
                        <c:v>9278321</c:v>
                      </c:pt>
                      <c:pt idx="4">
                        <c:v>9774558</c:v>
                      </c:pt>
                      <c:pt idx="5">
                        <c:v>9630181</c:v>
                      </c:pt>
                      <c:pt idx="6">
                        <c:v>9943077</c:v>
                      </c:pt>
                      <c:pt idx="7">
                        <c:v>8398630</c:v>
                      </c:pt>
                      <c:pt idx="8">
                        <c:v>9628920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5C6B-4F2D-A12F-9EED35EE0DAD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Autógyártás!$C$27</c15:sqref>
                        </c15:formulaRef>
                      </c:ext>
                    </c:extLst>
                    <c:strCache>
                      <c:ptCount val="1"/>
                      <c:pt idx="0">
                        <c:v>AS-KAZ-28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Autógyártás!$E$27:$M$27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19071</c:v>
                      </c:pt>
                      <c:pt idx="2">
                        <c:v>10651</c:v>
                      </c:pt>
                      <c:pt idx="3">
                        <c:v>14477</c:v>
                      </c:pt>
                      <c:pt idx="4">
                        <c:v>40162</c:v>
                      </c:pt>
                      <c:pt idx="5">
                        <c:v>40684</c:v>
                      </c:pt>
                      <c:pt idx="6">
                        <c:v>19186</c:v>
                      </c:pt>
                      <c:pt idx="7">
                        <c:v>8195</c:v>
                      </c:pt>
                      <c:pt idx="8">
                        <c:v>3176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4-5C6B-4F2D-A12F-9EED35EE0DAD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Autógyártás!$C$28</c15:sqref>
                        </c15:formulaRef>
                      </c:ext>
                    </c:extLst>
                    <c:strCache>
                      <c:ptCount val="1"/>
                      <c:pt idx="0">
                        <c:v>AF-KEN-29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Autógyártás!$E$28:$M$28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3080</c:v>
                      </c:pt>
                      <c:pt idx="5">
                        <c:v>3080</c:v>
                      </c:pt>
                      <c:pt idx="6">
                        <c:v>2945</c:v>
                      </c:pt>
                      <c:pt idx="7">
                        <c:v>0</c:v>
                      </c:pt>
                      <c:pt idx="8">
                        <c:v>405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5-5C6B-4F2D-A12F-9EED35EE0DAD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Autógyártás!$C$29</c15:sqref>
                        </c15:formulaRef>
                      </c:ext>
                    </c:extLst>
                    <c:strCache>
                      <c:ptCount val="1"/>
                      <c:pt idx="0">
                        <c:v>AS-MAL-30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Autógyártás!$E$29:$M$29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564800</c:v>
                      </c:pt>
                      <c:pt idx="1">
                        <c:v>460140</c:v>
                      </c:pt>
                      <c:pt idx="2">
                        <c:v>513445</c:v>
                      </c:pt>
                      <c:pt idx="3">
                        <c:v>614671</c:v>
                      </c:pt>
                      <c:pt idx="4">
                        <c:v>596600</c:v>
                      </c:pt>
                      <c:pt idx="5">
                        <c:v>601407</c:v>
                      </c:pt>
                      <c:pt idx="6">
                        <c:v>572150</c:v>
                      </c:pt>
                      <c:pt idx="7">
                        <c:v>533695</c:v>
                      </c:pt>
                      <c:pt idx="8">
                        <c:v>567715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6-5C6B-4F2D-A12F-9EED35EE0DAD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Autógyártás!$C$30</c15:sqref>
                        </c15:formulaRef>
                      </c:ext>
                    </c:extLst>
                    <c:strCache>
                      <c:ptCount val="1"/>
                      <c:pt idx="0">
                        <c:v>NA-MEX-31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Autógyártás!$E$30:$M$30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4100525</c:v>
                      </c:pt>
                      <c:pt idx="1">
                        <c:v>4068415</c:v>
                      </c:pt>
                      <c:pt idx="2">
                        <c:v>3600365</c:v>
                      </c:pt>
                      <c:pt idx="3">
                        <c:v>3565469</c:v>
                      </c:pt>
                      <c:pt idx="4">
                        <c:v>3365306</c:v>
                      </c:pt>
                      <c:pt idx="5">
                        <c:v>3054849</c:v>
                      </c:pt>
                      <c:pt idx="6">
                        <c:v>3001814</c:v>
                      </c:pt>
                      <c:pt idx="7">
                        <c:v>2681050</c:v>
                      </c:pt>
                      <c:pt idx="8">
                        <c:v>2342282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7-5C6B-4F2D-A12F-9EED35EE0DAD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Autógyártás!$C$31</c15:sqref>
                        </c15:formulaRef>
                      </c:ext>
                    </c:extLst>
                    <c:strCache>
                      <c:ptCount val="1"/>
                      <c:pt idx="0">
                        <c:v>AF-MOR-32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Autógyártás!$E$31:$M$31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402085</c:v>
                      </c:pt>
                      <c:pt idx="1">
                        <c:v>376286</c:v>
                      </c:pt>
                      <c:pt idx="2">
                        <c:v>345106</c:v>
                      </c:pt>
                      <c:pt idx="3">
                        <c:v>288329</c:v>
                      </c:pt>
                      <c:pt idx="4">
                        <c:v>231986</c:v>
                      </c:pt>
                      <c:pt idx="5">
                        <c:v>167452</c:v>
                      </c:pt>
                      <c:pt idx="6">
                        <c:v>108743</c:v>
                      </c:pt>
                      <c:pt idx="7">
                        <c:v>59477</c:v>
                      </c:pt>
                      <c:pt idx="8">
                        <c:v>42066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8-5C6B-4F2D-A12F-9EED35EE0DAD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Autógyártás!$C$33</c15:sqref>
                        </c15:formulaRef>
                      </c:ext>
                    </c:extLst>
                    <c:strCache>
                      <c:ptCount val="1"/>
                      <c:pt idx="0">
                        <c:v>AF-NIG-35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Autógyártás!$E$33:$M$33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2937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9-5C6B-4F2D-A12F-9EED35EE0DAD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Autógyártás!$C$34</c15:sqref>
                        </c15:formulaRef>
                      </c:ext>
                    </c:extLst>
                    <c:strCache>
                      <c:ptCount val="1"/>
                      <c:pt idx="0">
                        <c:v>AS-PAK-37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Autógyártás!$E$34:$M$34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269700</c:v>
                      </c:pt>
                      <c:pt idx="1">
                        <c:v>230250</c:v>
                      </c:pt>
                      <c:pt idx="2">
                        <c:v>214650</c:v>
                      </c:pt>
                      <c:pt idx="3">
                        <c:v>229686</c:v>
                      </c:pt>
                      <c:pt idx="4">
                        <c:v>148746</c:v>
                      </c:pt>
                      <c:pt idx="5">
                        <c:v>134145</c:v>
                      </c:pt>
                      <c:pt idx="6">
                        <c:v>165700</c:v>
                      </c:pt>
                      <c:pt idx="7">
                        <c:v>162194</c:v>
                      </c:pt>
                      <c:pt idx="8">
                        <c:v>152970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A-5C6B-4F2D-A12F-9EED35EE0DAD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Autógyártás!$C$35</c15:sqref>
                        </c15:formulaRef>
                      </c:ext>
                    </c:extLst>
                    <c:strCache>
                      <c:ptCount val="1"/>
                      <c:pt idx="0">
                        <c:v>SA-PER-38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Autógyártás!$E$35:$M$35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1566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5C6B-4F2D-A12F-9EED35EE0DAD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Autógyártás!$C$36</c15:sqref>
                        </c15:formulaRef>
                      </c:ext>
                    </c:extLst>
                    <c:strCache>
                      <c:ptCount val="1"/>
                      <c:pt idx="0">
                        <c:v>AS-PHI-39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Autógyártás!$E$36:$M$36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79763</c:v>
                      </c:pt>
                      <c:pt idx="1">
                        <c:v>141251</c:v>
                      </c:pt>
                      <c:pt idx="2">
                        <c:v>116686</c:v>
                      </c:pt>
                      <c:pt idx="3">
                        <c:v>112493</c:v>
                      </c:pt>
                      <c:pt idx="4">
                        <c:v>106938</c:v>
                      </c:pt>
                      <c:pt idx="5">
                        <c:v>52260</c:v>
                      </c:pt>
                      <c:pt idx="6">
                        <c:v>55360</c:v>
                      </c:pt>
                      <c:pt idx="7">
                        <c:v>53921</c:v>
                      </c:pt>
                      <c:pt idx="8">
                        <c:v>65625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5C6B-4F2D-A12F-9EED35EE0DAD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Autógyártás!$C$44</c15:sqref>
                        </c15:formulaRef>
                      </c:ext>
                    </c:extLst>
                    <c:strCache>
                      <c:ptCount val="1"/>
                      <c:pt idx="0">
                        <c:v>AF-SA-47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Autógyártás!$E$44:$M$44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610854</c:v>
                      </c:pt>
                      <c:pt idx="1">
                        <c:v>589951</c:v>
                      </c:pt>
                      <c:pt idx="2">
                        <c:v>599004</c:v>
                      </c:pt>
                      <c:pt idx="3">
                        <c:v>615658</c:v>
                      </c:pt>
                      <c:pt idx="4">
                        <c:v>566083</c:v>
                      </c:pt>
                      <c:pt idx="5">
                        <c:v>545913</c:v>
                      </c:pt>
                      <c:pt idx="6">
                        <c:v>539424</c:v>
                      </c:pt>
                      <c:pt idx="7">
                        <c:v>532545</c:v>
                      </c:pt>
                      <c:pt idx="8">
                        <c:v>472049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5C6B-4F2D-A12F-9EED35EE0DAD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Autógyártás!$C$45</c15:sqref>
                        </c15:formulaRef>
                      </c:ext>
                    </c:extLst>
                    <c:strCache>
                      <c:ptCount val="1"/>
                      <c:pt idx="0">
                        <c:v>AS-SK-48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Autógyártás!$E$45:$M$45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4028834</c:v>
                      </c:pt>
                      <c:pt idx="1">
                        <c:v>4114913</c:v>
                      </c:pt>
                      <c:pt idx="2">
                        <c:v>4228509</c:v>
                      </c:pt>
                      <c:pt idx="3">
                        <c:v>4555957</c:v>
                      </c:pt>
                      <c:pt idx="4">
                        <c:v>4524932</c:v>
                      </c:pt>
                      <c:pt idx="5">
                        <c:v>4521429</c:v>
                      </c:pt>
                      <c:pt idx="6">
                        <c:v>4561766</c:v>
                      </c:pt>
                      <c:pt idx="7">
                        <c:v>4657094</c:v>
                      </c:pt>
                      <c:pt idx="8">
                        <c:v>4271741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E-5C6B-4F2D-A12F-9EED35EE0DAD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Autógyártás!$C$48</c15:sqref>
                        </c15:formulaRef>
                      </c:ext>
                    </c:extLst>
                    <c:strCache>
                      <c:ptCount val="1"/>
                      <c:pt idx="0">
                        <c:v>AS-TAI-51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Autógyártás!$E$48:$M$48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253241</c:v>
                      </c:pt>
                      <c:pt idx="1">
                        <c:v>291563</c:v>
                      </c:pt>
                      <c:pt idx="2">
                        <c:v>309531</c:v>
                      </c:pt>
                      <c:pt idx="3">
                        <c:v>351085</c:v>
                      </c:pt>
                      <c:pt idx="4">
                        <c:v>379223</c:v>
                      </c:pt>
                      <c:pt idx="5">
                        <c:v>338720</c:v>
                      </c:pt>
                      <c:pt idx="6">
                        <c:v>339038</c:v>
                      </c:pt>
                      <c:pt idx="7">
                        <c:v>343296</c:v>
                      </c:pt>
                      <c:pt idx="8">
                        <c:v>303456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F-5C6B-4F2D-A12F-9EED35EE0DAD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Autógyártás!$C$49</c15:sqref>
                        </c15:formulaRef>
                      </c:ext>
                    </c:extLst>
                    <c:strCache>
                      <c:ptCount val="1"/>
                      <c:pt idx="0">
                        <c:v>AS-THA-52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Autógyártás!$E$49:$M$49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2167694</c:v>
                      </c:pt>
                      <c:pt idx="1">
                        <c:v>1988823</c:v>
                      </c:pt>
                      <c:pt idx="2">
                        <c:v>1944417</c:v>
                      </c:pt>
                      <c:pt idx="3">
                        <c:v>1915420</c:v>
                      </c:pt>
                      <c:pt idx="4">
                        <c:v>1880007</c:v>
                      </c:pt>
                      <c:pt idx="5">
                        <c:v>2457057</c:v>
                      </c:pt>
                      <c:pt idx="6">
                        <c:v>2429142</c:v>
                      </c:pt>
                      <c:pt idx="7">
                        <c:v>1457798</c:v>
                      </c:pt>
                      <c:pt idx="8">
                        <c:v>1644513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0-5C6B-4F2D-A12F-9EED35EE0DAD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Autógyártás!$C$50</c15:sqref>
                        </c15:formulaRef>
                      </c:ext>
                    </c:extLst>
                    <c:strCache>
                      <c:ptCount val="1"/>
                      <c:pt idx="0">
                        <c:v>AF-TUN-53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Autógyártás!$E$50:$M$50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1700</c:v>
                      </c:pt>
                      <c:pt idx="1">
                        <c:v>1940</c:v>
                      </c:pt>
                      <c:pt idx="2">
                        <c:v>1940</c:v>
                      </c:pt>
                      <c:pt idx="3">
                        <c:v>540</c:v>
                      </c:pt>
                      <c:pt idx="4">
                        <c:v>540</c:v>
                      </c:pt>
                      <c:pt idx="5">
                        <c:v>1860</c:v>
                      </c:pt>
                      <c:pt idx="6">
                        <c:v>1860</c:v>
                      </c:pt>
                      <c:pt idx="7">
                        <c:v>1860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5C6B-4F2D-A12F-9EED35EE0DAD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Autógyártás!$C$51</c15:sqref>
                        </c15:formulaRef>
                      </c:ext>
                    </c:extLst>
                    <c:strCache>
                      <c:ptCount val="1"/>
                      <c:pt idx="0">
                        <c:v>AS-TUR-54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Autógyártás!$E$51:$M$51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1550150</c:v>
                      </c:pt>
                      <c:pt idx="1">
                        <c:v>1695731</c:v>
                      </c:pt>
                      <c:pt idx="2">
                        <c:v>1485927</c:v>
                      </c:pt>
                      <c:pt idx="3">
                        <c:v>1358796</c:v>
                      </c:pt>
                      <c:pt idx="4">
                        <c:v>1170445</c:v>
                      </c:pt>
                      <c:pt idx="5">
                        <c:v>1125534</c:v>
                      </c:pt>
                      <c:pt idx="6">
                        <c:v>1072978</c:v>
                      </c:pt>
                      <c:pt idx="7">
                        <c:v>1189131</c:v>
                      </c:pt>
                      <c:pt idx="8">
                        <c:v>1094557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2-5C6B-4F2D-A12F-9EED35EE0DAD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Autógyártás!$C$54</c15:sqref>
                        </c15:formulaRef>
                      </c:ext>
                    </c:extLst>
                    <c:strCache>
                      <c:ptCount val="1"/>
                      <c:pt idx="0">
                        <c:v>NA-US-57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Autógyártás!$E$54:$M$54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11314705</c:v>
                      </c:pt>
                      <c:pt idx="1">
                        <c:v>11189985</c:v>
                      </c:pt>
                      <c:pt idx="2">
                        <c:v>12198137</c:v>
                      </c:pt>
                      <c:pt idx="3">
                        <c:v>12100095</c:v>
                      </c:pt>
                      <c:pt idx="4">
                        <c:v>11660699</c:v>
                      </c:pt>
                      <c:pt idx="5">
                        <c:v>11066432</c:v>
                      </c:pt>
                      <c:pt idx="6">
                        <c:v>10335765</c:v>
                      </c:pt>
                      <c:pt idx="7">
                        <c:v>8661535</c:v>
                      </c:pt>
                      <c:pt idx="8">
                        <c:v>7743093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3-5C6B-4F2D-A12F-9EED35EE0DAD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Autógyártás!$C$55</c15:sqref>
                        </c15:formulaRef>
                      </c:ext>
                    </c:extLst>
                    <c:strCache>
                      <c:ptCount val="1"/>
                      <c:pt idx="0">
                        <c:v>SA-URU-58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Autógyártás!$E$55:$M$55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4-5C6B-4F2D-A12F-9EED35EE0DAD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Autógyártás!$C$56</c15:sqref>
                        </c15:formulaRef>
                      </c:ext>
                    </c:extLst>
                    <c:strCache>
                      <c:ptCount val="1"/>
                      <c:pt idx="0">
                        <c:v>AS-UZB-59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Autógyártás!$E$56:$M$56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220667</c:v>
                      </c:pt>
                      <c:pt idx="1">
                        <c:v>140247</c:v>
                      </c:pt>
                      <c:pt idx="2">
                        <c:v>88152</c:v>
                      </c:pt>
                      <c:pt idx="3">
                        <c:v>185400</c:v>
                      </c:pt>
                      <c:pt idx="4">
                        <c:v>245660</c:v>
                      </c:pt>
                      <c:pt idx="5">
                        <c:v>246641</c:v>
                      </c:pt>
                      <c:pt idx="6">
                        <c:v>164180</c:v>
                      </c:pt>
                      <c:pt idx="7">
                        <c:v>179560</c:v>
                      </c:pt>
                      <c:pt idx="8">
                        <c:v>156880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5-5C6B-4F2D-A12F-9EED35EE0DAD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Autógyártás!$C$57</c15:sqref>
                        </c15:formulaRef>
                      </c:ext>
                    </c:extLst>
                    <c:strCache>
                      <c:ptCount val="1"/>
                      <c:pt idx="0">
                        <c:v>SA-VEN-60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Autógyártás!$E$57:$M$57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1774</c:v>
                      </c:pt>
                      <c:pt idx="1">
                        <c:v>2850</c:v>
                      </c:pt>
                      <c:pt idx="2">
                        <c:v>18300</c:v>
                      </c:pt>
                      <c:pt idx="3">
                        <c:v>19759</c:v>
                      </c:pt>
                      <c:pt idx="4">
                        <c:v>71753</c:v>
                      </c:pt>
                      <c:pt idx="5">
                        <c:v>104083</c:v>
                      </c:pt>
                      <c:pt idx="6">
                        <c:v>102409</c:v>
                      </c:pt>
                      <c:pt idx="7">
                        <c:v>104357</c:v>
                      </c:pt>
                      <c:pt idx="8">
                        <c:v>135425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6-5C6B-4F2D-A12F-9EED35EE0DAD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Autógyártás!$C$58</c15:sqref>
                        </c15:formulaRef>
                      </c:ext>
                    </c:extLst>
                    <c:strCache>
                      <c:ptCount val="1"/>
                      <c:pt idx="0">
                        <c:v>AS-VIE-61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Autógyártás!$E$58:$M$58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236161</c:v>
                      </c:pt>
                      <c:pt idx="2">
                        <c:v>236161</c:v>
                      </c:pt>
                      <c:pt idx="3">
                        <c:v>50000</c:v>
                      </c:pt>
                      <c:pt idx="4">
                        <c:v>48871</c:v>
                      </c:pt>
                      <c:pt idx="5">
                        <c:v>37576</c:v>
                      </c:pt>
                      <c:pt idx="6">
                        <c:v>40470</c:v>
                      </c:pt>
                      <c:pt idx="7">
                        <c:v>31181</c:v>
                      </c:pt>
                      <c:pt idx="8">
                        <c:v>42286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7-5C6B-4F2D-A12F-9EED35EE0DAD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Autógyártás!$C$59</c15:sqref>
                        </c15:formulaRef>
                      </c:ext>
                    </c:extLst>
                    <c:strCache>
                      <c:ptCount val="1"/>
                      <c:pt idx="0">
                        <c:v>AF-ZIM-62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Autógyártás!$E$1:$M$1</c15:sqref>
                        </c15:formulaRef>
                      </c:ext>
                    </c:extLst>
                    <c:strCache>
                      <c:ptCount val="9"/>
                      <c:pt idx="0">
                        <c:v>2018</c:v>
                      </c:pt>
                      <c:pt idx="1">
                        <c:v>2017</c:v>
                      </c:pt>
                      <c:pt idx="2">
                        <c:v>2016</c:v>
                      </c:pt>
                      <c:pt idx="3">
                        <c:v>2015</c:v>
                      </c:pt>
                      <c:pt idx="4">
                        <c:v>2014</c:v>
                      </c:pt>
                      <c:pt idx="5">
                        <c:v>2013</c:v>
                      </c:pt>
                      <c:pt idx="6">
                        <c:v>2012</c:v>
                      </c:pt>
                      <c:pt idx="7">
                        <c:v>2011</c:v>
                      </c:pt>
                      <c:pt idx="8">
                        <c:v>2010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Autógyártás!$E$59:$M$59</c15:sqref>
                        </c15:formulaRef>
                      </c:ext>
                    </c:extLst>
                    <c:numCache>
                      <c:formatCode>#\ ##0;;0;"n.a."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829</c:v>
                      </c:pt>
                      <c:pt idx="5">
                        <c:v>829</c:v>
                      </c:pt>
                      <c:pt idx="6">
                        <c:v>829</c:v>
                      </c:pt>
                      <c:pt idx="7">
                        <c:v>257</c:v>
                      </c:pt>
                      <c:pt idx="8">
                        <c:v>960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8-5C6B-4F2D-A12F-9EED35EE0DAD}"/>
                  </c:ext>
                </c:extLst>
              </c15:ser>
            </c15:filteredBarSeries>
          </c:ext>
        </c:extLst>
      </c:barChart>
      <c:catAx>
        <c:axId val="85584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55858383"/>
        <c:crosses val="autoZero"/>
        <c:auto val="1"/>
        <c:lblAlgn val="ctr"/>
        <c:lblOffset val="100"/>
        <c:noMultiLvlLbl val="0"/>
      </c:catAx>
      <c:valAx>
        <c:axId val="8558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5584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/>
        </a:gs>
        <a:gs pos="100000">
          <a:srgbClr val="C0EAC5"/>
        </a:gs>
      </a:gsLst>
      <a:lin ang="2700000" scaled="0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5FA21B-59C4-4AA9-96E0-A494D88DFE65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BCC2D1A-6E56-9D3E-6AEF-CC438C1008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10A38-CCB1-42A9-BA7C-848E39CBDAF1}" name="Táblázat1" displayName="Táblázat1" ref="A1:O59" totalsRowShown="0" headerRowDxfId="31">
  <autoFilter ref="A1:O59" xr:uid="{26310A38-CCB1-42A9-BA7C-848E39CBDA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11792E8-76F8-441B-8A50-31B95003528C}" name="Ország"/>
    <tableColumn id="2" xr3:uid="{6EAE9538-A927-4A37-8006-B902099CD6C2}" name="Ország (magyar)" dataDxfId="30">
      <calculatedColumnFormula>_xlfn.XLOOKUP(Táblázat1[[#This Row],[Ország]],Táblázat2[Név angolul],Táblázat2[Név magyarul])</calculatedColumnFormula>
    </tableColumn>
    <tableColumn id="3" xr3:uid="{039B39C9-2D0C-4795-825A-CA4A80674A0F}" name="Ország (kód)" dataDxfId="29">
      <calculatedColumnFormula array="1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calculatedColumnFormula>
    </tableColumn>
    <tableColumn id="15" xr3:uid="{9B62FEBA-4F99-4739-A0D1-C9062A57D467}" name="2018 (előrejelzés)" dataDxfId="17">
      <calculatedColumnFormula array="1">IFERROR(TREND(Táblázat1[[#This Row],[2017]:[2010]],VALUE(Táblázat1[[#Headers],[2017]:[2010]]), 2018), " ")</calculatedColumnFormula>
    </tableColumn>
    <tableColumn id="4" xr3:uid="{F0F5E6AB-AB9C-4D1E-BB78-D5746E447624}" name="2018" dataDxfId="28"/>
    <tableColumn id="5" xr3:uid="{F67A4ABF-5E9D-404E-AD72-322BC8F50262}" name="2017" dataDxfId="27"/>
    <tableColumn id="6" xr3:uid="{9E04B3DC-88EA-4CEA-9344-01025F9E647F}" name="2016" dataDxfId="26"/>
    <tableColumn id="7" xr3:uid="{050BB96A-BCDB-46EB-8177-AE7A90464B48}" name="2015" dataDxfId="25"/>
    <tableColumn id="8" xr3:uid="{29F9C2A6-F056-484C-824E-143AA165CFEC}" name="2014" dataDxfId="24"/>
    <tableColumn id="9" xr3:uid="{694BBF25-062C-44A7-851D-EAC2A25B5651}" name="2013" dataDxfId="23"/>
    <tableColumn id="10" xr3:uid="{8F3C7B51-7845-43D2-A996-30901E617B80}" name="2012" dataDxfId="22"/>
    <tableColumn id="11" xr3:uid="{B0F33024-028A-422C-B019-C1352407F23F}" name="2011" dataDxfId="21"/>
    <tableColumn id="12" xr3:uid="{8CD2DB86-90D6-49CB-AC47-F634797435CD}" name="2010" dataDxfId="20"/>
    <tableColumn id="13" xr3:uid="{F380F203-5CA9-4312-A515-D31FEAB9D9CE}" name="Legjobb év" dataDxfId="19">
      <calculatedColumnFormula array="1">_xlfn.XLOOKUP(MAX(Táblázat1[[#This Row],[2018]:[2010]]), Táblázat1[[#This Row],[2018]:[2010]],Táblázat1[[#Headers],[2018]:[2010]])</calculatedColumnFormula>
    </tableColumn>
    <tableColumn id="14" xr3:uid="{8BD1BB94-CD27-43DB-8B50-AE12901F5581}" name="Rangsor" dataDxfId="18">
      <calculatedColumnFormula>_xlfn.LET(
  _xlpm.rangsor,
  _xlfn._xlws.SORT( _xlfn.BYROW(Táblázat1[[2018]:[2010]],
    _xlfn.LAMBDA(_xlpm.row, SUM(_xlpm.row))
  ),,-1),
  MATCH(SUM(Táblázat1[[#This Row],[2018]:[2010]]), _xlpm.rangsor, 0)
)</calculatedColumnFormula>
    </tableColumn>
  </tableColumns>
  <tableStyleInfo name="Táblázatstílus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058B3-4FD6-413B-92C0-20139AD1CF14}" name="Táblázat2" displayName="Táblázat2" ref="A1:C63" totalsRowShown="0">
  <autoFilter ref="A1:C63" xr:uid="{EB9058B3-4FD6-413B-92C0-20139AD1CF14}">
    <filterColumn colId="0" hiddenButton="1"/>
    <filterColumn colId="1" hiddenButton="1"/>
    <filterColumn colId="2" hiddenButton="1"/>
  </autoFilter>
  <tableColumns count="3">
    <tableColumn id="1" xr3:uid="{E556A8C1-014D-4B70-94D9-53BBE66003D5}" name="Név angolul"/>
    <tableColumn id="2" xr3:uid="{3C3EA7BE-C089-4BBB-82B4-3CC1BC7E49DE}" name="Név magyarul"/>
    <tableColumn id="3" xr3:uid="{53945EB4-E08C-4557-AA90-19E5D003C118}" name="Kontinens"/>
  </tableColumns>
  <tableStyleInfo name="Táblázatstílus 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0657-92F1-45B6-A9A0-B7F520D62C2A}">
  <dimension ref="A1:Y59"/>
  <sheetViews>
    <sheetView topLeftCell="B34" zoomScaleNormal="100" workbookViewId="0">
      <selection activeCell="M54" sqref="B54:M54"/>
    </sheetView>
  </sheetViews>
  <sheetFormatPr defaultRowHeight="15" x14ac:dyDescent="0.25"/>
  <cols>
    <col min="1" max="1" width="16" hidden="1" customWidth="1"/>
    <col min="2" max="2" width="17.42578125" customWidth="1"/>
    <col min="3" max="4" width="15.140625" customWidth="1"/>
    <col min="5" max="13" width="9.85546875" bestFit="1" customWidth="1"/>
    <col min="14" max="14" width="11.5703125" customWidth="1"/>
    <col min="15" max="15" width="11.5703125" bestFit="1" customWidth="1"/>
    <col min="18" max="18" width="10" bestFit="1" customWidth="1"/>
  </cols>
  <sheetData>
    <row r="1" spans="1:25" s="2" customFormat="1" ht="48" customHeight="1" x14ac:dyDescent="0.25">
      <c r="A1" s="5" t="s">
        <v>0</v>
      </c>
      <c r="B1" s="5" t="s">
        <v>61</v>
      </c>
      <c r="C1" s="5" t="s">
        <v>60</v>
      </c>
      <c r="D1" s="5" t="s">
        <v>140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130</v>
      </c>
      <c r="J1" s="5" t="s">
        <v>131</v>
      </c>
      <c r="K1" s="5" t="s">
        <v>132</v>
      </c>
      <c r="L1" s="5" t="s">
        <v>133</v>
      </c>
      <c r="M1" s="5" t="s">
        <v>134</v>
      </c>
      <c r="N1" s="5" t="s">
        <v>138</v>
      </c>
      <c r="O1" s="5" t="s">
        <v>139</v>
      </c>
    </row>
    <row r="2" spans="1:25" x14ac:dyDescent="0.25">
      <c r="A2" t="s">
        <v>1</v>
      </c>
      <c r="B2" t="str">
        <f>_xlfn.XLOOKUP(Táblázat1[[#This Row],[Ország]],Táblázat2[Név angolul],Táblázat2[Név magyarul])</f>
        <v>Algéria</v>
      </c>
      <c r="C2" t="str" cm="1">
        <f t="array" ref="C2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AF-ALG-1</v>
      </c>
      <c r="D2" s="7" t="str" cm="1">
        <f t="array" ref="D2">IFERROR(TREND(Táblázat1[[#This Row],[2017]:[2010]],VALUE(Táblázat1[[#Headers],[2017]:[2010]]), 2018), " ")</f>
        <v xml:space="preserve"> </v>
      </c>
      <c r="E2" s="1" t="s">
        <v>2</v>
      </c>
      <c r="F2" s="1">
        <v>60606</v>
      </c>
      <c r="G2" s="1">
        <v>42008</v>
      </c>
      <c r="H2" s="1">
        <v>19346</v>
      </c>
      <c r="I2" s="1">
        <v>1244</v>
      </c>
      <c r="J2" s="1">
        <v>0</v>
      </c>
      <c r="K2" s="1" t="s">
        <v>2</v>
      </c>
      <c r="L2" s="1" t="s">
        <v>2</v>
      </c>
      <c r="M2" s="1" t="s">
        <v>2</v>
      </c>
      <c r="N2" s="4" t="str" cm="1">
        <f t="array" ref="N2">_xlfn.XLOOKUP(MAX(Táblázat1[[#This Row],[2018]:[2010]]), Táblázat1[[#This Row],[2018]:[2010]],Táblázat1[[#Headers],[2018]:[2010]])</f>
        <v>2017</v>
      </c>
      <c r="O2" s="4">
        <f>_xlfn.LET(
  _xlpm.rangsor,
  _xlfn._xlws.SORT( _xlfn.BYROW(Táblázat1[[2018]:[2010]],
    _xlfn.LAMBDA(_xlpm.row, SUM(_xlpm.row))
  ),,-1),
  MATCH(SUM(Táblázat1[[#This Row],[2018]:[2010]]), _xlpm.rangsor, 0)
)</f>
        <v>49</v>
      </c>
      <c r="Q2" s="1"/>
      <c r="R2" s="3" t="b">
        <f>AND(MAX(Táblázat1[[#This Row],[2018]:[2010]])&gt;1000000, LEFT(Táblázat1[[#This Row],[Ország (kód)]], 2)&lt;&gt;"EU")</f>
        <v>0</v>
      </c>
      <c r="S2" s="3"/>
      <c r="T2" s="3"/>
      <c r="U2" s="3"/>
      <c r="V2" s="3"/>
      <c r="W2" s="3"/>
      <c r="X2" s="3"/>
      <c r="Y2" s="3"/>
    </row>
    <row r="3" spans="1:25" x14ac:dyDescent="0.25">
      <c r="A3" t="s">
        <v>3</v>
      </c>
      <c r="B3" t="str">
        <f>_xlfn.XLOOKUP(Táblázat1[[#This Row],[Ország]],Táblázat2[Név angolul],Táblázat2[Név magyarul])</f>
        <v>Argentína</v>
      </c>
      <c r="C3" t="str" cm="1">
        <f t="array" ref="C3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SA-ARG-2</v>
      </c>
      <c r="D3" s="7" cm="1">
        <f t="array" ref="D3">IFERROR(TREND(Táblázat1[[#This Row],[2017]:[2010]],VALUE(Táblázat1[[#Headers],[2017]:[2010]]), 2018), " ")</f>
        <v>416196.85714285076</v>
      </c>
      <c r="E3" s="1">
        <v>466649</v>
      </c>
      <c r="F3" s="1">
        <v>472158</v>
      </c>
      <c r="G3" s="1">
        <v>472776</v>
      </c>
      <c r="H3" s="1">
        <v>533683</v>
      </c>
      <c r="I3" s="1">
        <v>617329</v>
      </c>
      <c r="J3" s="1">
        <v>791007</v>
      </c>
      <c r="K3" s="1">
        <v>764495</v>
      </c>
      <c r="L3" s="1">
        <v>828771</v>
      </c>
      <c r="M3" s="1">
        <v>716540</v>
      </c>
      <c r="N3" s="4" t="str" cm="1">
        <f t="array" ref="N3">_xlfn.XLOOKUP(MAX(Táblázat1[[#This Row],[2018]:[2010]]), Táblázat1[[#This Row],[2018]:[2010]],Táblázat1[[#Headers],[2018]:[2010]])</f>
        <v>2011</v>
      </c>
      <c r="O3" s="4">
        <f>_xlfn.LET(
  _xlpm.rangsor,
  _xlfn._xlws.SORT( _xlfn.BYROW(Táblázat1[[2018]:[2010]],
    _xlfn.LAMBDA(_xlpm.row, SUM(_xlpm.row))
  ),,-1),
  MATCH(SUM(Táblázat1[[#This Row],[2018]:[2010]]), _xlpm.rangsor, 0)
)</f>
        <v>22</v>
      </c>
      <c r="R3" s="3" t="b">
        <f>AND(MAX(Táblázat1[[#This Row],[2018]:[2010]])&gt;1000000, LEFT(Táblázat1[[#This Row],[Ország (kód)]], 2)&lt;&gt;"EU")</f>
        <v>0</v>
      </c>
    </row>
    <row r="4" spans="1:25" x14ac:dyDescent="0.25">
      <c r="A4" t="s">
        <v>4</v>
      </c>
      <c r="B4" t="str">
        <f>_xlfn.XLOOKUP(Táblázat1[[#This Row],[Ország]],Táblázat2[Név angolul],Táblázat2[Név magyarul])</f>
        <v>Ausztrália</v>
      </c>
      <c r="C4" t="str" cm="1">
        <f t="array" ref="C4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AU-AUS-3</v>
      </c>
      <c r="D4" s="7" cm="1">
        <f t="array" ref="D4">IFERROR(TREND(Táblázat1[[#This Row],[2017]:[2010]],VALUE(Táblázat1[[#Headers],[2017]:[2010]]), 2018), " ")</f>
        <v>109342.64285714179</v>
      </c>
      <c r="E4" s="1" t="s">
        <v>2</v>
      </c>
      <c r="F4" s="1">
        <v>98632</v>
      </c>
      <c r="G4" s="1">
        <v>161294</v>
      </c>
      <c r="H4" s="1">
        <v>173009</v>
      </c>
      <c r="I4" s="1">
        <v>180311</v>
      </c>
      <c r="J4" s="1">
        <v>215926</v>
      </c>
      <c r="K4" s="1">
        <v>209730</v>
      </c>
      <c r="L4" s="1">
        <v>224193</v>
      </c>
      <c r="M4" s="1">
        <v>243495</v>
      </c>
      <c r="N4" s="4" t="str" cm="1">
        <f t="array" ref="N4">_xlfn.XLOOKUP(MAX(Táblázat1[[#This Row],[2018]:[2010]]), Táblázat1[[#This Row],[2018]:[2010]],Táblázat1[[#Headers],[2018]:[2010]])</f>
        <v>2010</v>
      </c>
      <c r="O4" s="4">
        <f>_xlfn.LET(
  _xlpm.rangsor,
  _xlfn._xlws.SORT( _xlfn.BYROW(Táblázat1[[2018]:[2010]],
    _xlfn.LAMBDA(_xlpm.row, SUM(_xlpm.row))
  ),,-1),
  MATCH(SUM(Táblázat1[[#This Row],[2018]:[2010]]), _xlpm.rangsor, 0)
)</f>
        <v>33</v>
      </c>
      <c r="R4" s="3" t="b">
        <f>AND(MAX(Táblázat1[[#This Row],[2018]:[2010]])&gt;1000000, LEFT(Táblázat1[[#This Row],[Ország (kód)]], 2)&lt;&gt;"EU")</f>
        <v>0</v>
      </c>
    </row>
    <row r="5" spans="1:25" x14ac:dyDescent="0.25">
      <c r="A5" t="s">
        <v>5</v>
      </c>
      <c r="B5" t="str">
        <f>_xlfn.XLOOKUP(Táblázat1[[#This Row],[Ország]],Táblázat2[Név angolul],Táblázat2[Név magyarul])</f>
        <v>Ausztria</v>
      </c>
      <c r="C5" t="str" cm="1">
        <f t="array" ref="C5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EU-AUS-4</v>
      </c>
      <c r="D5" s="7" cm="1">
        <f t="array" ref="D5">IFERROR(TREND(Táblázat1[[#This Row],[2017]:[2010]],VALUE(Táblázat1[[#Headers],[2017]:[2010]]), 2018), " ")</f>
        <v>114574.92857142817</v>
      </c>
      <c r="E5" s="1">
        <v>164900</v>
      </c>
      <c r="F5" s="1">
        <v>99880</v>
      </c>
      <c r="G5" s="1">
        <v>108000</v>
      </c>
      <c r="H5" s="1">
        <v>125500</v>
      </c>
      <c r="I5" s="1">
        <v>154340</v>
      </c>
      <c r="J5" s="1">
        <v>166428</v>
      </c>
      <c r="K5" s="1">
        <v>143060</v>
      </c>
      <c r="L5" s="1">
        <v>152505</v>
      </c>
      <c r="M5" s="1">
        <v>104814</v>
      </c>
      <c r="N5" s="4" t="str" cm="1">
        <f t="array" ref="N5">_xlfn.XLOOKUP(MAX(Táblázat1[[#This Row],[2018]:[2010]]), Táblázat1[[#This Row],[2018]:[2010]],Táblázat1[[#Headers],[2018]:[2010]])</f>
        <v>2013</v>
      </c>
      <c r="O5" s="4">
        <f>_xlfn.LET(
  _xlpm.rangsor,
  _xlfn._xlws.SORT( _xlfn.BYROW(Táblázat1[[2018]:[2010]],
    _xlfn.LAMBDA(_xlpm.row, SUM(_xlpm.row))
  ),,-1),
  MATCH(SUM(Táblázat1[[#This Row],[2018]:[2010]]), _xlpm.rangsor, 0)
)</f>
        <v>36</v>
      </c>
      <c r="R5" s="3" t="b">
        <f>AND(MAX(Táblázat1[[#This Row],[2018]:[2010]])&gt;1000000, LEFT(Táblázat1[[#This Row],[Ország (kód)]], 2)&lt;&gt;"EU")</f>
        <v>0</v>
      </c>
    </row>
    <row r="6" spans="1:25" x14ac:dyDescent="0.25">
      <c r="A6" t="s">
        <v>6</v>
      </c>
      <c r="B6" t="str">
        <f>_xlfn.XLOOKUP(Táblázat1[[#This Row],[Ország]],Táblázat2[Név angolul],Táblázat2[Név magyarul])</f>
        <v>Azerbajdzsán</v>
      </c>
      <c r="C6" t="str" cm="1">
        <f t="array" ref="C6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AS-AZE-5</v>
      </c>
      <c r="D6" s="7" t="str" cm="1">
        <f t="array" ref="D6">IFERROR(TREND(Táblázat1[[#This Row],[2017]:[2010]],VALUE(Táblázat1[[#Headers],[2017]:[2010]]), 2018), " ")</f>
        <v xml:space="preserve"> </v>
      </c>
      <c r="E6" s="1">
        <v>1286</v>
      </c>
      <c r="F6" s="1">
        <v>247</v>
      </c>
      <c r="G6" s="1">
        <v>415</v>
      </c>
      <c r="H6" s="1">
        <v>2145</v>
      </c>
      <c r="I6" s="1">
        <v>669</v>
      </c>
      <c r="J6" s="1" t="s">
        <v>2</v>
      </c>
      <c r="K6" s="1" t="s">
        <v>2</v>
      </c>
      <c r="L6" s="1" t="s">
        <v>2</v>
      </c>
      <c r="M6" s="1" t="s">
        <v>2</v>
      </c>
      <c r="N6" s="4" t="str" cm="1">
        <f t="array" ref="N6">_xlfn.XLOOKUP(MAX(Táblázat1[[#This Row],[2018]:[2010]]), Táblázat1[[#This Row],[2018]:[2010]],Táblázat1[[#Headers],[2018]:[2010]])</f>
        <v>2015</v>
      </c>
      <c r="O6" s="4">
        <f>_xlfn.LET(
  _xlpm.rangsor,
  _xlfn._xlws.SORT( _xlfn.BYROW(Táblázat1[[2018]:[2010]],
    _xlfn.LAMBDA(_xlpm.row, SUM(_xlpm.row))
  ),,-1),
  MATCH(SUM(Táblázat1[[#This Row],[2018]:[2010]]), _xlpm.rangsor, 0)
)</f>
        <v>53</v>
      </c>
      <c r="R6" s="3" t="b">
        <f>AND(MAX(Táblázat1[[#This Row],[2018]:[2010]])&gt;1000000, LEFT(Táblázat1[[#This Row],[Ország (kód)]], 2)&lt;&gt;"EU")</f>
        <v>0</v>
      </c>
    </row>
    <row r="7" spans="1:25" x14ac:dyDescent="0.25">
      <c r="A7" t="s">
        <v>7</v>
      </c>
      <c r="B7" t="str">
        <f>_xlfn.XLOOKUP(Táblázat1[[#This Row],[Ország]],Táblázat2[Név angolul],Táblázat2[Név magyarul])</f>
        <v>Fehéroroszország</v>
      </c>
      <c r="C7" t="str" cm="1">
        <f t="array" ref="C7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EU-BEL-7</v>
      </c>
      <c r="D7" s="7" cm="1">
        <f t="array" ref="D7">IFERROR(TREND(Táblázat1[[#This Row],[2017]:[2010]],VALUE(Táblázat1[[#Headers],[2017]:[2010]]), 2018), " ")</f>
        <v>15179.357142857043</v>
      </c>
      <c r="E7" s="1" t="s">
        <v>2</v>
      </c>
      <c r="F7" s="1">
        <v>13428</v>
      </c>
      <c r="G7" s="1">
        <v>16864</v>
      </c>
      <c r="H7" s="1">
        <v>15033</v>
      </c>
      <c r="I7" s="1">
        <v>22990</v>
      </c>
      <c r="J7" s="1">
        <v>22926</v>
      </c>
      <c r="K7" s="1">
        <v>25425</v>
      </c>
      <c r="L7" s="1">
        <v>24343</v>
      </c>
      <c r="M7" s="1">
        <v>15249</v>
      </c>
      <c r="N7" s="4" t="str" cm="1">
        <f t="array" ref="N7">_xlfn.XLOOKUP(MAX(Táblázat1[[#This Row],[2018]:[2010]]), Táblázat1[[#This Row],[2018]:[2010]],Táblázat1[[#Headers],[2018]:[2010]])</f>
        <v>2012</v>
      </c>
      <c r="O7" s="4">
        <f>_xlfn.LET(
  _xlpm.rangsor,
  _xlfn._xlws.SORT( _xlfn.BYROW(Táblázat1[[2018]:[2010]],
    _xlfn.LAMBDA(_xlpm.row, SUM(_xlpm.row))
  ),,-1),
  MATCH(SUM(Táblázat1[[#This Row],[2018]:[2010]]), _xlpm.rangsor, 0)
)</f>
        <v>46</v>
      </c>
      <c r="R7" s="3" t="b">
        <f>AND(MAX(Táblázat1[[#This Row],[2018]:[2010]])&gt;1000000, LEFT(Táblázat1[[#This Row],[Ország (kód)]], 2)&lt;&gt;"EU")</f>
        <v>0</v>
      </c>
    </row>
    <row r="8" spans="1:25" x14ac:dyDescent="0.25">
      <c r="A8" t="s">
        <v>8</v>
      </c>
      <c r="B8" t="str">
        <f>_xlfn.XLOOKUP(Táblázat1[[#This Row],[Ország]],Táblázat2[Név angolul],Táblázat2[Név magyarul])</f>
        <v>Belgium</v>
      </c>
      <c r="C8" t="str" cm="1">
        <f t="array" ref="C8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EU-BEL-8</v>
      </c>
      <c r="D8" s="7" cm="1">
        <f t="array" ref="D8">IFERROR(TREND(Táblázat1[[#This Row],[2017]:[2010]],VALUE(Táblázat1[[#Headers],[2017]:[2010]]), 2018), " ")</f>
        <v>348615.96428571641</v>
      </c>
      <c r="E8" s="1">
        <v>308493</v>
      </c>
      <c r="F8" s="1">
        <v>379140</v>
      </c>
      <c r="G8" s="1">
        <v>399427</v>
      </c>
      <c r="H8" s="1">
        <v>409340</v>
      </c>
      <c r="I8" s="1">
        <v>516832</v>
      </c>
      <c r="J8" s="1">
        <v>503504</v>
      </c>
      <c r="K8" s="1">
        <v>538848</v>
      </c>
      <c r="L8" s="1">
        <v>595084</v>
      </c>
      <c r="M8" s="1">
        <v>555302</v>
      </c>
      <c r="N8" s="4" t="str" cm="1">
        <f t="array" ref="N8">_xlfn.XLOOKUP(MAX(Táblázat1[[#This Row],[2018]:[2010]]), Táblázat1[[#This Row],[2018]:[2010]],Táblázat1[[#Headers],[2018]:[2010]])</f>
        <v>2011</v>
      </c>
      <c r="O8" s="4">
        <f>_xlfn.LET(
  _xlpm.rangsor,
  _xlfn._xlws.SORT( _xlfn.BYROW(Táblázat1[[2018]:[2010]],
    _xlfn.LAMBDA(_xlpm.row, SUM(_xlpm.row))
  ),,-1),
  MATCH(SUM(Táblázat1[[#This Row],[2018]:[2010]]), _xlpm.rangsor, 0)
)</f>
        <v>25</v>
      </c>
      <c r="R8" s="3" t="b">
        <f>AND(MAX(Táblázat1[[#This Row],[2018]:[2010]])&gt;1000000, LEFT(Táblázat1[[#This Row],[Ország (kód)]], 2)&lt;&gt;"EU")</f>
        <v>0</v>
      </c>
    </row>
    <row r="9" spans="1:25" x14ac:dyDescent="0.25">
      <c r="A9" t="s">
        <v>9</v>
      </c>
      <c r="B9" t="str">
        <f>_xlfn.XLOOKUP(Táblázat1[[#This Row],[Ország]],Táblázat2[Név angolul],Táblázat2[Név magyarul])</f>
        <v>Brazília</v>
      </c>
      <c r="C9" t="str" cm="1">
        <f t="array" ref="C9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SA-BRA-9</v>
      </c>
      <c r="D9" s="7" cm="1">
        <f t="array" ref="D9">IFERROR(TREND(Táblázat1[[#This Row],[2017]:[2010]],VALUE(Táblázat1[[#Headers],[2017]:[2010]]), 2018), " ")</f>
        <v>2303363.928571403</v>
      </c>
      <c r="E9" s="1">
        <v>2879809</v>
      </c>
      <c r="F9" s="1">
        <v>2699672</v>
      </c>
      <c r="G9" s="1">
        <v>2156356</v>
      </c>
      <c r="H9" s="1">
        <v>2429463</v>
      </c>
      <c r="I9" s="1">
        <v>3364890</v>
      </c>
      <c r="J9" s="1">
        <v>3712380</v>
      </c>
      <c r="K9" s="1">
        <v>3402508</v>
      </c>
      <c r="L9" s="1">
        <v>3407861</v>
      </c>
      <c r="M9" s="1">
        <v>3381728</v>
      </c>
      <c r="N9" s="4" t="str" cm="1">
        <f t="array" ref="N9">_xlfn.XLOOKUP(MAX(Táblázat1[[#This Row],[2018]:[2010]]), Táblázat1[[#This Row],[2018]:[2010]],Táblázat1[[#Headers],[2018]:[2010]])</f>
        <v>2013</v>
      </c>
      <c r="O9" s="4">
        <f>_xlfn.LET(
  _xlpm.rangsor,
  _xlfn._xlws.SORT( _xlfn.BYROW(Táblázat1[[2018]:[2010]],
    _xlfn.LAMBDA(_xlpm.row, SUM(_xlpm.row))
  ),,-1),
  MATCH(SUM(Táblázat1[[#This Row],[2018]:[2010]]), _xlpm.rangsor, 0)
)</f>
        <v>8</v>
      </c>
      <c r="R9" s="3" t="b">
        <f>AND(MAX(Táblázat1[[#This Row],[2018]:[2010]])&gt;1000000, LEFT(Táblázat1[[#This Row],[Ország (kód)]], 2)&lt;&gt;"EU")</f>
        <v>1</v>
      </c>
    </row>
    <row r="10" spans="1:25" x14ac:dyDescent="0.25">
      <c r="A10" t="s">
        <v>10</v>
      </c>
      <c r="B10" t="str">
        <f>_xlfn.XLOOKUP(Táblázat1[[#This Row],[Ország]],Táblázat2[Név angolul],Táblázat2[Név magyarul])</f>
        <v>Bulgária</v>
      </c>
      <c r="C10" t="str" cm="1">
        <f t="array" ref="C10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EU-BUL-10</v>
      </c>
      <c r="D10" s="7" t="str" cm="1">
        <f t="array" ref="D10">IFERROR(TREND(Táblázat1[[#This Row],[2017]:[2010]],VALUE(Táblázat1[[#Headers],[2017]:[2010]]), 2018), " ")</f>
        <v xml:space="preserve"> </v>
      </c>
      <c r="E10" s="1" t="s">
        <v>2</v>
      </c>
      <c r="F10" s="1" t="s">
        <v>2</v>
      </c>
      <c r="G10" s="1" t="s">
        <v>2</v>
      </c>
      <c r="H10" s="1" t="s">
        <v>2</v>
      </c>
      <c r="I10" s="1">
        <v>2508</v>
      </c>
      <c r="J10" s="1">
        <v>2200</v>
      </c>
      <c r="K10" s="1">
        <v>0</v>
      </c>
      <c r="L10" s="1">
        <v>0</v>
      </c>
      <c r="M10" s="1">
        <v>0</v>
      </c>
      <c r="N10" s="4" t="str" cm="1">
        <f t="array" ref="N10">_xlfn.XLOOKUP(MAX(Táblázat1[[#This Row],[2018]:[2010]]), Táblázat1[[#This Row],[2018]:[2010]],Táblázat1[[#Headers],[2018]:[2010]])</f>
        <v>2014</v>
      </c>
      <c r="O10" s="4">
        <f>_xlfn.LET(
  _xlpm.rangsor,
  _xlfn._xlws.SORT( _xlfn.BYROW(Táblázat1[[2018]:[2010]],
    _xlfn.LAMBDA(_xlpm.row, SUM(_xlpm.row))
  ),,-1),
  MATCH(SUM(Táblázat1[[#This Row],[2018]:[2010]]), _xlpm.rangsor, 0)
)</f>
        <v>54</v>
      </c>
      <c r="R10" s="3" t="b">
        <f>AND(MAX(Táblázat1[[#This Row],[2018]:[2010]])&gt;1000000, LEFT(Táblázat1[[#This Row],[Ország (kód)]], 2)&lt;&gt;"EU")</f>
        <v>0</v>
      </c>
    </row>
    <row r="11" spans="1:25" x14ac:dyDescent="0.25">
      <c r="A11" t="s">
        <v>11</v>
      </c>
      <c r="B11" t="str">
        <f>_xlfn.XLOOKUP(Táblázat1[[#This Row],[Ország]],Táblázat2[Név angolul],Táblázat2[Név magyarul])</f>
        <v>Kanada</v>
      </c>
      <c r="C11" t="str" cm="1">
        <f t="array" ref="C11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NA-CAN-11</v>
      </c>
      <c r="D11" s="7" cm="1">
        <f t="array" ref="D11">IFERROR(TREND(Táblázat1[[#This Row],[2017]:[2010]],VALUE(Táblázat1[[#Headers],[2017]:[2010]]), 2018), " ")</f>
        <v>2370918.2142857164</v>
      </c>
      <c r="E11" s="1">
        <v>2020840</v>
      </c>
      <c r="F11" s="1">
        <v>2199789</v>
      </c>
      <c r="G11" s="1">
        <v>2370271</v>
      </c>
      <c r="H11" s="1">
        <v>2283474</v>
      </c>
      <c r="I11" s="1">
        <v>2393890</v>
      </c>
      <c r="J11" s="1">
        <v>2379806</v>
      </c>
      <c r="K11" s="1">
        <v>2463364</v>
      </c>
      <c r="L11" s="1">
        <v>2135121</v>
      </c>
      <c r="M11" s="1">
        <v>2068189</v>
      </c>
      <c r="N11" s="4" t="str" cm="1">
        <f t="array" ref="N11">_xlfn.XLOOKUP(MAX(Táblázat1[[#This Row],[2018]:[2010]]), Táblázat1[[#This Row],[2018]:[2010]],Táblázat1[[#Headers],[2018]:[2010]])</f>
        <v>2012</v>
      </c>
      <c r="O11" s="4">
        <f>_xlfn.LET(
  _xlpm.rangsor,
  _xlfn._xlws.SORT( _xlfn.BYROW(Táblázat1[[2018]:[2010]],
    _xlfn.LAMBDA(_xlpm.row, SUM(_xlpm.row))
  ),,-1),
  MATCH(SUM(Táblázat1[[#This Row],[2018]:[2010]]), _xlpm.rangsor, 0)
)</f>
        <v>10</v>
      </c>
      <c r="R11" s="3" t="b">
        <f>AND(MAX(Táblázat1[[#This Row],[2018]:[2010]])&gt;1000000, LEFT(Táblázat1[[#This Row],[Ország (kód)]], 2)&lt;&gt;"EU")</f>
        <v>1</v>
      </c>
    </row>
    <row r="12" spans="1:25" x14ac:dyDescent="0.25">
      <c r="A12" t="s">
        <v>12</v>
      </c>
      <c r="B12" t="str">
        <f>_xlfn.XLOOKUP(Táblázat1[[#This Row],[Ország]],Táblázat2[Név angolul],Táblázat2[Név magyarul])</f>
        <v>Chile</v>
      </c>
      <c r="C12" t="str" cm="1">
        <f t="array" ref="C12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SA-CHI-12</v>
      </c>
      <c r="D12" s="7" cm="1">
        <f t="array" ref="D12">IFERROR(TREND(Táblázat1[[#This Row],[2017]:[2010]],VALUE(Táblázat1[[#Headers],[2017]:[2010]]), 2018), " ")</f>
        <v>-2336.428571428638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4700</v>
      </c>
      <c r="M12" s="1">
        <v>6660</v>
      </c>
      <c r="N12" s="4" t="str" cm="1">
        <f t="array" ref="N12">_xlfn.XLOOKUP(MAX(Táblázat1[[#This Row],[2018]:[2010]]), Táblázat1[[#This Row],[2018]:[2010]],Táblázat1[[#Headers],[2018]:[2010]])</f>
        <v>2010</v>
      </c>
      <c r="O12" s="4">
        <f>_xlfn.LET(
  _xlpm.rangsor,
  _xlfn._xlws.SORT( _xlfn.BYROW(Táblázat1[[2018]:[2010]],
    _xlfn.LAMBDA(_xlpm.row, SUM(_xlpm.row))
  ),,-1),
  MATCH(SUM(Táblázat1[[#This Row],[2018]:[2010]]), _xlpm.rangsor, 0)
)</f>
        <v>51</v>
      </c>
      <c r="R12" s="3" t="b">
        <f>AND(MAX(Táblázat1[[#This Row],[2018]:[2010]])&gt;1000000, LEFT(Táblázat1[[#This Row],[Ország (kód)]], 2)&lt;&gt;"EU")</f>
        <v>0</v>
      </c>
    </row>
    <row r="13" spans="1:25" x14ac:dyDescent="0.25">
      <c r="A13" t="s">
        <v>13</v>
      </c>
      <c r="B13" t="str">
        <f>_xlfn.XLOOKUP(Táblázat1[[#This Row],[Ország]],Táblázat2[Név angolul],Táblázat2[Név magyarul])</f>
        <v>Kína</v>
      </c>
      <c r="C13" t="str" cm="1">
        <f t="array" ref="C13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AS-CHI-13</v>
      </c>
      <c r="D13" s="7" cm="1">
        <f t="array" ref="D13">IFERROR(TREND(Táblázat1[[#This Row],[2017]:[2010]],VALUE(Táblázat1[[#Headers],[2017]:[2010]]), 2018), " ")</f>
        <v>30485602.821428776</v>
      </c>
      <c r="E13" s="1">
        <v>27809196</v>
      </c>
      <c r="F13" s="1">
        <v>29015434</v>
      </c>
      <c r="G13" s="1">
        <v>28118794</v>
      </c>
      <c r="H13" s="1">
        <v>24503326</v>
      </c>
      <c r="I13" s="1">
        <v>23722890</v>
      </c>
      <c r="J13" s="1">
        <v>22116825</v>
      </c>
      <c r="K13" s="1">
        <v>19271808</v>
      </c>
      <c r="L13" s="1">
        <v>18418876</v>
      </c>
      <c r="M13" s="1">
        <v>18264761</v>
      </c>
      <c r="N13" s="4" t="str" cm="1">
        <f t="array" ref="N13">_xlfn.XLOOKUP(MAX(Táblázat1[[#This Row],[2018]:[2010]]), Táblázat1[[#This Row],[2018]:[2010]],Táblázat1[[#Headers],[2018]:[2010]])</f>
        <v>2017</v>
      </c>
      <c r="O13" s="4">
        <f>_xlfn.LET(
  _xlpm.rangsor,
  _xlfn._xlws.SORT( _xlfn.BYROW(Táblázat1[[2018]:[2010]],
    _xlfn.LAMBDA(_xlpm.row, SUM(_xlpm.row))
  ),,-1),
  MATCH(SUM(Táblázat1[[#This Row],[2018]:[2010]]), _xlpm.rangsor, 0)
)</f>
        <v>1</v>
      </c>
      <c r="R13" s="3" t="b">
        <f>AND(MAX(Táblázat1[[#This Row],[2018]:[2010]])&gt;1000000, LEFT(Táblázat1[[#This Row],[Ország (kód)]], 2)&lt;&gt;"EU")</f>
        <v>1</v>
      </c>
    </row>
    <row r="14" spans="1:25" x14ac:dyDescent="0.25">
      <c r="A14" t="s">
        <v>14</v>
      </c>
      <c r="B14" t="str">
        <f>_xlfn.XLOOKUP(Táblázat1[[#This Row],[Ország]],Táblázat2[Név angolul],Táblázat2[Név magyarul])</f>
        <v>Kolumbia</v>
      </c>
      <c r="C14" t="str" cm="1">
        <f t="array" ref="C14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SA-COL-14</v>
      </c>
      <c r="D14" s="7" cm="1">
        <f t="array" ref="D14">IFERROR(TREND(Táblázat1[[#This Row],[2017]:[2010]],VALUE(Táblázat1[[#Headers],[2017]:[2010]]), 2018), " ")</f>
        <v>74152.714285714319</v>
      </c>
      <c r="E14" s="1" t="s">
        <v>2</v>
      </c>
      <c r="F14" s="1">
        <v>74994</v>
      </c>
      <c r="G14" s="1">
        <v>79036</v>
      </c>
      <c r="H14" s="1">
        <v>78070</v>
      </c>
      <c r="I14" s="1">
        <v>71137</v>
      </c>
      <c r="J14" s="1">
        <v>70686</v>
      </c>
      <c r="K14" s="1">
        <v>32466</v>
      </c>
      <c r="L14" s="1">
        <v>41714</v>
      </c>
      <c r="M14" s="1">
        <v>109333</v>
      </c>
      <c r="N14" s="4" t="str" cm="1">
        <f t="array" ref="N14">_xlfn.XLOOKUP(MAX(Táblázat1[[#This Row],[2018]:[2010]]), Táblázat1[[#This Row],[2018]:[2010]],Táblázat1[[#Headers],[2018]:[2010]])</f>
        <v>2010</v>
      </c>
      <c r="O14" s="4">
        <f>_xlfn.LET(
  _xlpm.rangsor,
  _xlfn._xlws.SORT( _xlfn.BYROW(Táblázat1[[2018]:[2010]],
    _xlfn.LAMBDA(_xlpm.row, SUM(_xlpm.row))
  ),,-1),
  MATCH(SUM(Táblázat1[[#This Row],[2018]:[2010]]), _xlpm.rangsor, 0)
)</f>
        <v>40</v>
      </c>
      <c r="R14" s="3" t="b">
        <f>AND(MAX(Táblázat1[[#This Row],[2018]:[2010]])&gt;1000000, LEFT(Táblázat1[[#This Row],[Ország (kód)]], 2)&lt;&gt;"EU")</f>
        <v>0</v>
      </c>
    </row>
    <row r="15" spans="1:25" x14ac:dyDescent="0.25">
      <c r="A15" t="s">
        <v>15</v>
      </c>
      <c r="B15" t="str">
        <f>_xlfn.XLOOKUP(Táblázat1[[#This Row],[Ország]],Táblázat2[Név angolul],Táblázat2[Név magyarul])</f>
        <v>Csehország</v>
      </c>
      <c r="C15" t="str" cm="1">
        <f t="array" ref="C15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EU-CR-15</v>
      </c>
      <c r="D15" s="7" cm="1">
        <f t="array" ref="D15">IFERROR(TREND(Táblázat1[[#This Row],[2017]:[2010]],VALUE(Táblázat1[[#Headers],[2017]:[2010]]), 2018), " ")</f>
        <v>1434517.1785714328</v>
      </c>
      <c r="E15" s="1">
        <v>1345041</v>
      </c>
      <c r="F15" s="1">
        <v>1419993</v>
      </c>
      <c r="G15" s="1">
        <v>1349896</v>
      </c>
      <c r="H15" s="1">
        <v>1303603</v>
      </c>
      <c r="I15" s="1">
        <v>1251220</v>
      </c>
      <c r="J15" s="1">
        <v>1132931</v>
      </c>
      <c r="K15" s="1">
        <v>1178995</v>
      </c>
      <c r="L15" s="1">
        <v>1199845</v>
      </c>
      <c r="M15" s="1">
        <v>1076384</v>
      </c>
      <c r="N15" s="4" t="str" cm="1">
        <f t="array" ref="N15">_xlfn.XLOOKUP(MAX(Táblázat1[[#This Row],[2018]:[2010]]), Táblázat1[[#This Row],[2018]:[2010]],Táblázat1[[#Headers],[2018]:[2010]])</f>
        <v>2017</v>
      </c>
      <c r="O15" s="4">
        <f>_xlfn.LET(
  _xlpm.rangsor,
  _xlfn._xlws.SORT( _xlfn.BYROW(Táblázat1[[2018]:[2010]],
    _xlfn.LAMBDA(_xlpm.row, SUM(_xlpm.row))
  ),,-1),
  MATCH(SUM(Táblázat1[[#This Row],[2018]:[2010]]), _xlpm.rangsor, 0)
)</f>
        <v>16</v>
      </c>
      <c r="R15" s="3" t="b">
        <f>AND(MAX(Táblázat1[[#This Row],[2018]:[2010]])&gt;1000000, LEFT(Táblázat1[[#This Row],[Ország (kód)]], 2)&lt;&gt;"EU")</f>
        <v>0</v>
      </c>
    </row>
    <row r="16" spans="1:25" x14ac:dyDescent="0.25">
      <c r="A16" t="s">
        <v>16</v>
      </c>
      <c r="B16" t="str">
        <f>_xlfn.XLOOKUP(Táblázat1[[#This Row],[Ország]],Táblázat2[Név angolul],Táblázat2[Név magyarul])</f>
        <v>Ecuador</v>
      </c>
      <c r="C16" t="str" cm="1">
        <f t="array" ref="C16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SA-ECU-16</v>
      </c>
      <c r="D16" s="7" cm="1">
        <f t="array" ref="D16">IFERROR(TREND(Táblázat1[[#This Row],[2017]:[2010]],VALUE(Táblázat1[[#Headers],[2017]:[2010]]), 2018), " ")</f>
        <v>-1096.3571428563446</v>
      </c>
      <c r="E16" s="1">
        <v>2700</v>
      </c>
      <c r="F16" s="1">
        <v>2700</v>
      </c>
      <c r="G16" s="1">
        <v>4800</v>
      </c>
      <c r="H16" s="1">
        <v>5986</v>
      </c>
      <c r="I16" s="1">
        <v>24322</v>
      </c>
      <c r="J16" s="1">
        <v>24322</v>
      </c>
      <c r="K16" s="1">
        <v>24322</v>
      </c>
      <c r="L16" s="1">
        <v>22335</v>
      </c>
      <c r="M16" s="1">
        <v>32254</v>
      </c>
      <c r="N16" s="4" t="str" cm="1">
        <f t="array" ref="N16">_xlfn.XLOOKUP(MAX(Táblázat1[[#This Row],[2018]:[2010]]), Táblázat1[[#This Row],[2018]:[2010]],Táblázat1[[#Headers],[2018]:[2010]])</f>
        <v>2010</v>
      </c>
      <c r="O16" s="4">
        <f>_xlfn.LET(
  _xlpm.rangsor,
  _xlfn._xlws.SORT( _xlfn.BYROW(Táblázat1[[2018]:[2010]],
    _xlfn.LAMBDA(_xlpm.row, SUM(_xlpm.row))
  ),,-1),
  MATCH(SUM(Táblázat1[[#This Row],[2018]:[2010]]), _xlpm.rangsor, 0)
)</f>
        <v>48</v>
      </c>
      <c r="R16" s="3" t="b">
        <f>AND(MAX(Táblázat1[[#This Row],[2018]:[2010]])&gt;1000000, LEFT(Táblázat1[[#This Row],[Ország (kód)]], 2)&lt;&gt;"EU")</f>
        <v>0</v>
      </c>
    </row>
    <row r="17" spans="1:18" x14ac:dyDescent="0.25">
      <c r="A17" t="s">
        <v>17</v>
      </c>
      <c r="B17" t="str">
        <f>_xlfn.XLOOKUP(Táblázat1[[#This Row],[Ország]],Táblázat2[Név angolul],Táblázat2[Név magyarul])</f>
        <v>Egyiptom</v>
      </c>
      <c r="C17" t="str" cm="1">
        <f t="array" ref="C17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AF-EGY-17</v>
      </c>
      <c r="D17" s="7" cm="1">
        <f t="array" ref="D17">IFERROR(TREND(Táblázat1[[#This Row],[2017]:[2010]],VALUE(Táblázat1[[#Headers],[2017]:[2010]]), 2018), " ")</f>
        <v>10356.428571429104</v>
      </c>
      <c r="E17" s="1">
        <v>71600</v>
      </c>
      <c r="F17" s="1">
        <v>36640</v>
      </c>
      <c r="G17" s="1">
        <v>36230</v>
      </c>
      <c r="H17" s="1">
        <v>36000</v>
      </c>
      <c r="I17" s="1">
        <v>42515</v>
      </c>
      <c r="J17" s="1">
        <v>39050</v>
      </c>
      <c r="K17" s="1">
        <v>56480</v>
      </c>
      <c r="L17" s="1">
        <v>81731</v>
      </c>
      <c r="M17" s="1">
        <v>116683</v>
      </c>
      <c r="N17" s="4" t="str" cm="1">
        <f t="array" ref="N17">_xlfn.XLOOKUP(MAX(Táblázat1[[#This Row],[2018]:[2010]]), Táblázat1[[#This Row],[2018]:[2010]],Táblázat1[[#Headers],[2018]:[2010]])</f>
        <v>2010</v>
      </c>
      <c r="O17" s="4">
        <f>_xlfn.LET(
  _xlpm.rangsor,
  _xlfn._xlws.SORT( _xlfn.BYROW(Táblázat1[[2018]:[2010]],
    _xlfn.LAMBDA(_xlpm.row, SUM(_xlpm.row))
  ),,-1),
  MATCH(SUM(Táblázat1[[#This Row],[2018]:[2010]]), _xlpm.rangsor, 0)
)</f>
        <v>43</v>
      </c>
      <c r="R17" s="3" t="b">
        <f>AND(MAX(Táblázat1[[#This Row],[2018]:[2010]])&gt;1000000, LEFT(Táblázat1[[#This Row],[Ország (kód)]], 2)&lt;&gt;"EU")</f>
        <v>0</v>
      </c>
    </row>
    <row r="18" spans="1:18" x14ac:dyDescent="0.25">
      <c r="A18" t="s">
        <v>18</v>
      </c>
      <c r="B18" t="str">
        <f>_xlfn.XLOOKUP(Táblázat1[[#This Row],[Ország]],Táblázat2[Név angolul],Táblázat2[Név magyarul])</f>
        <v>Finnország</v>
      </c>
      <c r="C18" t="str" cm="1">
        <f t="array" ref="C18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EU-FIN-18</v>
      </c>
      <c r="D18" s="7" cm="1">
        <f t="array" ref="D18">IFERROR(TREND(Táblázat1[[#This Row],[2017]:[2010]],VALUE(Táblázat1[[#Headers],[2017]:[2010]]), 2018), " ")</f>
        <v>93705.071428570896</v>
      </c>
      <c r="E18" s="1">
        <v>112104</v>
      </c>
      <c r="F18" s="1">
        <v>91598</v>
      </c>
      <c r="G18" s="1">
        <v>55280</v>
      </c>
      <c r="H18" s="1">
        <v>69053</v>
      </c>
      <c r="I18" s="1">
        <v>45035</v>
      </c>
      <c r="J18" s="1">
        <v>7703</v>
      </c>
      <c r="K18" s="1">
        <v>2900</v>
      </c>
      <c r="L18" s="1">
        <v>2540</v>
      </c>
      <c r="M18" s="1">
        <v>6665</v>
      </c>
      <c r="N18" s="4" t="str" cm="1">
        <f t="array" ref="N18">_xlfn.XLOOKUP(MAX(Táblázat1[[#This Row],[2018]:[2010]]), Táblázat1[[#This Row],[2018]:[2010]],Táblázat1[[#Headers],[2018]:[2010]])</f>
        <v>2018</v>
      </c>
      <c r="O18" s="4">
        <f>_xlfn.LET(
  _xlpm.rangsor,
  _xlfn._xlws.SORT( _xlfn.BYROW(Táblázat1[[2018]:[2010]],
    _xlfn.LAMBDA(_xlpm.row, SUM(_xlpm.row))
  ),,-1),
  MATCH(SUM(Táblázat1[[#This Row],[2018]:[2010]]), _xlpm.rangsor, 0)
)</f>
        <v>44</v>
      </c>
      <c r="R18" s="3" t="b">
        <f>AND(MAX(Táblázat1[[#This Row],[2018]:[2010]])&gt;1000000, LEFT(Táblázat1[[#This Row],[Ország (kód)]], 2)&lt;&gt;"EU")</f>
        <v>0</v>
      </c>
    </row>
    <row r="19" spans="1:18" x14ac:dyDescent="0.25">
      <c r="A19" t="s">
        <v>19</v>
      </c>
      <c r="B19" t="str">
        <f>_xlfn.XLOOKUP(Táblázat1[[#This Row],[Ország]],Táblázat2[Név angolul],Táblázat2[Név magyarul])</f>
        <v>Franciaország</v>
      </c>
      <c r="C19" t="str" cm="1">
        <f t="array" ref="C19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EU-FRA-19</v>
      </c>
      <c r="D19" s="7" cm="1">
        <f t="array" ref="D19">IFERROR(TREND(Táblázat1[[#This Row],[2017]:[2010]],VALUE(Táblázat1[[#Headers],[2017]:[2010]]), 2018), " ")</f>
        <v>1995556.2857142873</v>
      </c>
      <c r="E19" s="1">
        <v>2270000</v>
      </c>
      <c r="F19" s="1">
        <v>2227000</v>
      </c>
      <c r="G19" s="1">
        <v>2082000</v>
      </c>
      <c r="H19" s="1">
        <v>1972000</v>
      </c>
      <c r="I19" s="1">
        <v>1817000</v>
      </c>
      <c r="J19" s="1">
        <v>1740000</v>
      </c>
      <c r="K19" s="1">
        <v>1967765</v>
      </c>
      <c r="L19" s="1">
        <v>2242928</v>
      </c>
      <c r="M19" s="1">
        <v>2229421</v>
      </c>
      <c r="N19" s="4" t="str" cm="1">
        <f t="array" ref="N19">_xlfn.XLOOKUP(MAX(Táblázat1[[#This Row],[2018]:[2010]]), Táblázat1[[#This Row],[2018]:[2010]],Táblázat1[[#Headers],[2018]:[2010]])</f>
        <v>2018</v>
      </c>
      <c r="O19" s="4">
        <f>_xlfn.LET(
  _xlpm.rangsor,
  _xlfn._xlws.SORT( _xlfn.BYROW(Táblázat1[[2018]:[2010]],
    _xlfn.LAMBDA(_xlpm.row, SUM(_xlpm.row))
  ),,-1),
  MATCH(SUM(Táblázat1[[#This Row],[2018]:[2010]]), _xlpm.rangsor, 0)
)</f>
        <v>11</v>
      </c>
      <c r="R19" s="3" t="b">
        <f>AND(MAX(Táblázat1[[#This Row],[2018]:[2010]])&gt;1000000, LEFT(Táblázat1[[#This Row],[Ország (kód)]], 2)&lt;&gt;"EU")</f>
        <v>0</v>
      </c>
    </row>
    <row r="20" spans="1:18" x14ac:dyDescent="0.25">
      <c r="A20" t="s">
        <v>20</v>
      </c>
      <c r="B20" t="str">
        <f>_xlfn.XLOOKUP(Táblázat1[[#This Row],[Ország]],Táblázat2[Név angolul],Táblázat2[Név magyarul])</f>
        <v>Németország</v>
      </c>
      <c r="C20" t="str" cm="1">
        <f t="array" ref="C20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EU-GER-20</v>
      </c>
      <c r="D20" s="7" cm="1">
        <f t="array" ref="D20">IFERROR(TREND(Táblázat1[[#This Row],[2017]:[2010]],VALUE(Táblázat1[[#Headers],[2017]:[2010]]), 2018), " ")</f>
        <v>5711198.9642857164</v>
      </c>
      <c r="E20" s="1">
        <v>5120409</v>
      </c>
      <c r="F20" s="1">
        <v>5645581</v>
      </c>
      <c r="G20" s="1">
        <v>5746808</v>
      </c>
      <c r="H20" s="1">
        <v>6033164</v>
      </c>
      <c r="I20" s="1">
        <v>5907548</v>
      </c>
      <c r="J20" s="1">
        <v>5718222</v>
      </c>
      <c r="K20" s="1">
        <v>5649260</v>
      </c>
      <c r="L20" s="1">
        <v>6146948</v>
      </c>
      <c r="M20" s="1">
        <v>5905985</v>
      </c>
      <c r="N20" s="4" t="str" cm="1">
        <f t="array" ref="N20">_xlfn.XLOOKUP(MAX(Táblázat1[[#This Row],[2018]:[2010]]), Táblázat1[[#This Row],[2018]:[2010]],Táblázat1[[#Headers],[2018]:[2010]])</f>
        <v>2011</v>
      </c>
      <c r="O20" s="4">
        <f>_xlfn.LET(
  _xlpm.rangsor,
  _xlfn._xlws.SORT( _xlfn.BYROW(Táblázat1[[2018]:[2010]],
    _xlfn.LAMBDA(_xlpm.row, SUM(_xlpm.row))
  ),,-1),
  MATCH(SUM(Táblázat1[[#This Row],[2018]:[2010]]), _xlpm.rangsor, 0)
)</f>
        <v>4</v>
      </c>
      <c r="R20" s="3" t="b">
        <f>AND(MAX(Táblázat1[[#This Row],[2018]:[2010]])&gt;1000000, LEFT(Táblázat1[[#This Row],[Ország (kód)]], 2)&lt;&gt;"EU")</f>
        <v>0</v>
      </c>
    </row>
    <row r="21" spans="1:18" x14ac:dyDescent="0.25">
      <c r="A21" t="s">
        <v>21</v>
      </c>
      <c r="B21" t="str">
        <f>_xlfn.XLOOKUP(Táblázat1[[#This Row],[Ország]],Táblázat2[Név angolul],Táblázat2[Név magyarul])</f>
        <v>Magyarország</v>
      </c>
      <c r="C21" t="str" cm="1">
        <f t="array" ref="C21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EU-HUN-21</v>
      </c>
      <c r="D21" s="7" cm="1">
        <f t="array" ref="D21">IFERROR(TREND(Táblázat1[[#This Row],[2017]:[2010]],VALUE(Táblázat1[[#Headers],[2017]:[2010]]), 2018), " ")</f>
        <v>584074.57142856717</v>
      </c>
      <c r="E21" s="1">
        <v>430988</v>
      </c>
      <c r="F21" s="1">
        <v>505400</v>
      </c>
      <c r="G21" s="1">
        <v>472000</v>
      </c>
      <c r="H21" s="1">
        <v>495370</v>
      </c>
      <c r="I21" s="1">
        <v>437599</v>
      </c>
      <c r="J21" s="1">
        <v>222400</v>
      </c>
      <c r="K21" s="1">
        <v>217840</v>
      </c>
      <c r="L21" s="1">
        <v>202800</v>
      </c>
      <c r="M21" s="1">
        <v>211461</v>
      </c>
      <c r="N21" s="4" t="str" cm="1">
        <f t="array" ref="N21">_xlfn.XLOOKUP(MAX(Táblázat1[[#This Row],[2018]:[2010]]), Táblázat1[[#This Row],[2018]:[2010]],Táblázat1[[#Headers],[2018]:[2010]])</f>
        <v>2017</v>
      </c>
      <c r="O21" s="4">
        <f>_xlfn.LET(
  _xlpm.rangsor,
  _xlfn._xlws.SORT( _xlfn.BYROW(Táblázat1[[2018]:[2010]],
    _xlfn.LAMBDA(_xlpm.row, SUM(_xlpm.row))
  ),,-1),
  MATCH(SUM(Táblázat1[[#This Row],[2018]:[2010]]), _xlpm.rangsor, 0)
)</f>
        <v>27</v>
      </c>
      <c r="R21" s="3" t="b">
        <f>AND(MAX(Táblázat1[[#This Row],[2018]:[2010]])&gt;1000000, LEFT(Táblázat1[[#This Row],[Ország (kód)]], 2)&lt;&gt;"EU")</f>
        <v>0</v>
      </c>
    </row>
    <row r="22" spans="1:18" x14ac:dyDescent="0.25">
      <c r="A22" t="s">
        <v>22</v>
      </c>
      <c r="B22" t="str">
        <f>_xlfn.XLOOKUP(Táblázat1[[#This Row],[Ország]],Táblázat2[Név angolul],Táblázat2[Név magyarul])</f>
        <v>India</v>
      </c>
      <c r="C22" t="str" cm="1">
        <f t="array" ref="C22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AS-IND-22</v>
      </c>
      <c r="D22" s="7" cm="1">
        <f t="array" ref="D22">IFERROR(TREND(Táblázat1[[#This Row],[2017]:[2010]],VALUE(Táblázat1[[#Headers],[2017]:[2010]]), 2018), " ")</f>
        <v>4720419.8928571343</v>
      </c>
      <c r="E22" s="1">
        <v>5174645</v>
      </c>
      <c r="F22" s="1">
        <v>4782896</v>
      </c>
      <c r="G22" s="1">
        <v>4519341</v>
      </c>
      <c r="H22" s="1">
        <v>4160585</v>
      </c>
      <c r="I22" s="1">
        <v>3840160</v>
      </c>
      <c r="J22" s="1">
        <v>3898425</v>
      </c>
      <c r="K22" s="1">
        <v>4174713</v>
      </c>
      <c r="L22" s="1">
        <v>3927411</v>
      </c>
      <c r="M22" s="1">
        <v>3557073</v>
      </c>
      <c r="N22" s="4" t="str" cm="1">
        <f t="array" ref="N22">_xlfn.XLOOKUP(MAX(Táblázat1[[#This Row],[2018]:[2010]]), Táblázat1[[#This Row],[2018]:[2010]],Táblázat1[[#Headers],[2018]:[2010]])</f>
        <v>2018</v>
      </c>
      <c r="O22" s="4">
        <f>_xlfn.LET(
  _xlpm.rangsor,
  _xlfn._xlws.SORT( _xlfn.BYROW(Táblázat1[[2018]:[2010]],
    _xlfn.LAMBDA(_xlpm.row, SUM(_xlpm.row))
  ),,-1),
  MATCH(SUM(Táblázat1[[#This Row],[2018]:[2010]]), _xlpm.rangsor, 0)
)</f>
        <v>6</v>
      </c>
      <c r="R22" s="3" t="b">
        <f>AND(MAX(Táblázat1[[#This Row],[2018]:[2010]])&gt;1000000, LEFT(Táblázat1[[#This Row],[Ország (kód)]], 2)&lt;&gt;"EU")</f>
        <v>1</v>
      </c>
    </row>
    <row r="23" spans="1:18" x14ac:dyDescent="0.25">
      <c r="A23" t="s">
        <v>23</v>
      </c>
      <c r="B23" t="str">
        <f>_xlfn.XLOOKUP(Táblázat1[[#This Row],[Ország]],Táblázat2[Név angolul],Táblázat2[Név magyarul])</f>
        <v>Indonézia</v>
      </c>
      <c r="C23" t="str" cm="1">
        <f t="array" ref="C23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AS-IND-23</v>
      </c>
      <c r="D23" s="7" cm="1">
        <f t="array" ref="D23">IFERROR(TREND(Táblázat1[[#This Row],[2017]:[2010]],VALUE(Táblázat1[[#Headers],[2017]:[2010]]), 2018), " ")</f>
        <v>1369838.4642857164</v>
      </c>
      <c r="E23" s="1">
        <v>1343714</v>
      </c>
      <c r="F23" s="1">
        <v>1216615</v>
      </c>
      <c r="G23" s="1">
        <v>1177389</v>
      </c>
      <c r="H23" s="1">
        <v>1098780</v>
      </c>
      <c r="I23" s="1">
        <v>1298523</v>
      </c>
      <c r="J23" s="1">
        <v>1206368</v>
      </c>
      <c r="K23" s="1">
        <v>1052895</v>
      </c>
      <c r="L23" s="1">
        <v>838388</v>
      </c>
      <c r="M23" s="1">
        <v>702508</v>
      </c>
      <c r="N23" s="4" t="str" cm="1">
        <f t="array" ref="N23">_xlfn.XLOOKUP(MAX(Táblázat1[[#This Row],[2018]:[2010]]), Táblázat1[[#This Row],[2018]:[2010]],Táblázat1[[#Headers],[2018]:[2010]])</f>
        <v>2018</v>
      </c>
      <c r="O23" s="4">
        <f>_xlfn.LET(
  _xlpm.rangsor,
  _xlfn._xlws.SORT( _xlfn.BYROW(Táblázat1[[2018]:[2010]],
    _xlfn.LAMBDA(_xlpm.row, SUM(_xlpm.row))
  ),,-1),
  MATCH(SUM(Táblázat1[[#This Row],[2018]:[2010]]), _xlpm.rangsor, 0)
)</f>
        <v>18</v>
      </c>
      <c r="R23" s="3" t="b">
        <f>AND(MAX(Táblázat1[[#This Row],[2018]:[2010]])&gt;1000000, LEFT(Táblázat1[[#This Row],[Ország (kód)]], 2)&lt;&gt;"EU")</f>
        <v>1</v>
      </c>
    </row>
    <row r="24" spans="1:18" x14ac:dyDescent="0.25">
      <c r="A24" t="s">
        <v>24</v>
      </c>
      <c r="B24" t="str">
        <f>_xlfn.XLOOKUP(Táblázat1[[#This Row],[Ország]],Táblázat2[Név angolul],Táblázat2[Név magyarul])</f>
        <v>Irán</v>
      </c>
      <c r="C24" t="str" cm="1">
        <f t="array" ref="C24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AS-IRA-24</v>
      </c>
      <c r="D24" s="7" cm="1">
        <f t="array" ref="D24">IFERROR(TREND(Táblázat1[[#This Row],[2017]:[2010]],VALUE(Táblázat1[[#Headers],[2017]:[2010]]), 2018), " ")</f>
        <v>1072645.1071428582</v>
      </c>
      <c r="E24" s="1">
        <v>1095526</v>
      </c>
      <c r="F24" s="1">
        <v>1515396</v>
      </c>
      <c r="G24" s="1">
        <v>1164710</v>
      </c>
      <c r="H24" s="1">
        <v>982337</v>
      </c>
      <c r="I24" s="1">
        <v>1090846</v>
      </c>
      <c r="J24" s="1">
        <v>743647</v>
      </c>
      <c r="K24" s="1">
        <v>1000089</v>
      </c>
      <c r="L24" s="1">
        <v>1649311</v>
      </c>
      <c r="M24" s="1">
        <v>1599454</v>
      </c>
      <c r="N24" s="4" t="str" cm="1">
        <f t="array" ref="N24">_xlfn.XLOOKUP(MAX(Táblázat1[[#This Row],[2018]:[2010]]), Táblázat1[[#This Row],[2018]:[2010]],Táblázat1[[#Headers],[2018]:[2010]])</f>
        <v>2011</v>
      </c>
      <c r="O24" s="4">
        <f>_xlfn.LET(
  _xlpm.rangsor,
  _xlfn._xlws.SORT( _xlfn.BYROW(Táblázat1[[2018]:[2010]],
    _xlfn.LAMBDA(_xlpm.row, SUM(_xlpm.row))
  ),,-1),
  MATCH(SUM(Táblázat1[[#This Row],[2018]:[2010]]), _xlpm.rangsor, 0)
)</f>
        <v>17</v>
      </c>
      <c r="R24" s="3" t="b">
        <f>AND(MAX(Táblázat1[[#This Row],[2018]:[2010]])&gt;1000000, LEFT(Táblázat1[[#This Row],[Ország (kód)]], 2)&lt;&gt;"EU")</f>
        <v>1</v>
      </c>
    </row>
    <row r="25" spans="1:18" x14ac:dyDescent="0.25">
      <c r="A25" t="s">
        <v>25</v>
      </c>
      <c r="B25" t="str">
        <f>_xlfn.XLOOKUP(Táblázat1[[#This Row],[Ország]],Táblázat2[Név angolul],Táblázat2[Név magyarul])</f>
        <v>Olaszország</v>
      </c>
      <c r="C25" t="str" cm="1">
        <f t="array" ref="C25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EU-ITA-26</v>
      </c>
      <c r="D25" s="7" cm="1">
        <f t="array" ref="D25">IFERROR(TREND(Táblázat1[[#This Row],[2017]:[2010]],VALUE(Táblázat1[[#Headers],[2017]:[2010]]), 2018), " ")</f>
        <v>1119595.3571428508</v>
      </c>
      <c r="E25" s="1">
        <v>1060068</v>
      </c>
      <c r="F25" s="1">
        <v>1142210</v>
      </c>
      <c r="G25" s="1">
        <v>1103516</v>
      </c>
      <c r="H25" s="1">
        <v>1014223</v>
      </c>
      <c r="I25" s="1">
        <v>697864</v>
      </c>
      <c r="J25" s="1">
        <v>658206</v>
      </c>
      <c r="K25" s="1">
        <v>671768</v>
      </c>
      <c r="L25" s="1">
        <v>790348</v>
      </c>
      <c r="M25" s="1">
        <v>838186</v>
      </c>
      <c r="N25" s="4" t="str" cm="1">
        <f t="array" ref="N25">_xlfn.XLOOKUP(MAX(Táblázat1[[#This Row],[2018]:[2010]]), Táblázat1[[#This Row],[2018]:[2010]],Táblázat1[[#Headers],[2018]:[2010]])</f>
        <v>2017</v>
      </c>
      <c r="O25" s="4">
        <f>_xlfn.LET(
  _xlpm.rangsor,
  _xlfn._xlws.SORT( _xlfn.BYROW(Táblázat1[[2018]:[2010]],
    _xlfn.LAMBDA(_xlpm.row, SUM(_xlpm.row))
  ),,-1),
  MATCH(SUM(Táblázat1[[#This Row],[2018]:[2010]]), _xlpm.rangsor, 0)
)</f>
        <v>20</v>
      </c>
      <c r="R25" s="3" t="b">
        <f>AND(MAX(Táblázat1[[#This Row],[2018]:[2010]])&gt;1000000, LEFT(Táblázat1[[#This Row],[Ország (kód)]], 2)&lt;&gt;"EU")</f>
        <v>0</v>
      </c>
    </row>
    <row r="26" spans="1:18" x14ac:dyDescent="0.25">
      <c r="A26" t="s">
        <v>26</v>
      </c>
      <c r="B26" t="str">
        <f>_xlfn.XLOOKUP(Táblázat1[[#This Row],[Ország]],Táblázat2[Név angolul],Táblázat2[Név magyarul])</f>
        <v>Japán</v>
      </c>
      <c r="C26" t="str" cm="1">
        <f t="array" ref="C26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AS-JAP-27</v>
      </c>
      <c r="D26" s="7" cm="1">
        <f t="array" ref="D26">IFERROR(TREND(Táblázat1[[#This Row],[2017]:[2010]],VALUE(Táblázat1[[#Headers],[2017]:[2010]]), 2018), " ")</f>
        <v>9585093.4642857164</v>
      </c>
      <c r="E26" s="1">
        <v>9728528</v>
      </c>
      <c r="F26" s="1">
        <v>9693746</v>
      </c>
      <c r="G26" s="1">
        <v>9204590</v>
      </c>
      <c r="H26" s="1">
        <v>9278321</v>
      </c>
      <c r="I26" s="1">
        <v>9774558</v>
      </c>
      <c r="J26" s="1">
        <v>9630181</v>
      </c>
      <c r="K26" s="1">
        <v>9943077</v>
      </c>
      <c r="L26" s="1">
        <v>8398630</v>
      </c>
      <c r="M26" s="1">
        <v>9628920</v>
      </c>
      <c r="N26" s="4" t="str" cm="1">
        <f t="array" ref="N26">_xlfn.XLOOKUP(MAX(Táblázat1[[#This Row],[2018]:[2010]]), Táblázat1[[#This Row],[2018]:[2010]],Táblázat1[[#Headers],[2018]:[2010]])</f>
        <v>2012</v>
      </c>
      <c r="O26" s="4">
        <f>_xlfn.LET(
  _xlpm.rangsor,
  _xlfn._xlws.SORT( _xlfn.BYROW(Táblázat1[[2018]:[2010]],
    _xlfn.LAMBDA(_xlpm.row, SUM(_xlpm.row))
  ),,-1),
  MATCH(SUM(Táblázat1[[#This Row],[2018]:[2010]]), _xlpm.rangsor, 0)
)</f>
        <v>3</v>
      </c>
      <c r="R26" s="3" t="b">
        <f>AND(MAX(Táblázat1[[#This Row],[2018]:[2010]])&gt;1000000, LEFT(Táblázat1[[#This Row],[Ország (kód)]], 2)&lt;&gt;"EU")</f>
        <v>1</v>
      </c>
    </row>
    <row r="27" spans="1:18" x14ac:dyDescent="0.25">
      <c r="A27" t="s">
        <v>27</v>
      </c>
      <c r="B27" t="str">
        <f>_xlfn.XLOOKUP(Táblázat1[[#This Row],[Ország]],Táblázat2[Név angolul],Táblázat2[Név magyarul])</f>
        <v>Kazahsztán</v>
      </c>
      <c r="C27" t="str" cm="1">
        <f t="array" ref="C27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AS-KAZ-28</v>
      </c>
      <c r="D27" s="7" cm="1">
        <f t="array" ref="D27">IFERROR(TREND(Táblázat1[[#This Row],[2017]:[2010]],VALUE(Táblázat1[[#Headers],[2017]:[2010]]), 2018), " ")</f>
        <v>25283.964285714086</v>
      </c>
      <c r="E27" s="1" t="s">
        <v>2</v>
      </c>
      <c r="F27" s="1">
        <v>19071</v>
      </c>
      <c r="G27" s="1">
        <v>10651</v>
      </c>
      <c r="H27" s="1">
        <v>14477</v>
      </c>
      <c r="I27" s="1">
        <v>40162</v>
      </c>
      <c r="J27" s="1">
        <v>40684</v>
      </c>
      <c r="K27" s="1">
        <v>19186</v>
      </c>
      <c r="L27" s="1">
        <v>8195</v>
      </c>
      <c r="M27" s="1">
        <v>3176</v>
      </c>
      <c r="N27" s="4" t="str" cm="1">
        <f t="array" ref="N27">_xlfn.XLOOKUP(MAX(Táblázat1[[#This Row],[2018]:[2010]]), Táblázat1[[#This Row],[2018]:[2010]],Táblázat1[[#Headers],[2018]:[2010]])</f>
        <v>2013</v>
      </c>
      <c r="O27" s="4">
        <f>_xlfn.LET(
  _xlpm.rangsor,
  _xlfn._xlws.SORT( _xlfn.BYROW(Táblázat1[[2018]:[2010]],
    _xlfn.LAMBDA(_xlpm.row, SUM(_xlpm.row))
  ),,-1),
  MATCH(SUM(Táblázat1[[#This Row],[2018]:[2010]]), _xlpm.rangsor, 0)
)</f>
        <v>47</v>
      </c>
      <c r="R27" s="3" t="b">
        <f>AND(MAX(Táblázat1[[#This Row],[2018]:[2010]])&gt;1000000, LEFT(Táblázat1[[#This Row],[Ország (kód)]], 2)&lt;&gt;"EU")</f>
        <v>0</v>
      </c>
    </row>
    <row r="28" spans="1:18" x14ac:dyDescent="0.25">
      <c r="A28" t="s">
        <v>28</v>
      </c>
      <c r="B28" t="str">
        <f>_xlfn.XLOOKUP(Táblázat1[[#This Row],[Ország]],Táblázat2[Név angolul],Táblázat2[Név magyarul])</f>
        <v>Kenya</v>
      </c>
      <c r="C28" t="str" cm="1">
        <f t="array" ref="C28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AF-KEN-29</v>
      </c>
      <c r="D28" s="7" cm="1">
        <f t="array" ref="D28">IFERROR(TREND(Táblázat1[[#This Row],[2017]:[2010]],VALUE(Táblázat1[[#Headers],[2017]:[2010]]), 2018), " ")</f>
        <v>563.57142857142026</v>
      </c>
      <c r="E28" s="1">
        <v>0</v>
      </c>
      <c r="F28" s="1">
        <v>0</v>
      </c>
      <c r="G28" s="1">
        <v>0</v>
      </c>
      <c r="H28" s="1">
        <v>0</v>
      </c>
      <c r="I28" s="1">
        <v>3080</v>
      </c>
      <c r="J28" s="1">
        <v>3080</v>
      </c>
      <c r="K28" s="1">
        <v>2945</v>
      </c>
      <c r="L28" s="1">
        <v>0</v>
      </c>
      <c r="M28" s="1">
        <v>405</v>
      </c>
      <c r="N28" s="4" t="str" cm="1">
        <f t="array" ref="N28">_xlfn.XLOOKUP(MAX(Táblázat1[[#This Row],[2018]:[2010]]), Táblázat1[[#This Row],[2018]:[2010]],Táblázat1[[#Headers],[2018]:[2010]])</f>
        <v>2014</v>
      </c>
      <c r="O28" s="4">
        <f>_xlfn.LET(
  _xlpm.rangsor,
  _xlfn._xlws.SORT( _xlfn.BYROW(Táblázat1[[2018]:[2010]],
    _xlfn.LAMBDA(_xlpm.row, SUM(_xlpm.row))
  ),,-1),
  MATCH(SUM(Táblázat1[[#This Row],[2018]:[2010]]), _xlpm.rangsor, 0)
)</f>
        <v>52</v>
      </c>
      <c r="R28" s="3" t="b">
        <f>AND(MAX(Táblázat1[[#This Row],[2018]:[2010]])&gt;1000000, LEFT(Táblázat1[[#This Row],[Ország (kód)]], 2)&lt;&gt;"EU")</f>
        <v>0</v>
      </c>
    </row>
    <row r="29" spans="1:18" x14ac:dyDescent="0.25">
      <c r="A29" t="s">
        <v>29</v>
      </c>
      <c r="B29" t="str">
        <f>_xlfn.XLOOKUP(Táblázat1[[#This Row],[Ország]],Táblázat2[Név angolul],Táblázat2[Név magyarul])</f>
        <v>Malajzia</v>
      </c>
      <c r="C29" t="str" cm="1">
        <f t="array" ref="C29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AS-MAL-30</v>
      </c>
      <c r="D29" s="7" cm="1">
        <f t="array" ref="D29">IFERROR(TREND(Táblázat1[[#This Row],[2017]:[2010]],VALUE(Táblázat1[[#Headers],[2017]:[2010]]), 2018), " ")</f>
        <v>518289.35714285821</v>
      </c>
      <c r="E29" s="1">
        <v>564800</v>
      </c>
      <c r="F29" s="1">
        <v>460140</v>
      </c>
      <c r="G29" s="1">
        <v>513445</v>
      </c>
      <c r="H29" s="1">
        <v>614671</v>
      </c>
      <c r="I29" s="1">
        <v>596600</v>
      </c>
      <c r="J29" s="1">
        <v>601407</v>
      </c>
      <c r="K29" s="1">
        <v>572150</v>
      </c>
      <c r="L29" s="1">
        <v>533695</v>
      </c>
      <c r="M29" s="1">
        <v>567715</v>
      </c>
      <c r="N29" s="4" t="str" cm="1">
        <f t="array" ref="N29">_xlfn.XLOOKUP(MAX(Táblázat1[[#This Row],[2018]:[2010]]), Táblázat1[[#This Row],[2018]:[2010]],Táblázat1[[#Headers],[2018]:[2010]])</f>
        <v>2015</v>
      </c>
      <c r="O29" s="4">
        <f>_xlfn.LET(
  _xlpm.rangsor,
  _xlfn._xlws.SORT( _xlfn.BYROW(Táblázat1[[2018]:[2010]],
    _xlfn.LAMBDA(_xlpm.row, SUM(_xlpm.row))
  ),,-1),
  MATCH(SUM(Táblázat1[[#This Row],[2018]:[2010]]), _xlpm.rangsor, 0)
)</f>
        <v>24</v>
      </c>
      <c r="R29" s="3" t="b">
        <f>AND(MAX(Táblázat1[[#This Row],[2018]:[2010]])&gt;1000000, LEFT(Táblázat1[[#This Row],[Ország (kód)]], 2)&lt;&gt;"EU")</f>
        <v>0</v>
      </c>
    </row>
    <row r="30" spans="1:18" x14ac:dyDescent="0.25">
      <c r="A30" t="s">
        <v>30</v>
      </c>
      <c r="B30" t="str">
        <f>_xlfn.XLOOKUP(Táblázat1[[#This Row],[Ország]],Táblázat2[Név angolul],Táblázat2[Név magyarul])</f>
        <v>Mexikó</v>
      </c>
      <c r="C30" t="str" cm="1">
        <f t="array" ref="C30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NA-MEX-31</v>
      </c>
      <c r="D30" s="7" cm="1">
        <f t="array" ref="D30">IFERROR(TREND(Táblázat1[[#This Row],[2017]:[2010]],VALUE(Táblázat1[[#Headers],[2017]:[2010]]), 2018), " ")</f>
        <v>4210707.75</v>
      </c>
      <c r="E30" s="1">
        <v>4100525</v>
      </c>
      <c r="F30" s="1">
        <v>4068415</v>
      </c>
      <c r="G30" s="1">
        <v>3600365</v>
      </c>
      <c r="H30" s="1">
        <v>3565469</v>
      </c>
      <c r="I30" s="1">
        <v>3365306</v>
      </c>
      <c r="J30" s="1">
        <v>3054849</v>
      </c>
      <c r="K30" s="1">
        <v>3001814</v>
      </c>
      <c r="L30" s="1">
        <v>2681050</v>
      </c>
      <c r="M30" s="1">
        <v>2342282</v>
      </c>
      <c r="N30" s="4" t="str" cm="1">
        <f t="array" ref="N30">_xlfn.XLOOKUP(MAX(Táblázat1[[#This Row],[2018]:[2010]]), Táblázat1[[#This Row],[2018]:[2010]],Táblázat1[[#Headers],[2018]:[2010]])</f>
        <v>2018</v>
      </c>
      <c r="O30" s="4">
        <f>_xlfn.LET(
  _xlpm.rangsor,
  _xlfn._xlws.SORT( _xlfn.BYROW(Táblázat1[[2018]:[2010]],
    _xlfn.LAMBDA(_xlpm.row, SUM(_xlpm.row))
  ),,-1),
  MATCH(SUM(Táblázat1[[#This Row],[2018]:[2010]]), _xlpm.rangsor, 0)
)</f>
        <v>7</v>
      </c>
      <c r="R30" s="3" t="b">
        <f>AND(MAX(Táblázat1[[#This Row],[2018]:[2010]])&gt;1000000, LEFT(Táblázat1[[#This Row],[Ország (kód)]], 2)&lt;&gt;"EU")</f>
        <v>1</v>
      </c>
    </row>
    <row r="31" spans="1:18" x14ac:dyDescent="0.25">
      <c r="A31" t="s">
        <v>31</v>
      </c>
      <c r="B31" t="str">
        <f>_xlfn.XLOOKUP(Táblázat1[[#This Row],[Ország]],Táblázat2[Név angolul],Táblázat2[Név magyarul])</f>
        <v>Marokkó</v>
      </c>
      <c r="C31" t="str" cm="1">
        <f t="array" ref="C31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AF-MOR-32</v>
      </c>
      <c r="D31" s="7" cm="1">
        <f t="array" ref="D31">IFERROR(TREND(Táblázat1[[#This Row],[2017]:[2010]],VALUE(Táblázat1[[#Headers],[2017]:[2010]]), 2018), " ")</f>
        <v>436590.10714285076</v>
      </c>
      <c r="E31" s="1">
        <v>402085</v>
      </c>
      <c r="F31" s="1">
        <v>376286</v>
      </c>
      <c r="G31" s="1">
        <v>345106</v>
      </c>
      <c r="H31" s="1">
        <v>288329</v>
      </c>
      <c r="I31" s="1">
        <v>231986</v>
      </c>
      <c r="J31" s="1">
        <v>167452</v>
      </c>
      <c r="K31" s="1">
        <v>108743</v>
      </c>
      <c r="L31" s="1">
        <v>59477</v>
      </c>
      <c r="M31" s="1">
        <v>42066</v>
      </c>
      <c r="N31" s="4" t="str" cm="1">
        <f t="array" ref="N31">_xlfn.XLOOKUP(MAX(Táblázat1[[#This Row],[2018]:[2010]]), Táblázat1[[#This Row],[2018]:[2010]],Táblázat1[[#Headers],[2018]:[2010]])</f>
        <v>2018</v>
      </c>
      <c r="O31" s="4">
        <f>_xlfn.LET(
  _xlpm.rangsor,
  _xlfn._xlws.SORT( _xlfn.BYROW(Táblázat1[[2018]:[2010]],
    _xlfn.LAMBDA(_xlpm.row, SUM(_xlpm.row))
  ),,-1),
  MATCH(SUM(Táblázat1[[#This Row],[2018]:[2010]]), _xlpm.rangsor, 0)
)</f>
        <v>29</v>
      </c>
      <c r="R31" s="3" t="b">
        <f>AND(MAX(Táblázat1[[#This Row],[2018]:[2010]])&gt;1000000, LEFT(Táblázat1[[#This Row],[Ország (kód)]], 2)&lt;&gt;"EU")</f>
        <v>0</v>
      </c>
    </row>
    <row r="32" spans="1:18" x14ac:dyDescent="0.25">
      <c r="A32" t="s">
        <v>32</v>
      </c>
      <c r="B32" t="str">
        <f>_xlfn.XLOOKUP(Táblázat1[[#This Row],[Ország]],Táblázat2[Név angolul],Táblázat2[Név magyarul])</f>
        <v>Hollandia</v>
      </c>
      <c r="C32" t="str" cm="1">
        <f t="array" ref="C32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EU-NET-33</v>
      </c>
      <c r="D32" s="7" cm="1">
        <f t="array" ref="D32">IFERROR(TREND(Táblázat1[[#This Row],[2017]:[2010]],VALUE(Táblázat1[[#Headers],[2017]:[2010]]), 2018), " ")</f>
        <v>80072.75</v>
      </c>
      <c r="E32" s="1" t="s">
        <v>2</v>
      </c>
      <c r="F32" s="1">
        <v>157280</v>
      </c>
      <c r="G32" s="1">
        <v>44430</v>
      </c>
      <c r="H32" s="1">
        <v>44122</v>
      </c>
      <c r="I32" s="1">
        <v>29807</v>
      </c>
      <c r="J32" s="1">
        <v>29183</v>
      </c>
      <c r="K32" s="1">
        <v>57462</v>
      </c>
      <c r="L32" s="1">
        <v>73151</v>
      </c>
      <c r="M32" s="1">
        <v>94132</v>
      </c>
      <c r="N32" s="4" t="str" cm="1">
        <f t="array" ref="N32">_xlfn.XLOOKUP(MAX(Táblázat1[[#This Row],[2018]:[2010]]), Táblázat1[[#This Row],[2018]:[2010]],Táblázat1[[#Headers],[2018]:[2010]])</f>
        <v>2017</v>
      </c>
      <c r="O32" s="4">
        <f>_xlfn.LET(
  _xlpm.rangsor,
  _xlfn._xlws.SORT( _xlfn.BYROW(Táblázat1[[2018]:[2010]],
    _xlfn.LAMBDA(_xlpm.row, SUM(_xlpm.row))
  ),,-1),
  MATCH(SUM(Táblázat1[[#This Row],[2018]:[2010]]), _xlpm.rangsor, 0)
)</f>
        <v>42</v>
      </c>
      <c r="R32" s="3" t="b">
        <f>AND(MAX(Táblázat1[[#This Row],[2018]:[2010]])&gt;1000000, LEFT(Táblázat1[[#This Row],[Ország (kód)]], 2)&lt;&gt;"EU")</f>
        <v>0</v>
      </c>
    </row>
    <row r="33" spans="1:18" x14ac:dyDescent="0.25">
      <c r="A33" t="s">
        <v>33</v>
      </c>
      <c r="B33" t="str">
        <f>_xlfn.XLOOKUP(Táblázat1[[#This Row],[Ország]],Táblázat2[Név angolul],Táblázat2[Név magyarul])</f>
        <v>Nigéria</v>
      </c>
      <c r="C33" t="str" cm="1">
        <f t="array" ref="C33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AF-NIG-35</v>
      </c>
      <c r="D33" s="7" cm="1">
        <f t="array" ref="D33">IFERROR(TREND(Táblázat1[[#This Row],[2017]:[2010]],VALUE(Táblázat1[[#Headers],[2017]:[2010]]), 2018), " ")</f>
        <v>-734.25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2937</v>
      </c>
      <c r="N33" s="4" t="str" cm="1">
        <f t="array" ref="N33">_xlfn.XLOOKUP(MAX(Táblázat1[[#This Row],[2018]:[2010]]), Táblázat1[[#This Row],[2018]:[2010]],Táblázat1[[#Headers],[2018]:[2010]])</f>
        <v>2010</v>
      </c>
      <c r="O33" s="4">
        <f>_xlfn.LET(
  _xlpm.rangsor,
  _xlfn._xlws.SORT( _xlfn.BYROW(Táblázat1[[2018]:[2010]],
    _xlfn.LAMBDA(_xlpm.row, SUM(_xlpm.row))
  ),,-1),
  MATCH(SUM(Táblázat1[[#This Row],[2018]:[2010]]), _xlpm.rangsor, 0)
)</f>
        <v>56</v>
      </c>
      <c r="R33" s="3" t="b">
        <f>AND(MAX(Táblázat1[[#This Row],[2018]:[2010]])&gt;1000000, LEFT(Táblázat1[[#This Row],[Ország (kód)]], 2)&lt;&gt;"EU")</f>
        <v>0</v>
      </c>
    </row>
    <row r="34" spans="1:18" x14ac:dyDescent="0.25">
      <c r="A34" t="s">
        <v>34</v>
      </c>
      <c r="B34" t="str">
        <f>_xlfn.XLOOKUP(Táblázat1[[#This Row],[Ország]],Táblázat2[Név angolul],Táblázat2[Név magyarul])</f>
        <v>Pakisztán</v>
      </c>
      <c r="C34" t="str" cm="1">
        <f t="array" ref="C34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AS-PAK-37</v>
      </c>
      <c r="D34" s="7" cm="1">
        <f t="array" ref="D34">IFERROR(TREND(Táblázat1[[#This Row],[2017]:[2010]],VALUE(Táblázat1[[#Headers],[2017]:[2010]]), 2018), " ")</f>
        <v>233889</v>
      </c>
      <c r="E34" s="1">
        <v>269700</v>
      </c>
      <c r="F34" s="1">
        <v>230250</v>
      </c>
      <c r="G34" s="1">
        <v>214650</v>
      </c>
      <c r="H34" s="1">
        <v>229686</v>
      </c>
      <c r="I34" s="1">
        <v>148746</v>
      </c>
      <c r="J34" s="1">
        <v>134145</v>
      </c>
      <c r="K34" s="1">
        <v>165700</v>
      </c>
      <c r="L34" s="1">
        <v>162194</v>
      </c>
      <c r="M34" s="1">
        <v>152970</v>
      </c>
      <c r="N34" s="4" t="str" cm="1">
        <f t="array" ref="N34">_xlfn.XLOOKUP(MAX(Táblázat1[[#This Row],[2018]:[2010]]), Táblázat1[[#This Row],[2018]:[2010]],Táblázat1[[#Headers],[2018]:[2010]])</f>
        <v>2018</v>
      </c>
      <c r="O34" s="4">
        <f>_xlfn.LET(
  _xlpm.rangsor,
  _xlfn._xlws.SORT( _xlfn.BYROW(Táblázat1[[2018]:[2010]],
    _xlfn.LAMBDA(_xlpm.row, SUM(_xlpm.row))
  ),,-1),
  MATCH(SUM(Táblázat1[[#This Row],[2018]:[2010]]), _xlpm.rangsor, 0)
)</f>
        <v>30</v>
      </c>
      <c r="R34" s="3" t="b">
        <f>AND(MAX(Táblázat1[[#This Row],[2018]:[2010]])&gt;1000000, LEFT(Táblázat1[[#This Row],[Ország (kód)]], 2)&lt;&gt;"EU")</f>
        <v>0</v>
      </c>
    </row>
    <row r="35" spans="1:18" x14ac:dyDescent="0.25">
      <c r="A35" t="s">
        <v>35</v>
      </c>
      <c r="B35" t="str">
        <f>_xlfn.XLOOKUP(Táblázat1[[#This Row],[Ország]],Táblázat2[Név angolul],Táblázat2[Név magyarul])</f>
        <v>Peru</v>
      </c>
      <c r="C35" t="str" cm="1">
        <f t="array" ref="C35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SA-PER-38</v>
      </c>
      <c r="D35" s="7" cm="1">
        <f t="array" ref="D35">IFERROR(TREND(Táblázat1[[#This Row],[2017]:[2010]],VALUE(Táblázat1[[#Headers],[2017]:[2010]]), 2018), " ")</f>
        <v>-391.5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1566</v>
      </c>
      <c r="N35" s="4" t="str" cm="1">
        <f t="array" ref="N35">_xlfn.XLOOKUP(MAX(Táblázat1[[#This Row],[2018]:[2010]]), Táblázat1[[#This Row],[2018]:[2010]],Táblázat1[[#Headers],[2018]:[2010]])</f>
        <v>2010</v>
      </c>
      <c r="O35" s="4">
        <f>_xlfn.LET(
  _xlpm.rangsor,
  _xlfn._xlws.SORT( _xlfn.BYROW(Táblázat1[[2018]:[2010]],
    _xlfn.LAMBDA(_xlpm.row, SUM(_xlpm.row))
  ),,-1),
  MATCH(SUM(Táblázat1[[#This Row],[2018]:[2010]]), _xlpm.rangsor, 0)
)</f>
        <v>57</v>
      </c>
      <c r="R35" s="3" t="b">
        <f>AND(MAX(Táblázat1[[#This Row],[2018]:[2010]])&gt;1000000, LEFT(Táblázat1[[#This Row],[Ország (kód)]], 2)&lt;&gt;"EU")</f>
        <v>0</v>
      </c>
    </row>
    <row r="36" spans="1:18" x14ac:dyDescent="0.25">
      <c r="A36" t="s">
        <v>36</v>
      </c>
      <c r="B36" t="str">
        <f>_xlfn.XLOOKUP(Táblázat1[[#This Row],[Ország]],Táblázat2[Név angolul],Táblázat2[Név magyarul])</f>
        <v>Fülöp-szigetek</v>
      </c>
      <c r="C36" t="str" cm="1">
        <f t="array" ref="C36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AS-PHI-39</v>
      </c>
      <c r="D36" s="7" cm="1">
        <f t="array" ref="D36">IFERROR(TREND(Táblázat1[[#This Row],[2017]:[2010]],VALUE(Táblázat1[[#Headers],[2017]:[2010]]), 2018), " ")</f>
        <v>145349.8214285709</v>
      </c>
      <c r="E36" s="1">
        <v>79763</v>
      </c>
      <c r="F36" s="1">
        <v>141251</v>
      </c>
      <c r="G36" s="1">
        <v>116686</v>
      </c>
      <c r="H36" s="1">
        <v>112493</v>
      </c>
      <c r="I36" s="1">
        <v>106938</v>
      </c>
      <c r="J36" s="1">
        <v>52260</v>
      </c>
      <c r="K36" s="1">
        <v>55360</v>
      </c>
      <c r="L36" s="1">
        <v>53921</v>
      </c>
      <c r="M36" s="1">
        <v>65625</v>
      </c>
      <c r="N36" s="4" t="str" cm="1">
        <f t="array" ref="N36">_xlfn.XLOOKUP(MAX(Táblázat1[[#This Row],[2018]:[2010]]), Táblázat1[[#This Row],[2018]:[2010]],Táblázat1[[#Headers],[2018]:[2010]])</f>
        <v>2017</v>
      </c>
      <c r="O36" s="4">
        <f>_xlfn.LET(
  _xlpm.rangsor,
  _xlfn._xlws.SORT( _xlfn.BYROW(Táblázat1[[2018]:[2010]],
    _xlfn.LAMBDA(_xlpm.row, SUM(_xlpm.row))
  ),,-1),
  MATCH(SUM(Táblázat1[[#This Row],[2018]:[2010]]), _xlpm.rangsor, 0)
)</f>
        <v>37</v>
      </c>
      <c r="R36" s="3" t="b">
        <f>AND(MAX(Táblázat1[[#This Row],[2018]:[2010]])&gt;1000000, LEFT(Táblázat1[[#This Row],[Ország (kód)]], 2)&lt;&gt;"EU")</f>
        <v>0</v>
      </c>
    </row>
    <row r="37" spans="1:18" x14ac:dyDescent="0.25">
      <c r="A37" t="s">
        <v>37</v>
      </c>
      <c r="B37" t="str">
        <f>_xlfn.XLOOKUP(Táblázat1[[#This Row],[Ország]],Táblázat2[Név angolul],Táblázat2[Név magyarul])</f>
        <v>Lengyelország</v>
      </c>
      <c r="C37" t="str" cm="1">
        <f t="array" ref="C37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EU-POL-40</v>
      </c>
      <c r="D37" s="7" cm="1">
        <f t="array" ref="D37">IFERROR(TREND(Táblázat1[[#This Row],[2017]:[2010]],VALUE(Táblázat1[[#Headers],[2017]:[2010]]), 2018), " ")</f>
        <v>589195.32142857462</v>
      </c>
      <c r="E37" s="1">
        <v>659646</v>
      </c>
      <c r="F37" s="1">
        <v>689729</v>
      </c>
      <c r="G37" s="1">
        <v>681837</v>
      </c>
      <c r="H37" s="1">
        <v>660603</v>
      </c>
      <c r="I37" s="1">
        <v>593904</v>
      </c>
      <c r="J37" s="1">
        <v>590159</v>
      </c>
      <c r="K37" s="1">
        <v>654756</v>
      </c>
      <c r="L37" s="1">
        <v>838133</v>
      </c>
      <c r="M37" s="1">
        <v>869474</v>
      </c>
      <c r="N37" s="4" t="str" cm="1">
        <f t="array" ref="N37">_xlfn.XLOOKUP(MAX(Táblázat1[[#This Row],[2018]:[2010]]), Táblázat1[[#This Row],[2018]:[2010]],Táblázat1[[#Headers],[2018]:[2010]])</f>
        <v>2010</v>
      </c>
      <c r="O37" s="4">
        <f>_xlfn.LET(
  _xlpm.rangsor,
  _xlfn._xlws.SORT( _xlfn.BYROW(Táblázat1[[2018]:[2010]],
    _xlfn.LAMBDA(_xlpm.row, SUM(_xlpm.row))
  ),,-1),
  MATCH(SUM(Táblázat1[[#This Row],[2018]:[2010]]), _xlpm.rangsor, 0)
)</f>
        <v>21</v>
      </c>
      <c r="R37" s="3" t="b">
        <f>AND(MAX(Táblázat1[[#This Row],[2018]:[2010]])&gt;1000000, LEFT(Táblázat1[[#This Row],[Ország (kód)]], 2)&lt;&gt;"EU")</f>
        <v>0</v>
      </c>
    </row>
    <row r="38" spans="1:18" x14ac:dyDescent="0.25">
      <c r="A38" t="s">
        <v>38</v>
      </c>
      <c r="B38" t="str">
        <f>_xlfn.XLOOKUP(Táblázat1[[#This Row],[Ország]],Táblázat2[Név angolul],Táblázat2[Név magyarul])</f>
        <v>Portugália</v>
      </c>
      <c r="C38" t="str" cm="1">
        <f t="array" ref="C38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EU-POR-41</v>
      </c>
      <c r="D38" s="7" cm="1">
        <f t="array" ref="D38">IFERROR(TREND(Táblázat1[[#This Row],[2017]:[2010]],VALUE(Táblázat1[[#Headers],[2017]:[2010]]), 2018), " ")</f>
        <v>155595.25</v>
      </c>
      <c r="E38" s="1">
        <v>294366</v>
      </c>
      <c r="F38" s="1">
        <v>175544</v>
      </c>
      <c r="G38" s="1">
        <v>143096</v>
      </c>
      <c r="H38" s="1">
        <v>156626</v>
      </c>
      <c r="I38" s="1">
        <v>161509</v>
      </c>
      <c r="J38" s="1">
        <v>154016</v>
      </c>
      <c r="K38" s="1">
        <v>163561</v>
      </c>
      <c r="L38" s="1">
        <v>192242</v>
      </c>
      <c r="M38" s="1">
        <v>158723</v>
      </c>
      <c r="N38" s="4" t="str" cm="1">
        <f t="array" ref="N38">_xlfn.XLOOKUP(MAX(Táblázat1[[#This Row],[2018]:[2010]]), Táblázat1[[#This Row],[2018]:[2010]],Táblázat1[[#Headers],[2018]:[2010]])</f>
        <v>2018</v>
      </c>
      <c r="O38" s="4">
        <f>_xlfn.LET(
  _xlpm.rangsor,
  _xlfn._xlws.SORT( _xlfn.BYROW(Táblázat1[[2018]:[2010]],
    _xlfn.LAMBDA(_xlpm.row, SUM(_xlpm.row))
  ),,-1),
  MATCH(SUM(Táblázat1[[#This Row],[2018]:[2010]]), _xlpm.rangsor, 0)
)</f>
        <v>32</v>
      </c>
      <c r="R38" s="3" t="b">
        <f>AND(MAX(Táblázat1[[#This Row],[2018]:[2010]])&gt;1000000, LEFT(Táblázat1[[#This Row],[Ország (kód)]], 2)&lt;&gt;"EU")</f>
        <v>0</v>
      </c>
    </row>
    <row r="39" spans="1:18" x14ac:dyDescent="0.25">
      <c r="A39" t="s">
        <v>39</v>
      </c>
      <c r="B39" t="str">
        <f>_xlfn.XLOOKUP(Táblázat1[[#This Row],[Ország]],Táblázat2[Név angolul],Táblázat2[Név magyarul])</f>
        <v>Románia</v>
      </c>
      <c r="C39" t="str" cm="1">
        <f t="array" ref="C39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EU-ROM-42</v>
      </c>
      <c r="D39" s="7" cm="1">
        <f t="array" ref="D39">IFERROR(TREND(Táblázat1[[#This Row],[2017]:[2010]],VALUE(Táblázat1[[#Headers],[2017]:[2010]]), 2018), " ")</f>
        <v>382975.32142857183</v>
      </c>
      <c r="E39" s="1">
        <v>476769</v>
      </c>
      <c r="F39" s="1">
        <v>359250</v>
      </c>
      <c r="G39" s="1">
        <v>359306</v>
      </c>
      <c r="H39" s="1">
        <v>387177</v>
      </c>
      <c r="I39" s="1">
        <v>391422</v>
      </c>
      <c r="J39" s="1">
        <v>410997</v>
      </c>
      <c r="K39" s="1">
        <v>337765</v>
      </c>
      <c r="L39" s="1">
        <v>335232</v>
      </c>
      <c r="M39" s="1">
        <v>350912</v>
      </c>
      <c r="N39" s="4" t="str" cm="1">
        <f t="array" ref="N39">_xlfn.XLOOKUP(MAX(Táblázat1[[#This Row],[2018]:[2010]]), Táblázat1[[#This Row],[2018]:[2010]],Táblázat1[[#Headers],[2018]:[2010]])</f>
        <v>2018</v>
      </c>
      <c r="O39" s="4">
        <f>_xlfn.LET(
  _xlpm.rangsor,
  _xlfn._xlws.SORT( _xlfn.BYROW(Táblázat1[[2018]:[2010]],
    _xlfn.LAMBDA(_xlpm.row, SUM(_xlpm.row))
  ),,-1),
  MATCH(SUM(Táblázat1[[#This Row],[2018]:[2010]]), _xlpm.rangsor, 0)
)</f>
        <v>26</v>
      </c>
      <c r="R39" s="3" t="b">
        <f>AND(MAX(Táblázat1[[#This Row],[2018]:[2010]])&gt;1000000, LEFT(Táblázat1[[#This Row],[Ország (kód)]], 2)&lt;&gt;"EU")</f>
        <v>0</v>
      </c>
    </row>
    <row r="40" spans="1:18" x14ac:dyDescent="0.25">
      <c r="A40" t="s">
        <v>40</v>
      </c>
      <c r="B40" t="str">
        <f>_xlfn.XLOOKUP(Táblázat1[[#This Row],[Ország]],Táblázat2[Név angolul],Táblázat2[Név magyarul])</f>
        <v>Oroszország</v>
      </c>
      <c r="C40" t="str" cm="1">
        <f t="array" ref="C40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EU-RUS-43</v>
      </c>
      <c r="D40" s="7" cm="1">
        <f t="array" ref="D40">IFERROR(TREND(Táblázat1[[#This Row],[2017]:[2010]],VALUE(Táblázat1[[#Headers],[2017]:[2010]]), 2018), " ")</f>
        <v>1461518</v>
      </c>
      <c r="E40" s="1">
        <v>1767674</v>
      </c>
      <c r="F40" s="1">
        <v>1551293</v>
      </c>
      <c r="G40" s="1">
        <v>1303989</v>
      </c>
      <c r="H40" s="1">
        <v>1384399</v>
      </c>
      <c r="I40" s="1">
        <v>1886646</v>
      </c>
      <c r="J40" s="1">
        <v>2184266</v>
      </c>
      <c r="K40" s="1">
        <v>2233103</v>
      </c>
      <c r="L40" s="1">
        <v>1990155</v>
      </c>
      <c r="M40" s="1">
        <v>1403244</v>
      </c>
      <c r="N40" s="4" t="str" cm="1">
        <f t="array" ref="N40">_xlfn.XLOOKUP(MAX(Táblázat1[[#This Row],[2018]:[2010]]), Táblázat1[[#This Row],[2018]:[2010]],Táblázat1[[#Headers],[2018]:[2010]])</f>
        <v>2012</v>
      </c>
      <c r="O40" s="4">
        <f>_xlfn.LET(
  _xlpm.rangsor,
  _xlfn._xlws.SORT( _xlfn.BYROW(Táblázat1[[2018]:[2010]],
    _xlfn.LAMBDA(_xlpm.row, SUM(_xlpm.row))
  ),,-1),
  MATCH(SUM(Táblázat1[[#This Row],[2018]:[2010]]), _xlpm.rangsor, 0)
)</f>
        <v>13</v>
      </c>
      <c r="R40" s="3" t="b">
        <f>AND(MAX(Táblázat1[[#This Row],[2018]:[2010]])&gt;1000000, LEFT(Táblázat1[[#This Row],[Ország (kód)]], 2)&lt;&gt;"EU")</f>
        <v>0</v>
      </c>
    </row>
    <row r="41" spans="1:18" x14ac:dyDescent="0.25">
      <c r="A41" t="s">
        <v>41</v>
      </c>
      <c r="B41" t="str">
        <f>_xlfn.XLOOKUP(Táblázat1[[#This Row],[Ország]],Táblázat2[Név angolul],Táblázat2[Név magyarul])</f>
        <v>Szerbia</v>
      </c>
      <c r="C41" t="str" cm="1">
        <f t="array" ref="C41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EU-SER-44</v>
      </c>
      <c r="D41" s="7" cm="1">
        <f t="array" ref="D41">IFERROR(TREND(Táblázat1[[#This Row],[2017]:[2010]],VALUE(Táblázat1[[#Headers],[2017]:[2010]]), 2018), " ")</f>
        <v>115481.39285714179</v>
      </c>
      <c r="E41" s="1">
        <v>56449</v>
      </c>
      <c r="F41" s="1">
        <v>79912</v>
      </c>
      <c r="G41" s="1">
        <v>80320</v>
      </c>
      <c r="H41" s="1">
        <v>83630</v>
      </c>
      <c r="I41" s="1">
        <v>103150</v>
      </c>
      <c r="J41" s="1">
        <v>113878</v>
      </c>
      <c r="K41" s="1">
        <v>11032</v>
      </c>
      <c r="L41" s="1">
        <v>11023</v>
      </c>
      <c r="M41" s="1">
        <v>18033</v>
      </c>
      <c r="N41" s="4" t="str" cm="1">
        <f t="array" ref="N41">_xlfn.XLOOKUP(MAX(Táblázat1[[#This Row],[2018]:[2010]]), Táblázat1[[#This Row],[2018]:[2010]],Táblázat1[[#Headers],[2018]:[2010]])</f>
        <v>2013</v>
      </c>
      <c r="O41" s="4">
        <f>_xlfn.LET(
  _xlpm.rangsor,
  _xlfn._xlws.SORT( _xlfn.BYROW(Táblázat1[[2018]:[2010]],
    _xlfn.LAMBDA(_xlpm.row, SUM(_xlpm.row))
  ),,-1),
  MATCH(SUM(Táblázat1[[#This Row],[2018]:[2010]]), _xlpm.rangsor, 0)
)</f>
        <v>41</v>
      </c>
      <c r="R41" s="3" t="b">
        <f>AND(MAX(Táblázat1[[#This Row],[2018]:[2010]])&gt;1000000, LEFT(Táblázat1[[#This Row],[Ország (kód)]], 2)&lt;&gt;"EU")</f>
        <v>0</v>
      </c>
    </row>
    <row r="42" spans="1:18" x14ac:dyDescent="0.25">
      <c r="A42" t="s">
        <v>42</v>
      </c>
      <c r="B42" t="str">
        <f>_xlfn.XLOOKUP(Táblázat1[[#This Row],[Ország]],Táblázat2[Név angolul],Táblázat2[Név magyarul])</f>
        <v>Szlovákia</v>
      </c>
      <c r="C42" t="str" cm="1">
        <f t="array" ref="C42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EU-SLO-45</v>
      </c>
      <c r="D42" s="7" cm="1">
        <f t="array" ref="D42">IFERROR(TREND(Táblázat1[[#This Row],[2017]:[2010]],VALUE(Táblázat1[[#Headers],[2017]:[2010]]), 2018), " ")</f>
        <v>1187184.5</v>
      </c>
      <c r="E42" s="1">
        <v>1090000</v>
      </c>
      <c r="F42" s="1">
        <v>1001520</v>
      </c>
      <c r="G42" s="1">
        <v>1040000</v>
      </c>
      <c r="H42" s="1">
        <v>1035503</v>
      </c>
      <c r="I42" s="1">
        <v>993000</v>
      </c>
      <c r="J42" s="1">
        <v>975000</v>
      </c>
      <c r="K42" s="1">
        <v>926555</v>
      </c>
      <c r="L42" s="1">
        <v>639763</v>
      </c>
      <c r="M42" s="1">
        <v>561933</v>
      </c>
      <c r="N42" s="4" t="str" cm="1">
        <f t="array" ref="N42">_xlfn.XLOOKUP(MAX(Táblázat1[[#This Row],[2018]:[2010]]), Táblázat1[[#This Row],[2018]:[2010]],Táblázat1[[#Headers],[2018]:[2010]])</f>
        <v>2018</v>
      </c>
      <c r="O42" s="4">
        <f>_xlfn.LET(
  _xlpm.rangsor,
  _xlfn._xlws.SORT( _xlfn.BYROW(Táblázat1[[2018]:[2010]],
    _xlfn.LAMBDA(_xlpm.row, SUM(_xlpm.row))
  ),,-1),
  MATCH(SUM(Táblázat1[[#This Row],[2018]:[2010]]), _xlpm.rangsor, 0)
)</f>
        <v>19</v>
      </c>
      <c r="R42" s="3" t="b">
        <f>AND(MAX(Táblázat1[[#This Row],[2018]:[2010]])&gt;1000000, LEFT(Táblázat1[[#This Row],[Ország (kód)]], 2)&lt;&gt;"EU")</f>
        <v>0</v>
      </c>
    </row>
    <row r="43" spans="1:18" x14ac:dyDescent="0.25">
      <c r="A43" t="s">
        <v>43</v>
      </c>
      <c r="B43" t="str">
        <f>_xlfn.XLOOKUP(Táblázat1[[#This Row],[Ország]],Táblázat2[Név angolul],Táblázat2[Név magyarul])</f>
        <v>Szlovénia</v>
      </c>
      <c r="C43" t="str" cm="1">
        <f t="array" ref="C43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EU-SLO-46</v>
      </c>
      <c r="D43" s="7" cm="1">
        <f t="array" ref="D43">IFERROR(TREND(Táblázat1[[#This Row],[2017]:[2010]],VALUE(Táblázat1[[#Headers],[2017]:[2010]]), 2018), " ")</f>
        <v>132371.67857142817</v>
      </c>
      <c r="E43" s="1">
        <v>209378</v>
      </c>
      <c r="F43" s="1">
        <v>189852</v>
      </c>
      <c r="G43" s="1">
        <v>133702</v>
      </c>
      <c r="H43" s="1">
        <v>133092</v>
      </c>
      <c r="I43" s="1">
        <v>118591</v>
      </c>
      <c r="J43" s="1">
        <v>93734</v>
      </c>
      <c r="K43" s="1">
        <v>130949</v>
      </c>
      <c r="L43" s="1">
        <v>174119</v>
      </c>
      <c r="M43" s="1">
        <v>205711</v>
      </c>
      <c r="N43" s="4" t="str" cm="1">
        <f t="array" ref="N43">_xlfn.XLOOKUP(MAX(Táblázat1[[#This Row],[2018]:[2010]]), Táblázat1[[#This Row],[2018]:[2010]],Táblázat1[[#Headers],[2018]:[2010]])</f>
        <v>2018</v>
      </c>
      <c r="O43" s="4">
        <f>_xlfn.LET(
  _xlpm.rangsor,
  _xlfn._xlws.SORT( _xlfn.BYROW(Táblázat1[[2018]:[2010]],
    _xlfn.LAMBDA(_xlpm.row, SUM(_xlpm.row))
  ),,-1),
  MATCH(SUM(Táblázat1[[#This Row],[2018]:[2010]]), _xlpm.rangsor, 0)
)</f>
        <v>35</v>
      </c>
      <c r="R43" s="3" t="b">
        <f>AND(MAX(Táblázat1[[#This Row],[2018]:[2010]])&gt;1000000, LEFT(Táblázat1[[#This Row],[Ország (kód)]], 2)&lt;&gt;"EU")</f>
        <v>0</v>
      </c>
    </row>
    <row r="44" spans="1:18" x14ac:dyDescent="0.25">
      <c r="A44" t="s">
        <v>44</v>
      </c>
      <c r="B44" t="str">
        <f>_xlfn.XLOOKUP(Táblázat1[[#This Row],[Ország]],Táblázat2[Név angolul],Táblázat2[Név magyarul])</f>
        <v>Dél-Afrika</v>
      </c>
      <c r="C44" t="str" cm="1">
        <f t="array" ref="C44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AF-SA-47</v>
      </c>
      <c r="D44" s="7" cm="1">
        <f t="array" ref="D44">IFERROR(TREND(Táblázat1[[#This Row],[2017]:[2010]],VALUE(Táblázat1[[#Headers],[2017]:[2010]]), 2018), " ")</f>
        <v>632925.57142857462</v>
      </c>
      <c r="E44" s="1">
        <v>610854</v>
      </c>
      <c r="F44" s="1">
        <v>589951</v>
      </c>
      <c r="G44" s="1">
        <v>599004</v>
      </c>
      <c r="H44" s="1">
        <v>615658</v>
      </c>
      <c r="I44" s="1">
        <v>566083</v>
      </c>
      <c r="J44" s="1">
        <v>545913</v>
      </c>
      <c r="K44" s="1">
        <v>539424</v>
      </c>
      <c r="L44" s="1">
        <v>532545</v>
      </c>
      <c r="M44" s="1">
        <v>472049</v>
      </c>
      <c r="N44" s="4" t="str" cm="1">
        <f t="array" ref="N44">_xlfn.XLOOKUP(MAX(Táblázat1[[#This Row],[2018]:[2010]]), Táblázat1[[#This Row],[2018]:[2010]],Táblázat1[[#Headers],[2018]:[2010]])</f>
        <v>2015</v>
      </c>
      <c r="O44" s="4">
        <f>_xlfn.LET(
  _xlpm.rangsor,
  _xlfn._xlws.SORT( _xlfn.BYROW(Táblázat1[[2018]:[2010]],
    _xlfn.LAMBDA(_xlpm.row, SUM(_xlpm.row))
  ),,-1),
  MATCH(SUM(Táblázat1[[#This Row],[2018]:[2010]]), _xlpm.rangsor, 0)
)</f>
        <v>23</v>
      </c>
      <c r="R44" s="3" t="b">
        <f>AND(MAX(Táblázat1[[#This Row],[2018]:[2010]])&gt;1000000, LEFT(Táblázat1[[#This Row],[Ország (kód)]], 2)&lt;&gt;"EU")</f>
        <v>0</v>
      </c>
    </row>
    <row r="45" spans="1:18" x14ac:dyDescent="0.25">
      <c r="A45" t="s">
        <v>45</v>
      </c>
      <c r="B45" t="str">
        <f>_xlfn.XLOOKUP(Táblázat1[[#This Row],[Ország]],Táblázat2[Név angolul],Táblázat2[Név magyarul])</f>
        <v>Dél-Korea</v>
      </c>
      <c r="C45" t="str" cm="1">
        <f t="array" ref="C45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AS-SK-48</v>
      </c>
      <c r="D45" s="7" cm="1">
        <f t="array" ref="D45">IFERROR(TREND(Táblázat1[[#This Row],[2017]:[2010]],VALUE(Táblázat1[[#Headers],[2017]:[2010]]), 2018), " ")</f>
        <v>4255186.6428571492</v>
      </c>
      <c r="E45" s="1">
        <v>4028834</v>
      </c>
      <c r="F45" s="1">
        <v>4114913</v>
      </c>
      <c r="G45" s="1">
        <v>4228509</v>
      </c>
      <c r="H45" s="1">
        <v>4555957</v>
      </c>
      <c r="I45" s="1">
        <v>4524932</v>
      </c>
      <c r="J45" s="1">
        <v>4521429</v>
      </c>
      <c r="K45" s="1">
        <v>4561766</v>
      </c>
      <c r="L45" s="1">
        <v>4657094</v>
      </c>
      <c r="M45" s="1">
        <v>4271741</v>
      </c>
      <c r="N45" s="4" t="str" cm="1">
        <f t="array" ref="N45">_xlfn.XLOOKUP(MAX(Táblázat1[[#This Row],[2018]:[2010]]), Táblázat1[[#This Row],[2018]:[2010]],Táblázat1[[#Headers],[2018]:[2010]])</f>
        <v>2011</v>
      </c>
      <c r="O45" s="4">
        <f>_xlfn.LET(
  _xlpm.rangsor,
  _xlfn._xlws.SORT( _xlfn.BYROW(Táblázat1[[2018]:[2010]],
    _xlfn.LAMBDA(_xlpm.row, SUM(_xlpm.row))
  ),,-1),
  MATCH(SUM(Táblázat1[[#This Row],[2018]:[2010]]), _xlpm.rangsor, 0)
)</f>
        <v>5</v>
      </c>
      <c r="R45" s="3" t="b">
        <f>AND(MAX(Táblázat1[[#This Row],[2018]:[2010]])&gt;1000000, LEFT(Táblázat1[[#This Row],[Ország (kód)]], 2)&lt;&gt;"EU")</f>
        <v>1</v>
      </c>
    </row>
    <row r="46" spans="1:18" x14ac:dyDescent="0.25">
      <c r="A46" t="s">
        <v>46</v>
      </c>
      <c r="B46" t="str">
        <f>_xlfn.XLOOKUP(Táblázat1[[#This Row],[Ország]],Táblázat2[Név angolul],Táblázat2[Név magyarul])</f>
        <v>Spanyolország</v>
      </c>
      <c r="C46" t="str" cm="1">
        <f t="array" ref="C46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EU-SPA-49</v>
      </c>
      <c r="D46" s="7" cm="1">
        <f t="array" ref="D46">IFERROR(TREND(Táblázat1[[#This Row],[2017]:[2010]],VALUE(Táblázat1[[#Headers],[2017]:[2010]]), 2018), " ")</f>
        <v>2915757.5357142985</v>
      </c>
      <c r="E46" s="1">
        <v>2819565</v>
      </c>
      <c r="F46" s="1">
        <v>2848335</v>
      </c>
      <c r="G46" s="1">
        <v>2885922</v>
      </c>
      <c r="H46" s="1">
        <v>2733201</v>
      </c>
      <c r="I46" s="1">
        <v>2402978</v>
      </c>
      <c r="J46" s="1">
        <v>2163338</v>
      </c>
      <c r="K46" s="1">
        <v>1979179</v>
      </c>
      <c r="L46" s="1">
        <v>2373329</v>
      </c>
      <c r="M46" s="1">
        <v>2387900</v>
      </c>
      <c r="N46" s="4" t="str" cm="1">
        <f t="array" ref="N46">_xlfn.XLOOKUP(MAX(Táblázat1[[#This Row],[2018]:[2010]]), Táblázat1[[#This Row],[2018]:[2010]],Táblázat1[[#Headers],[2018]:[2010]])</f>
        <v>2016</v>
      </c>
      <c r="O46" s="4">
        <f>_xlfn.LET(
  _xlpm.rangsor,
  _xlfn._xlws.SORT( _xlfn.BYROW(Táblázat1[[2018]:[2010]],
    _xlfn.LAMBDA(_xlpm.row, SUM(_xlpm.row))
  ),,-1),
  MATCH(SUM(Táblázat1[[#This Row],[2018]:[2010]]), _xlpm.rangsor, 0)
)</f>
        <v>9</v>
      </c>
      <c r="R46" s="3" t="b">
        <f>AND(MAX(Táblázat1[[#This Row],[2018]:[2010]])&gt;1000000, LEFT(Táblázat1[[#This Row],[Ország (kód)]], 2)&lt;&gt;"EU")</f>
        <v>0</v>
      </c>
    </row>
    <row r="47" spans="1:18" x14ac:dyDescent="0.25">
      <c r="A47" t="s">
        <v>47</v>
      </c>
      <c r="B47" t="str">
        <f>_xlfn.XLOOKUP(Táblázat1[[#This Row],[Ország]],Táblázat2[Név angolul],Táblázat2[Név magyarul])</f>
        <v>Svédország</v>
      </c>
      <c r="C47" t="str" cm="1">
        <f t="array" ref="C47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EU-SWE-50</v>
      </c>
      <c r="D47" s="7" cm="1">
        <f t="array" ref="D47">IFERROR(TREND(Táblázat1[[#This Row],[2017]:[2010]],VALUE(Táblázat1[[#Headers],[2017]:[2010]]), 2018), " ")</f>
        <v>199634.17857142817</v>
      </c>
      <c r="E47" s="1" t="s">
        <v>2</v>
      </c>
      <c r="F47" s="1">
        <v>226000</v>
      </c>
      <c r="G47" s="1">
        <v>205374</v>
      </c>
      <c r="H47" s="1">
        <v>188987</v>
      </c>
      <c r="I47" s="1">
        <v>154173</v>
      </c>
      <c r="J47" s="1">
        <v>161080</v>
      </c>
      <c r="K47" s="1">
        <v>162814</v>
      </c>
      <c r="L47" s="1">
        <v>188969</v>
      </c>
      <c r="M47" s="1">
        <v>217084</v>
      </c>
      <c r="N47" s="4" t="str" cm="1">
        <f t="array" ref="N47">_xlfn.XLOOKUP(MAX(Táblázat1[[#This Row],[2018]:[2010]]), Táblázat1[[#This Row],[2018]:[2010]],Táblázat1[[#Headers],[2018]:[2010]])</f>
        <v>2017</v>
      </c>
      <c r="O47" s="4">
        <f>_xlfn.LET(
  _xlpm.rangsor,
  _xlfn._xlws.SORT( _xlfn.BYROW(Táblázat1[[2018]:[2010]],
    _xlfn.LAMBDA(_xlpm.row, SUM(_xlpm.row))
  ),,-1),
  MATCH(SUM(Táblázat1[[#This Row],[2018]:[2010]]), _xlpm.rangsor, 0)
)</f>
        <v>34</v>
      </c>
      <c r="R47" s="3" t="b">
        <f>AND(MAX(Táblázat1[[#This Row],[2018]:[2010]])&gt;1000000, LEFT(Táblázat1[[#This Row],[Ország (kód)]], 2)&lt;&gt;"EU")</f>
        <v>0</v>
      </c>
    </row>
    <row r="48" spans="1:18" x14ac:dyDescent="0.25">
      <c r="A48" t="s">
        <v>48</v>
      </c>
      <c r="B48" t="str">
        <f>_xlfn.XLOOKUP(Táblázat1[[#This Row],[Ország]],Táblázat2[Név angolul],Táblázat2[Név magyarul])</f>
        <v>Tajvan</v>
      </c>
      <c r="C48" t="str" cm="1">
        <f t="array" ref="C48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AS-TAI-51</v>
      </c>
      <c r="D48" s="7" cm="1">
        <f t="array" ref="D48">IFERROR(TREND(Táblázat1[[#This Row],[2017]:[2010]],VALUE(Táblázat1[[#Headers],[2017]:[2010]]), 2018), " ")</f>
        <v>322590.85714285728</v>
      </c>
      <c r="E48" s="1">
        <v>253241</v>
      </c>
      <c r="F48" s="1">
        <v>291563</v>
      </c>
      <c r="G48" s="1">
        <v>309531</v>
      </c>
      <c r="H48" s="1">
        <v>351085</v>
      </c>
      <c r="I48" s="1">
        <v>379223</v>
      </c>
      <c r="J48" s="1">
        <v>338720</v>
      </c>
      <c r="K48" s="1">
        <v>339038</v>
      </c>
      <c r="L48" s="1">
        <v>343296</v>
      </c>
      <c r="M48" s="1">
        <v>303456</v>
      </c>
      <c r="N48" s="4" t="str" cm="1">
        <f t="array" ref="N48">_xlfn.XLOOKUP(MAX(Táblázat1[[#This Row],[2018]:[2010]]), Táblázat1[[#This Row],[2018]:[2010]],Táblázat1[[#Headers],[2018]:[2010]])</f>
        <v>2014</v>
      </c>
      <c r="O48" s="4">
        <f>_xlfn.LET(
  _xlpm.rangsor,
  _xlfn._xlws.SORT( _xlfn.BYROW(Táblázat1[[2018]:[2010]],
    _xlfn.LAMBDA(_xlpm.row, SUM(_xlpm.row))
  ),,-1),
  MATCH(SUM(Táblázat1[[#This Row],[2018]:[2010]]), _xlpm.rangsor, 0)
)</f>
        <v>28</v>
      </c>
      <c r="R48" s="3" t="b">
        <f>AND(MAX(Táblázat1[[#This Row],[2018]:[2010]])&gt;1000000, LEFT(Táblázat1[[#This Row],[Ország (kód)]], 2)&lt;&gt;"EU")</f>
        <v>0</v>
      </c>
    </row>
    <row r="49" spans="1:18" x14ac:dyDescent="0.25">
      <c r="A49" t="s">
        <v>49</v>
      </c>
      <c r="B49" t="str">
        <f>_xlfn.XLOOKUP(Táblázat1[[#This Row],[Ország]],Táblázat2[Név angolul],Táblázat2[Név magyarul])</f>
        <v>Thaiföld</v>
      </c>
      <c r="C49" t="str" cm="1">
        <f t="array" ref="C49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AS-THA-52</v>
      </c>
      <c r="D49" s="7" cm="1">
        <f t="array" ref="D49">IFERROR(TREND(Táblázat1[[#This Row],[2017]:[2010]],VALUE(Táblázat1[[#Headers],[2017]:[2010]]), 2018), " ")</f>
        <v>2110631.8928571418</v>
      </c>
      <c r="E49" s="1">
        <v>2167694</v>
      </c>
      <c r="F49" s="1">
        <v>1988823</v>
      </c>
      <c r="G49" s="1">
        <v>1944417</v>
      </c>
      <c r="H49" s="1">
        <v>1915420</v>
      </c>
      <c r="I49" s="1">
        <v>1880007</v>
      </c>
      <c r="J49" s="1">
        <v>2457057</v>
      </c>
      <c r="K49" s="1">
        <v>2429142</v>
      </c>
      <c r="L49" s="1">
        <v>1457798</v>
      </c>
      <c r="M49" s="1">
        <v>1644513</v>
      </c>
      <c r="N49" s="4" t="str" cm="1">
        <f t="array" ref="N49">_xlfn.XLOOKUP(MAX(Táblázat1[[#This Row],[2018]:[2010]]), Táblázat1[[#This Row],[2018]:[2010]],Táblázat1[[#Headers],[2018]:[2010]])</f>
        <v>2013</v>
      </c>
      <c r="O49" s="4">
        <f>_xlfn.LET(
  _xlpm.rangsor,
  _xlfn._xlws.SORT( _xlfn.BYROW(Táblázat1[[2018]:[2010]],
    _xlfn.LAMBDA(_xlpm.row, SUM(_xlpm.row))
  ),,-1),
  MATCH(SUM(Táblázat1[[#This Row],[2018]:[2010]]), _xlpm.rangsor, 0)
)</f>
        <v>12</v>
      </c>
      <c r="R49" s="3" t="b">
        <f>AND(MAX(Táblázat1[[#This Row],[2018]:[2010]])&gt;1000000, LEFT(Táblázat1[[#This Row],[Ország (kód)]], 2)&lt;&gt;"EU")</f>
        <v>1</v>
      </c>
    </row>
    <row r="50" spans="1:18" x14ac:dyDescent="0.25">
      <c r="A50" t="s">
        <v>50</v>
      </c>
      <c r="B50" t="str">
        <f>_xlfn.XLOOKUP(Táblázat1[[#This Row],[Ország]],Táblázat2[Név angolul],Táblázat2[Név magyarul])</f>
        <v>Tunézia</v>
      </c>
      <c r="C50" t="str" cm="1">
        <f t="array" ref="C50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AF-TUN-53</v>
      </c>
      <c r="D50" s="7" cm="1">
        <f t="array" ref="D50">IFERROR(TREND(Táblázat1[[#This Row],[2017]:[2010]],VALUE(Táblázat1[[#Headers],[2017]:[2010]]), 2018), " ")</f>
        <v>1783.5714285714203</v>
      </c>
      <c r="E50" s="1">
        <v>1700</v>
      </c>
      <c r="F50" s="1">
        <v>1940</v>
      </c>
      <c r="G50" s="1">
        <v>1940</v>
      </c>
      <c r="H50" s="1">
        <v>540</v>
      </c>
      <c r="I50" s="1">
        <v>540</v>
      </c>
      <c r="J50" s="1">
        <v>1860</v>
      </c>
      <c r="K50" s="1">
        <v>1860</v>
      </c>
      <c r="L50" s="1">
        <v>1860</v>
      </c>
      <c r="M50" s="1">
        <v>0</v>
      </c>
      <c r="N50" s="4" t="str" cm="1">
        <f t="array" ref="N50">_xlfn.XLOOKUP(MAX(Táblázat1[[#This Row],[2018]:[2010]]), Táblázat1[[#This Row],[2018]:[2010]],Táblázat1[[#Headers],[2018]:[2010]])</f>
        <v>2017</v>
      </c>
      <c r="O50" s="4">
        <f>_xlfn.LET(
  _xlpm.rangsor,
  _xlfn._xlws.SORT( _xlfn.BYROW(Táblázat1[[2018]:[2010]],
    _xlfn.LAMBDA(_xlpm.row, SUM(_xlpm.row))
  ),,-1),
  MATCH(SUM(Táblázat1[[#This Row],[2018]:[2010]]), _xlpm.rangsor, 0)
)</f>
        <v>50</v>
      </c>
      <c r="R50" s="3" t="b">
        <f>AND(MAX(Táblázat1[[#This Row],[2018]:[2010]])&gt;1000000, LEFT(Táblázat1[[#This Row],[Ország (kód)]], 2)&lt;&gt;"EU")</f>
        <v>0</v>
      </c>
    </row>
    <row r="51" spans="1:18" x14ac:dyDescent="0.25">
      <c r="A51" t="s">
        <v>51</v>
      </c>
      <c r="B51" t="str">
        <f>_xlfn.XLOOKUP(Táblázat1[[#This Row],[Ország]],Táblázat2[Név angolul],Táblázat2[Név magyarul])</f>
        <v>Törökország</v>
      </c>
      <c r="C51" t="str" cm="1">
        <f t="array" ref="C51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AS-TUR-54</v>
      </c>
      <c r="D51" s="7" cm="1">
        <f t="array" ref="D51">IFERROR(TREND(Táblázat1[[#This Row],[2017]:[2010]],VALUE(Táblázat1[[#Headers],[2017]:[2010]]), 2018), " ")</f>
        <v>1627417.5357142985</v>
      </c>
      <c r="E51" s="1">
        <v>1550150</v>
      </c>
      <c r="F51" s="1">
        <v>1695731</v>
      </c>
      <c r="G51" s="1">
        <v>1485927</v>
      </c>
      <c r="H51" s="1">
        <v>1358796</v>
      </c>
      <c r="I51" s="1">
        <v>1170445</v>
      </c>
      <c r="J51" s="1">
        <v>1125534</v>
      </c>
      <c r="K51" s="1">
        <v>1072978</v>
      </c>
      <c r="L51" s="1">
        <v>1189131</v>
      </c>
      <c r="M51" s="1">
        <v>1094557</v>
      </c>
      <c r="N51" s="4" t="str" cm="1">
        <f t="array" ref="N51">_xlfn.XLOOKUP(MAX(Táblázat1[[#This Row],[2018]:[2010]]), Táblázat1[[#This Row],[2018]:[2010]],Táblázat1[[#Headers],[2018]:[2010]])</f>
        <v>2017</v>
      </c>
      <c r="O51" s="4">
        <f>_xlfn.LET(
  _xlpm.rangsor,
  _xlfn._xlws.SORT( _xlfn.BYROW(Táblázat1[[2018]:[2010]],
    _xlfn.LAMBDA(_xlpm.row, SUM(_xlpm.row))
  ),,-1),
  MATCH(SUM(Táblázat1[[#This Row],[2018]:[2010]]), _xlpm.rangsor, 0)
)</f>
        <v>15</v>
      </c>
      <c r="R51" s="3" t="b">
        <f>AND(MAX(Táblázat1[[#This Row],[2018]:[2010]])&gt;1000000, LEFT(Táblázat1[[#This Row],[Ország (kód)]], 2)&lt;&gt;"EU")</f>
        <v>1</v>
      </c>
    </row>
    <row r="52" spans="1:18" x14ac:dyDescent="0.25">
      <c r="A52" t="s">
        <v>52</v>
      </c>
      <c r="B52" t="str">
        <f>_xlfn.XLOOKUP(Táblázat1[[#This Row],[Ország]],Táblázat2[Név angolul],Táblázat2[Név magyarul])</f>
        <v>Ukrajna</v>
      </c>
      <c r="C52" t="str" cm="1">
        <f t="array" ref="C52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EU-UKR-55</v>
      </c>
      <c r="D52" s="7" cm="1">
        <f t="array" ref="D52">IFERROR(TREND(Táblázat1[[#This Row],[2017]:[2010]],VALUE(Táblázat1[[#Headers],[2017]:[2010]]), 2018), " ")</f>
        <v>-20526.107142858207</v>
      </c>
      <c r="E52" s="1">
        <v>6623</v>
      </c>
      <c r="F52" s="1">
        <v>9542</v>
      </c>
      <c r="G52" s="1">
        <v>5264</v>
      </c>
      <c r="H52" s="1">
        <v>8244</v>
      </c>
      <c r="I52" s="1">
        <v>28751</v>
      </c>
      <c r="J52" s="1">
        <v>50449</v>
      </c>
      <c r="K52" s="1">
        <v>76281</v>
      </c>
      <c r="L52" s="1">
        <v>104654</v>
      </c>
      <c r="M52" s="1">
        <v>83133</v>
      </c>
      <c r="N52" s="4" t="str" cm="1">
        <f t="array" ref="N52">_xlfn.XLOOKUP(MAX(Táblázat1[[#This Row],[2018]:[2010]]), Táblázat1[[#This Row],[2018]:[2010]],Táblázat1[[#Headers],[2018]:[2010]])</f>
        <v>2011</v>
      </c>
      <c r="O52" s="4">
        <f>_xlfn.LET(
  _xlpm.rangsor,
  _xlfn._xlws.SORT( _xlfn.BYROW(Táblázat1[[2018]:[2010]],
    _xlfn.LAMBDA(_xlpm.row, SUM(_xlpm.row))
  ),,-1),
  MATCH(SUM(Táblázat1[[#This Row],[2018]:[2010]]), _xlpm.rangsor, 0)
)</f>
        <v>45</v>
      </c>
      <c r="R52" s="3" t="b">
        <f>AND(MAX(Táblázat1[[#This Row],[2018]:[2010]])&gt;1000000, LEFT(Táblázat1[[#This Row],[Ország (kód)]], 2)&lt;&gt;"EU")</f>
        <v>0</v>
      </c>
    </row>
    <row r="53" spans="1:18" x14ac:dyDescent="0.25">
      <c r="A53" t="s">
        <v>53</v>
      </c>
      <c r="B53" t="str">
        <f>_xlfn.XLOOKUP(Táblázat1[[#This Row],[Ország]],Táblázat2[Név angolul],Táblázat2[Név magyarul])</f>
        <v>Egyesült Királyság</v>
      </c>
      <c r="C53" t="str" cm="1">
        <f t="array" ref="C53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EU-UK-56</v>
      </c>
      <c r="D53" s="7" cm="1">
        <f t="array" ref="D53">IFERROR(TREND(Táblázat1[[#This Row],[2017]:[2010]],VALUE(Táblázat1[[#Headers],[2017]:[2010]]), 2018), " ")</f>
        <v>1854769.9642857164</v>
      </c>
      <c r="E53" s="1">
        <v>1604328</v>
      </c>
      <c r="F53" s="1">
        <v>1749385</v>
      </c>
      <c r="G53" s="1">
        <v>1816622</v>
      </c>
      <c r="H53" s="1">
        <v>1682156</v>
      </c>
      <c r="I53" s="1">
        <v>1598879</v>
      </c>
      <c r="J53" s="1">
        <v>1597433</v>
      </c>
      <c r="K53" s="1">
        <v>1576945</v>
      </c>
      <c r="L53" s="1">
        <v>1463999</v>
      </c>
      <c r="M53" s="1">
        <v>1393463</v>
      </c>
      <c r="N53" s="4" t="str" cm="1">
        <f t="array" ref="N53">_xlfn.XLOOKUP(MAX(Táblázat1[[#This Row],[2018]:[2010]]), Táblázat1[[#This Row],[2018]:[2010]],Táblázat1[[#Headers],[2018]:[2010]])</f>
        <v>2016</v>
      </c>
      <c r="O53" s="4">
        <f>_xlfn.LET(
  _xlpm.rangsor,
  _xlfn._xlws.SORT( _xlfn.BYROW(Táblázat1[[2018]:[2010]],
    _xlfn.LAMBDA(_xlpm.row, SUM(_xlpm.row))
  ),,-1),
  MATCH(SUM(Táblázat1[[#This Row],[2018]:[2010]]), _xlpm.rangsor, 0)
)</f>
        <v>14</v>
      </c>
      <c r="R53" s="3" t="b">
        <f>AND(MAX(Táblázat1[[#This Row],[2018]:[2010]])&gt;1000000, LEFT(Táblázat1[[#This Row],[Ország (kód)]], 2)&lt;&gt;"EU")</f>
        <v>0</v>
      </c>
    </row>
    <row r="54" spans="1:18" x14ac:dyDescent="0.25">
      <c r="A54" t="s">
        <v>54</v>
      </c>
      <c r="B54" t="str">
        <f>_xlfn.XLOOKUP(Táblázat1[[#This Row],[Ország]],Táblázat2[Név angolul],Táblázat2[Név magyarul])</f>
        <v>Egyesült Államok</v>
      </c>
      <c r="C54" t="str" cm="1">
        <f t="array" ref="C54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NA-US-57</v>
      </c>
      <c r="D54" s="7" cm="1">
        <f t="array" ref="D54">IFERROR(TREND(Táblázat1[[#This Row],[2017]:[2010]],VALUE(Táblázat1[[#Headers],[2017]:[2010]]), 2018), " ")</f>
        <v>13174745</v>
      </c>
      <c r="E54" s="1">
        <v>11314705</v>
      </c>
      <c r="F54" s="1">
        <v>11189985</v>
      </c>
      <c r="G54" s="1">
        <v>12198137</v>
      </c>
      <c r="H54" s="1">
        <v>12100095</v>
      </c>
      <c r="I54" s="1">
        <v>11660699</v>
      </c>
      <c r="J54" s="1">
        <v>11066432</v>
      </c>
      <c r="K54" s="1">
        <v>10335765</v>
      </c>
      <c r="L54" s="1">
        <v>8661535</v>
      </c>
      <c r="M54" s="1">
        <v>7743093</v>
      </c>
      <c r="N54" s="4" t="str" cm="1">
        <f t="array" ref="N54">_xlfn.XLOOKUP(MAX(Táblázat1[[#This Row],[2018]:[2010]]), Táblázat1[[#This Row],[2018]:[2010]],Táblázat1[[#Headers],[2018]:[2010]])</f>
        <v>2016</v>
      </c>
      <c r="O54" s="4">
        <f>_xlfn.LET(
  _xlpm.rangsor,
  _xlfn._xlws.SORT( _xlfn.BYROW(Táblázat1[[2018]:[2010]],
    _xlfn.LAMBDA(_xlpm.row, SUM(_xlpm.row))
  ),,-1),
  MATCH(SUM(Táblázat1[[#This Row],[2018]:[2010]]), _xlpm.rangsor, 0)
)</f>
        <v>2</v>
      </c>
      <c r="R54" s="3" t="b">
        <f>AND(MAX(Táblázat1[[#This Row],[2018]:[2010]])&gt;1000000, LEFT(Táblázat1[[#This Row],[Ország (kód)]], 2)&lt;&gt;"EU")</f>
        <v>1</v>
      </c>
    </row>
    <row r="55" spans="1:18" x14ac:dyDescent="0.25">
      <c r="A55" t="s">
        <v>55</v>
      </c>
      <c r="B55" t="str">
        <f>_xlfn.XLOOKUP(Táblázat1[[#This Row],[Ország]],Táblázat2[Név angolul],Táblázat2[Név magyarul])</f>
        <v>Uruguay</v>
      </c>
      <c r="C55" t="str" cm="1">
        <f t="array" ref="C55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SA-URU-58</v>
      </c>
      <c r="D55" s="7" cm="1">
        <f t="array" ref="D55">IFERROR(TREND(Táblázat1[[#This Row],[2017]:[2010]],VALUE(Táblázat1[[#Headers],[2017]:[2010]]), 2018), " ")</f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4" t="str" cm="1">
        <f t="array" ref="N55">_xlfn.XLOOKUP(MAX(Táblázat1[[#This Row],[2018]:[2010]]), Táblázat1[[#This Row],[2018]:[2010]],Táblázat1[[#Headers],[2018]:[2010]])</f>
        <v>2018</v>
      </c>
      <c r="O55" s="4">
        <f>_xlfn.LET(
  _xlpm.rangsor,
  _xlfn._xlws.SORT( _xlfn.BYROW(Táblázat1[[2018]:[2010]],
    _xlfn.LAMBDA(_xlpm.row, SUM(_xlpm.row))
  ),,-1),
  MATCH(SUM(Táblázat1[[#This Row],[2018]:[2010]]), _xlpm.rangsor, 0)
)</f>
        <v>58</v>
      </c>
      <c r="R55" s="3" t="b">
        <f>AND(MAX(Táblázat1[[#This Row],[2018]:[2010]])&gt;1000000, LEFT(Táblázat1[[#This Row],[Ország (kód)]], 2)&lt;&gt;"EU")</f>
        <v>0</v>
      </c>
    </row>
    <row r="56" spans="1:18" x14ac:dyDescent="0.25">
      <c r="A56" t="s">
        <v>56</v>
      </c>
      <c r="B56" t="str">
        <f>_xlfn.XLOOKUP(Táblázat1[[#This Row],[Ország]],Táblázat2[Név angolul],Táblázat2[Név magyarul])</f>
        <v>Üzbegisztán</v>
      </c>
      <c r="C56" t="str" cm="1">
        <f t="array" ref="C56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AS-UZB-59</v>
      </c>
      <c r="D56" s="7" cm="1">
        <f t="array" ref="D56">IFERROR(TREND(Táblázat1[[#This Row],[2017]:[2010]],VALUE(Táblázat1[[#Headers],[2017]:[2010]]), 2018), " ")</f>
        <v>148476.14285714366</v>
      </c>
      <c r="E56" s="1">
        <v>220667</v>
      </c>
      <c r="F56" s="1">
        <v>140247</v>
      </c>
      <c r="G56" s="1">
        <v>88152</v>
      </c>
      <c r="H56" s="1">
        <v>185400</v>
      </c>
      <c r="I56" s="1">
        <v>245660</v>
      </c>
      <c r="J56" s="1">
        <v>246641</v>
      </c>
      <c r="K56" s="1">
        <v>164180</v>
      </c>
      <c r="L56" s="1">
        <v>179560</v>
      </c>
      <c r="M56" s="1">
        <v>156880</v>
      </c>
      <c r="N56" s="4" t="str" cm="1">
        <f t="array" ref="N56">_xlfn.XLOOKUP(MAX(Táblázat1[[#This Row],[2018]:[2010]]), Táblázat1[[#This Row],[2018]:[2010]],Táblázat1[[#Headers],[2018]:[2010]])</f>
        <v>2013</v>
      </c>
      <c r="O56" s="4">
        <f>_xlfn.LET(
  _xlpm.rangsor,
  _xlfn._xlws.SORT( _xlfn.BYROW(Táblázat1[[2018]:[2010]],
    _xlfn.LAMBDA(_xlpm.row, SUM(_xlpm.row))
  ),,-1),
  MATCH(SUM(Táblázat1[[#This Row],[2018]:[2010]]), _xlpm.rangsor, 0)
)</f>
        <v>31</v>
      </c>
      <c r="R56" s="3" t="b">
        <f>AND(MAX(Táblázat1[[#This Row],[2018]:[2010]])&gt;1000000, LEFT(Táblázat1[[#This Row],[Ország (kód)]], 2)&lt;&gt;"EU")</f>
        <v>0</v>
      </c>
    </row>
    <row r="57" spans="1:18" x14ac:dyDescent="0.25">
      <c r="A57" t="s">
        <v>57</v>
      </c>
      <c r="B57" t="str">
        <f>_xlfn.XLOOKUP(Táblázat1[[#This Row],[Ország]],Táblázat2[Név angolul],Táblázat2[Név magyarul])</f>
        <v>Venezuela</v>
      </c>
      <c r="C57" t="str" cm="1">
        <f t="array" ref="C57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SA-VEN-60</v>
      </c>
      <c r="D57" s="7" cm="1">
        <f t="array" ref="D57">IFERROR(TREND(Táblázat1[[#This Row],[2017]:[2010]],VALUE(Táblázat1[[#Headers],[2017]:[2010]]), 2018), " ")</f>
        <v>-17914.607142858207</v>
      </c>
      <c r="E57" s="1">
        <v>1774</v>
      </c>
      <c r="F57" s="1">
        <v>2850</v>
      </c>
      <c r="G57" s="1">
        <v>18300</v>
      </c>
      <c r="H57" s="1">
        <v>19759</v>
      </c>
      <c r="I57" s="1">
        <v>71753</v>
      </c>
      <c r="J57" s="1">
        <v>104083</v>
      </c>
      <c r="K57" s="1">
        <v>102409</v>
      </c>
      <c r="L57" s="1">
        <v>104357</v>
      </c>
      <c r="M57" s="1">
        <v>135425</v>
      </c>
      <c r="N57" s="4" t="str" cm="1">
        <f t="array" ref="N57">_xlfn.XLOOKUP(MAX(Táblázat1[[#This Row],[2018]:[2010]]), Táblázat1[[#This Row],[2018]:[2010]],Táblázat1[[#Headers],[2018]:[2010]])</f>
        <v>2010</v>
      </c>
      <c r="O57" s="4">
        <f>_xlfn.LET(
  _xlpm.rangsor,
  _xlfn._xlws.SORT( _xlfn.BYROW(Táblázat1[[2018]:[2010]],
    _xlfn.LAMBDA(_xlpm.row, SUM(_xlpm.row))
  ),,-1),
  MATCH(SUM(Táblázat1[[#This Row],[2018]:[2010]]), _xlpm.rangsor, 0)
)</f>
        <v>39</v>
      </c>
      <c r="R57" s="3" t="b">
        <f>AND(MAX(Táblázat1[[#This Row],[2018]:[2010]])&gt;1000000, LEFT(Táblázat1[[#This Row],[Ország (kód)]], 2)&lt;&gt;"EU")</f>
        <v>0</v>
      </c>
    </row>
    <row r="58" spans="1:18" x14ac:dyDescent="0.25">
      <c r="A58" t="s">
        <v>58</v>
      </c>
      <c r="B58" t="str">
        <f>_xlfn.XLOOKUP(Táblázat1[[#This Row],[Ország]],Táblázat2[Név angolul],Táblázat2[Név magyarul])</f>
        <v>Vietnám</v>
      </c>
      <c r="C58" t="str" cm="1">
        <f t="array" ref="C58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AS-VIE-61</v>
      </c>
      <c r="D58" s="7" cm="1">
        <f t="array" ref="D58">IFERROR(TREND(Táblázat1[[#This Row],[2017]:[2010]],VALUE(Táblázat1[[#Headers],[2017]:[2010]]), 2018), " ")</f>
        <v>220083.42857142538</v>
      </c>
      <c r="E58" s="1" t="s">
        <v>2</v>
      </c>
      <c r="F58" s="1">
        <v>236161</v>
      </c>
      <c r="G58" s="1">
        <v>236161</v>
      </c>
      <c r="H58" s="1">
        <v>50000</v>
      </c>
      <c r="I58" s="1">
        <v>48871</v>
      </c>
      <c r="J58" s="1">
        <v>37576</v>
      </c>
      <c r="K58" s="1">
        <v>40470</v>
      </c>
      <c r="L58" s="1">
        <v>31181</v>
      </c>
      <c r="M58" s="1">
        <v>42286</v>
      </c>
      <c r="N58" s="4" t="str" cm="1">
        <f t="array" ref="N58">_xlfn.XLOOKUP(MAX(Táblázat1[[#This Row],[2018]:[2010]]), Táblázat1[[#This Row],[2018]:[2010]],Táblázat1[[#Headers],[2018]:[2010]])</f>
        <v>2017</v>
      </c>
      <c r="O58" s="4">
        <f>_xlfn.LET(
  _xlpm.rangsor,
  _xlfn._xlws.SORT( _xlfn.BYROW(Táblázat1[[2018]:[2010]],
    _xlfn.LAMBDA(_xlpm.row, SUM(_xlpm.row))
  ),,-1),
  MATCH(SUM(Táblázat1[[#This Row],[2018]:[2010]]), _xlpm.rangsor, 0)
)</f>
        <v>38</v>
      </c>
      <c r="R58" s="3" t="b">
        <f>AND(MAX(Táblázat1[[#This Row],[2018]:[2010]])&gt;1000000, LEFT(Táblázat1[[#This Row],[Ország (kód)]], 2)&lt;&gt;"EU")</f>
        <v>0</v>
      </c>
    </row>
    <row r="59" spans="1:18" x14ac:dyDescent="0.25">
      <c r="A59" t="s">
        <v>59</v>
      </c>
      <c r="B59" t="str">
        <f>_xlfn.XLOOKUP(Táblázat1[[#This Row],[Ország]],Táblázat2[Név angolul],Táblázat2[Név magyarul])</f>
        <v>Zimbabwe</v>
      </c>
      <c r="C59" t="str" cm="1">
        <f t="array" ref="C59">_xlfn.LET(
  _xlpm.angol,
  Táblázat1[[#This Row],[Ország]],
  _xlpm.sorszam,
  MATCH(_xlpm.angol,Táblázat2[Név angolul],0),
  _xlpm.kontinens,
  _xlfn.XLOOKUP(_xlpm.angol,Táblázat2[Név angolul],Táblázat2[Kontinens]),
  _xlpm.ang_rov,
  IF(
    ISNUMBER(SEARCH(" ", _xlpm.angol)),
    _xlfn.TEXTJOIN("", FALSE, LEFT(_xlfn.TEXTSPLIT(_xlpm.angol, " "))),
    LEFT(_xlpm.angol, 3)
  ),
  UPPER(_xlpm.kontinens) &amp; "-" &amp; UPPER(_xlpm.ang_rov) &amp; "-" &amp; _xlpm.sorszam
)</f>
        <v>AF-ZIM-62</v>
      </c>
      <c r="D59" s="7" cm="1">
        <f t="array" ref="D59">IFERROR(TREND(Táblázat1[[#This Row],[2017]:[2010]],VALUE(Táblázat1[[#Headers],[2017]:[2010]]), 2018), " ")</f>
        <v>-99.071428571420256</v>
      </c>
      <c r="E59" s="1">
        <v>0</v>
      </c>
      <c r="F59" s="1">
        <v>0</v>
      </c>
      <c r="G59" s="1">
        <v>0</v>
      </c>
      <c r="H59" s="1">
        <v>0</v>
      </c>
      <c r="I59" s="1">
        <v>829</v>
      </c>
      <c r="J59" s="1">
        <v>829</v>
      </c>
      <c r="K59" s="1">
        <v>829</v>
      </c>
      <c r="L59" s="1">
        <v>257</v>
      </c>
      <c r="M59" s="1">
        <v>960</v>
      </c>
      <c r="N59" s="4" t="str" cm="1">
        <f t="array" ref="N59">_xlfn.XLOOKUP(MAX(Táblázat1[[#This Row],[2018]:[2010]]), Táblázat1[[#This Row],[2018]:[2010]],Táblázat1[[#Headers],[2018]:[2010]])</f>
        <v>2010</v>
      </c>
      <c r="O59" s="4">
        <f>_xlfn.LET(
  _xlpm.rangsor,
  _xlfn._xlws.SORT( _xlfn.BYROW(Táblázat1[[2018]:[2010]],
    _xlfn.LAMBDA(_xlpm.row, SUM(_xlpm.row))
  ),,-1),
  MATCH(SUM(Táblázat1[[#This Row],[2018]:[2010]]), _xlpm.rangsor, 0)
)</f>
        <v>55</v>
      </c>
      <c r="R59" s="3" t="b">
        <f>AND(MAX(Táblázat1[[#This Row],[2018]:[2010]])&gt;1000000, LEFT(Táblázat1[[#This Row],[Ország (kód)]], 2)&lt;&gt;"EU")</f>
        <v>0</v>
      </c>
    </row>
  </sheetData>
  <conditionalFormatting sqref="D2:M59">
    <cfRule type="cellIs" dxfId="16" priority="7" operator="equal">
      <formula>" "</formula>
    </cfRule>
  </conditionalFormatting>
  <conditionalFormatting sqref="O2:O59">
    <cfRule type="cellIs" dxfId="15" priority="3" operator="lessThanOrEqual">
      <formula>MAX($O$2:$O$59)*0.1</formula>
    </cfRule>
    <cfRule type="colorScale" priority="4">
      <colorScale>
        <cfvo type="min"/>
        <cfvo type="max"/>
        <color rgb="FFC09105"/>
        <color theme="0"/>
      </colorScale>
    </cfRule>
  </conditionalFormatting>
  <conditionalFormatting sqref="D2:D59">
    <cfRule type="expression" dxfId="14" priority="1">
      <formula>AND($D2&lt;&gt;" ", $E2&lt;&gt;" ", $D2&gt;$E2)</formula>
    </cfRule>
    <cfRule type="expression" dxfId="13" priority="2">
      <formula>AND($D2&lt;&gt;" ", $E2&lt;&gt;" ", $D2&lt;$E2)</formula>
    </cfRule>
    <cfRule type="cellIs" dxfId="12" priority="6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FAA-D24B-4478-BF29-53C1F37FF20E}">
  <dimension ref="A1:P19"/>
  <sheetViews>
    <sheetView tabSelected="1" workbookViewId="0">
      <selection activeCell="D7" sqref="D7:L7"/>
    </sheetView>
  </sheetViews>
  <sheetFormatPr defaultRowHeight="15" x14ac:dyDescent="0.25"/>
  <cols>
    <col min="1" max="1" width="17" customWidth="1"/>
    <col min="2" max="2" width="10.7109375" bestFit="1" customWidth="1"/>
    <col min="3" max="12" width="12.42578125" customWidth="1"/>
  </cols>
  <sheetData>
    <row r="1" spans="1:16" x14ac:dyDescent="0.25">
      <c r="A1" s="9" t="s">
        <v>141</v>
      </c>
      <c r="O1" t="s">
        <v>143</v>
      </c>
      <c r="P1" t="s">
        <v>144</v>
      </c>
    </row>
    <row r="2" spans="1:16" x14ac:dyDescent="0.25">
      <c r="A2" s="8" cm="1">
        <f t="array" ref="A2">_xlfn.LET(
  _xlpm.ossz_termeles,
  _xlfn.BYROW(
    Táblázat1[[2018]:[2010]],
    _xlfn.LAMBDA(_xlpm.row, SUM(_xlpm.row))
  ),
  _xlpm.maxok,
  _xlfn.BYROW(
    Táblázat1[[2018]:[2010]],
    _xlfn.LAMBDA(_xlpm.row, MAX(_xlpm.row))
  ),
  SUM((_xlpm.maxok=Táblázat1[2018])*(LEFT(Táblázat1[Ország (kód)], 2)="EU")*_xlpm.ossz_termeles)
)</f>
        <v>33601907</v>
      </c>
      <c r="O2" t="b">
        <f>MAX(Autógyártás!E2:'Autógyártás'!M2)&gt;=1000000</f>
        <v>0</v>
      </c>
      <c r="P2" t="b">
        <f>LEFT(Autógyártás!C2, 2)&lt;&gt;"EU"</f>
        <v>1</v>
      </c>
    </row>
    <row r="4" spans="1:16" x14ac:dyDescent="0.25">
      <c r="A4" s="9" t="s">
        <v>142</v>
      </c>
    </row>
    <row r="5" spans="1:16" x14ac:dyDescent="0.25">
      <c r="A5">
        <f>DCOUNTA(Táblázat1[#All],Táblázat1[[#Headers],[Ország]],Válaszok!O1:P2)</f>
        <v>12</v>
      </c>
    </row>
    <row r="7" spans="1:16" ht="44.25" customHeight="1" thickBot="1" x14ac:dyDescent="0.3">
      <c r="A7" s="6" t="s">
        <v>61</v>
      </c>
      <c r="B7" s="6" t="s">
        <v>60</v>
      </c>
      <c r="C7" s="6" t="s">
        <v>140</v>
      </c>
      <c r="D7" s="10">
        <v>2018</v>
      </c>
      <c r="E7" s="10">
        <v>2017</v>
      </c>
      <c r="F7" s="10">
        <v>2016</v>
      </c>
      <c r="G7" s="10">
        <v>2015</v>
      </c>
      <c r="H7" s="10">
        <v>2014</v>
      </c>
      <c r="I7" s="10">
        <v>2013</v>
      </c>
      <c r="J7" s="10">
        <v>2012</v>
      </c>
      <c r="K7" s="10">
        <v>2011</v>
      </c>
      <c r="L7" s="10">
        <v>2010</v>
      </c>
    </row>
    <row r="8" spans="1:16" x14ac:dyDescent="0.25">
      <c r="A8" t="s">
        <v>75</v>
      </c>
      <c r="B8" t="s">
        <v>145</v>
      </c>
      <c r="C8" s="8">
        <v>2303363.928571403</v>
      </c>
      <c r="D8" s="8">
        <v>2879809</v>
      </c>
      <c r="E8" s="8">
        <v>2699672</v>
      </c>
      <c r="F8" s="8">
        <v>2156356</v>
      </c>
      <c r="G8" s="8">
        <v>2429463</v>
      </c>
      <c r="H8" s="8">
        <v>3364890</v>
      </c>
      <c r="I8" s="8">
        <v>3712380</v>
      </c>
      <c r="J8" s="8">
        <v>3402508</v>
      </c>
      <c r="K8" s="8">
        <v>3407861</v>
      </c>
      <c r="L8" s="8">
        <v>3381728</v>
      </c>
    </row>
    <row r="9" spans="1:16" x14ac:dyDescent="0.25">
      <c r="A9" t="s">
        <v>77</v>
      </c>
      <c r="B9" t="s">
        <v>146</v>
      </c>
      <c r="C9" s="8">
        <v>2370918.2142857164</v>
      </c>
      <c r="D9" s="8">
        <v>2020840</v>
      </c>
      <c r="E9" s="8">
        <v>2199789</v>
      </c>
      <c r="F9" s="8">
        <v>2370271</v>
      </c>
      <c r="G9" s="8">
        <v>2283474</v>
      </c>
      <c r="H9" s="8">
        <v>2393890</v>
      </c>
      <c r="I9" s="8">
        <v>2379806</v>
      </c>
      <c r="J9" s="8">
        <v>2463364</v>
      </c>
      <c r="K9" s="8">
        <v>2135121</v>
      </c>
      <c r="L9" s="8">
        <v>2068189</v>
      </c>
    </row>
    <row r="10" spans="1:16" x14ac:dyDescent="0.25">
      <c r="A10" t="s">
        <v>79</v>
      </c>
      <c r="B10" t="s">
        <v>147</v>
      </c>
      <c r="C10" s="8">
        <v>30485602.821428776</v>
      </c>
      <c r="D10" s="8">
        <v>27809196</v>
      </c>
      <c r="E10" s="8">
        <v>29015434</v>
      </c>
      <c r="F10" s="8">
        <v>28118794</v>
      </c>
      <c r="G10" s="8">
        <v>24503326</v>
      </c>
      <c r="H10" s="8">
        <v>23722890</v>
      </c>
      <c r="I10" s="8">
        <v>22116825</v>
      </c>
      <c r="J10" s="8">
        <v>19271808</v>
      </c>
      <c r="K10" s="8">
        <v>18418876</v>
      </c>
      <c r="L10" s="8">
        <v>18264761</v>
      </c>
    </row>
    <row r="11" spans="1:16" x14ac:dyDescent="0.25">
      <c r="A11" t="s">
        <v>22</v>
      </c>
      <c r="B11" t="s">
        <v>148</v>
      </c>
      <c r="C11" s="8">
        <v>4720419.8928571343</v>
      </c>
      <c r="D11" s="8">
        <v>5174645</v>
      </c>
      <c r="E11" s="8">
        <v>4782896</v>
      </c>
      <c r="F11" s="8">
        <v>4519341</v>
      </c>
      <c r="G11" s="8">
        <v>4160585</v>
      </c>
      <c r="H11" s="8">
        <v>3840160</v>
      </c>
      <c r="I11" s="8">
        <v>3898425</v>
      </c>
      <c r="J11" s="8">
        <v>4174713</v>
      </c>
      <c r="K11" s="8">
        <v>3927411</v>
      </c>
      <c r="L11" s="8">
        <v>3557073</v>
      </c>
    </row>
    <row r="12" spans="1:16" x14ac:dyDescent="0.25">
      <c r="A12" t="s">
        <v>87</v>
      </c>
      <c r="B12" t="s">
        <v>149</v>
      </c>
      <c r="C12" s="8">
        <v>1369838.4642857164</v>
      </c>
      <c r="D12" s="8">
        <v>1343714</v>
      </c>
      <c r="E12" s="8">
        <v>1216615</v>
      </c>
      <c r="F12" s="8">
        <v>1177389</v>
      </c>
      <c r="G12" s="8">
        <v>1098780</v>
      </c>
      <c r="H12" s="8">
        <v>1298523</v>
      </c>
      <c r="I12" s="8">
        <v>1206368</v>
      </c>
      <c r="J12" s="8">
        <v>1052895</v>
      </c>
      <c r="K12" s="8">
        <v>838388</v>
      </c>
      <c r="L12" s="8">
        <v>702508</v>
      </c>
    </row>
    <row r="13" spans="1:16" x14ac:dyDescent="0.25">
      <c r="A13" t="s">
        <v>88</v>
      </c>
      <c r="B13" t="s">
        <v>150</v>
      </c>
      <c r="C13" s="8">
        <v>1072645.1071428582</v>
      </c>
      <c r="D13" s="8">
        <v>1095526</v>
      </c>
      <c r="E13" s="8">
        <v>1515396</v>
      </c>
      <c r="F13" s="8">
        <v>1164710</v>
      </c>
      <c r="G13" s="8">
        <v>982337</v>
      </c>
      <c r="H13" s="8">
        <v>1090846</v>
      </c>
      <c r="I13" s="8">
        <v>743647</v>
      </c>
      <c r="J13" s="8">
        <v>1000089</v>
      </c>
      <c r="K13" s="8">
        <v>1649311</v>
      </c>
      <c r="L13" s="8">
        <v>1599454</v>
      </c>
    </row>
    <row r="14" spans="1:16" x14ac:dyDescent="0.25">
      <c r="A14" t="s">
        <v>92</v>
      </c>
      <c r="B14" t="s">
        <v>151</v>
      </c>
      <c r="C14" s="8">
        <v>9585093.4642857164</v>
      </c>
      <c r="D14" s="8">
        <v>9728528</v>
      </c>
      <c r="E14" s="8">
        <v>9693746</v>
      </c>
      <c r="F14" s="8">
        <v>9204590</v>
      </c>
      <c r="G14" s="8">
        <v>9278321</v>
      </c>
      <c r="H14" s="8">
        <v>9774558</v>
      </c>
      <c r="I14" s="8">
        <v>9630181</v>
      </c>
      <c r="J14" s="8">
        <v>9943077</v>
      </c>
      <c r="K14" s="8">
        <v>8398630</v>
      </c>
      <c r="L14" s="8">
        <v>9628920</v>
      </c>
    </row>
    <row r="15" spans="1:16" x14ac:dyDescent="0.25">
      <c r="A15" t="s">
        <v>95</v>
      </c>
      <c r="B15" t="s">
        <v>152</v>
      </c>
      <c r="C15" s="8">
        <v>4210707.75</v>
      </c>
      <c r="D15" s="8">
        <v>4100525</v>
      </c>
      <c r="E15" s="8">
        <v>4068415</v>
      </c>
      <c r="F15" s="8">
        <v>3600365</v>
      </c>
      <c r="G15" s="8">
        <v>3565469</v>
      </c>
      <c r="H15" s="8">
        <v>3365306</v>
      </c>
      <c r="I15" s="8">
        <v>3054849</v>
      </c>
      <c r="J15" s="8">
        <v>3001814</v>
      </c>
      <c r="K15" s="8">
        <v>2681050</v>
      </c>
      <c r="L15" s="8">
        <v>2342282</v>
      </c>
    </row>
    <row r="16" spans="1:16" x14ac:dyDescent="0.25">
      <c r="A16" t="s">
        <v>114</v>
      </c>
      <c r="B16" t="s">
        <v>153</v>
      </c>
      <c r="C16" s="8">
        <v>4255186.6428571492</v>
      </c>
      <c r="D16" s="8">
        <v>4028834</v>
      </c>
      <c r="E16" s="8">
        <v>4114913</v>
      </c>
      <c r="F16" s="8">
        <v>4228509</v>
      </c>
      <c r="G16" s="8">
        <v>4555957</v>
      </c>
      <c r="H16" s="8">
        <v>4524932</v>
      </c>
      <c r="I16" s="8">
        <v>4521429</v>
      </c>
      <c r="J16" s="8">
        <v>4561766</v>
      </c>
      <c r="K16" s="8">
        <v>4657094</v>
      </c>
      <c r="L16" s="8">
        <v>4271741</v>
      </c>
    </row>
    <row r="17" spans="1:12" x14ac:dyDescent="0.25">
      <c r="A17" t="s">
        <v>118</v>
      </c>
      <c r="B17" t="s">
        <v>154</v>
      </c>
      <c r="C17" s="8">
        <v>2110631.8928571418</v>
      </c>
      <c r="D17" s="8">
        <v>2167694</v>
      </c>
      <c r="E17" s="8">
        <v>1988823</v>
      </c>
      <c r="F17" s="8">
        <v>1944417</v>
      </c>
      <c r="G17" s="8">
        <v>1915420</v>
      </c>
      <c r="H17" s="8">
        <v>1880007</v>
      </c>
      <c r="I17" s="8">
        <v>2457057</v>
      </c>
      <c r="J17" s="8">
        <v>2429142</v>
      </c>
      <c r="K17" s="8">
        <v>1457798</v>
      </c>
      <c r="L17" s="8">
        <v>1644513</v>
      </c>
    </row>
    <row r="18" spans="1:12" x14ac:dyDescent="0.25">
      <c r="A18" t="s">
        <v>120</v>
      </c>
      <c r="B18" t="s">
        <v>155</v>
      </c>
      <c r="C18" s="8">
        <v>1627417.5357142985</v>
      </c>
      <c r="D18" s="8">
        <v>1550150</v>
      </c>
      <c r="E18" s="8">
        <v>1695731</v>
      </c>
      <c r="F18" s="8">
        <v>1485927</v>
      </c>
      <c r="G18" s="8">
        <v>1358796</v>
      </c>
      <c r="H18" s="8">
        <v>1170445</v>
      </c>
      <c r="I18" s="8">
        <v>1125534</v>
      </c>
      <c r="J18" s="8">
        <v>1072978</v>
      </c>
      <c r="K18" s="8">
        <v>1189131</v>
      </c>
      <c r="L18" s="8">
        <v>1094557</v>
      </c>
    </row>
    <row r="19" spans="1:12" x14ac:dyDescent="0.25">
      <c r="A19" t="s">
        <v>123</v>
      </c>
      <c r="B19" t="s">
        <v>156</v>
      </c>
      <c r="C19" s="8">
        <v>13174745</v>
      </c>
      <c r="D19" s="8">
        <v>11314705</v>
      </c>
      <c r="E19" s="8">
        <v>11189985</v>
      </c>
      <c r="F19" s="8">
        <v>12198137</v>
      </c>
      <c r="G19" s="8">
        <v>12100095</v>
      </c>
      <c r="H19" s="8">
        <v>11660699</v>
      </c>
      <c r="I19" s="8">
        <v>11066432</v>
      </c>
      <c r="J19" s="8">
        <v>10335765</v>
      </c>
      <c r="K19" s="8">
        <v>8661535</v>
      </c>
      <c r="L19" s="8">
        <v>7743093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234B-94F7-4A17-B90D-DFE0C05BD126}">
  <dimension ref="A1:C63"/>
  <sheetViews>
    <sheetView workbookViewId="0"/>
  </sheetViews>
  <sheetFormatPr defaultRowHeight="15" x14ac:dyDescent="0.25"/>
  <cols>
    <col min="1" max="1" width="15.140625" bestFit="1" customWidth="1"/>
    <col min="2" max="2" width="16.85546875" bestFit="1" customWidth="1"/>
    <col min="3" max="3" width="10.285156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</v>
      </c>
      <c r="B2" t="s">
        <v>62</v>
      </c>
      <c r="C2" t="s">
        <v>63</v>
      </c>
    </row>
    <row r="3" spans="1:3" x14ac:dyDescent="0.25">
      <c r="A3" t="s">
        <v>3</v>
      </c>
      <c r="B3" t="s">
        <v>64</v>
      </c>
      <c r="C3" t="s">
        <v>65</v>
      </c>
    </row>
    <row r="4" spans="1:3" x14ac:dyDescent="0.25">
      <c r="A4" t="s">
        <v>4</v>
      </c>
      <c r="B4" t="s">
        <v>66</v>
      </c>
      <c r="C4" t="s">
        <v>67</v>
      </c>
    </row>
    <row r="5" spans="1:3" x14ac:dyDescent="0.25">
      <c r="A5" t="s">
        <v>5</v>
      </c>
      <c r="B5" t="s">
        <v>68</v>
      </c>
      <c r="C5" t="s">
        <v>69</v>
      </c>
    </row>
    <row r="6" spans="1:3" x14ac:dyDescent="0.25">
      <c r="A6" t="s">
        <v>6</v>
      </c>
      <c r="B6" t="s">
        <v>70</v>
      </c>
      <c r="C6" t="s">
        <v>71</v>
      </c>
    </row>
    <row r="7" spans="1:3" x14ac:dyDescent="0.25">
      <c r="A7" t="s">
        <v>72</v>
      </c>
      <c r="B7" t="s">
        <v>73</v>
      </c>
      <c r="C7" t="s">
        <v>71</v>
      </c>
    </row>
    <row r="8" spans="1:3" x14ac:dyDescent="0.25">
      <c r="A8" t="s">
        <v>7</v>
      </c>
      <c r="B8" t="s">
        <v>74</v>
      </c>
      <c r="C8" t="s">
        <v>69</v>
      </c>
    </row>
    <row r="9" spans="1:3" x14ac:dyDescent="0.25">
      <c r="A9" t="s">
        <v>8</v>
      </c>
      <c r="B9" t="s">
        <v>8</v>
      </c>
      <c r="C9" t="s">
        <v>69</v>
      </c>
    </row>
    <row r="10" spans="1:3" x14ac:dyDescent="0.25">
      <c r="A10" t="s">
        <v>9</v>
      </c>
      <c r="B10" t="s">
        <v>75</v>
      </c>
      <c r="C10" t="s">
        <v>65</v>
      </c>
    </row>
    <row r="11" spans="1:3" x14ac:dyDescent="0.25">
      <c r="A11" t="s">
        <v>10</v>
      </c>
      <c r="B11" t="s">
        <v>76</v>
      </c>
      <c r="C11" t="s">
        <v>69</v>
      </c>
    </row>
    <row r="12" spans="1:3" x14ac:dyDescent="0.25">
      <c r="A12" t="s">
        <v>11</v>
      </c>
      <c r="B12" t="s">
        <v>77</v>
      </c>
      <c r="C12" t="s">
        <v>78</v>
      </c>
    </row>
    <row r="13" spans="1:3" x14ac:dyDescent="0.25">
      <c r="A13" t="s">
        <v>12</v>
      </c>
      <c r="B13" t="s">
        <v>12</v>
      </c>
      <c r="C13" t="s">
        <v>65</v>
      </c>
    </row>
    <row r="14" spans="1:3" x14ac:dyDescent="0.25">
      <c r="A14" t="s">
        <v>13</v>
      </c>
      <c r="B14" t="s">
        <v>79</v>
      </c>
      <c r="C14" t="s">
        <v>71</v>
      </c>
    </row>
    <row r="15" spans="1:3" x14ac:dyDescent="0.25">
      <c r="A15" t="s">
        <v>14</v>
      </c>
      <c r="B15" t="s">
        <v>80</v>
      </c>
      <c r="C15" t="s">
        <v>65</v>
      </c>
    </row>
    <row r="16" spans="1:3" x14ac:dyDescent="0.25">
      <c r="A16" t="s">
        <v>15</v>
      </c>
      <c r="B16" t="s">
        <v>81</v>
      </c>
      <c r="C16" t="s">
        <v>69</v>
      </c>
    </row>
    <row r="17" spans="1:3" x14ac:dyDescent="0.25">
      <c r="A17" t="s">
        <v>16</v>
      </c>
      <c r="B17" t="s">
        <v>16</v>
      </c>
      <c r="C17" t="s">
        <v>65</v>
      </c>
    </row>
    <row r="18" spans="1:3" x14ac:dyDescent="0.25">
      <c r="A18" t="s">
        <v>17</v>
      </c>
      <c r="B18" t="s">
        <v>82</v>
      </c>
      <c r="C18" t="s">
        <v>63</v>
      </c>
    </row>
    <row r="19" spans="1:3" x14ac:dyDescent="0.25">
      <c r="A19" t="s">
        <v>18</v>
      </c>
      <c r="B19" t="s">
        <v>83</v>
      </c>
      <c r="C19" t="s">
        <v>69</v>
      </c>
    </row>
    <row r="20" spans="1:3" x14ac:dyDescent="0.25">
      <c r="A20" t="s">
        <v>19</v>
      </c>
      <c r="B20" t="s">
        <v>84</v>
      </c>
      <c r="C20" t="s">
        <v>69</v>
      </c>
    </row>
    <row r="21" spans="1:3" x14ac:dyDescent="0.25">
      <c r="A21" t="s">
        <v>20</v>
      </c>
      <c r="B21" t="s">
        <v>85</v>
      </c>
      <c r="C21" t="s">
        <v>69</v>
      </c>
    </row>
    <row r="22" spans="1:3" x14ac:dyDescent="0.25">
      <c r="A22" t="s">
        <v>21</v>
      </c>
      <c r="B22" t="s">
        <v>86</v>
      </c>
      <c r="C22" t="s">
        <v>69</v>
      </c>
    </row>
    <row r="23" spans="1:3" x14ac:dyDescent="0.25">
      <c r="A23" t="s">
        <v>22</v>
      </c>
      <c r="B23" t="s">
        <v>22</v>
      </c>
      <c r="C23" t="s">
        <v>71</v>
      </c>
    </row>
    <row r="24" spans="1:3" x14ac:dyDescent="0.25">
      <c r="A24" t="s">
        <v>23</v>
      </c>
      <c r="B24" t="s">
        <v>87</v>
      </c>
      <c r="C24" t="s">
        <v>71</v>
      </c>
    </row>
    <row r="25" spans="1:3" x14ac:dyDescent="0.25">
      <c r="A25" t="s">
        <v>24</v>
      </c>
      <c r="B25" t="s">
        <v>88</v>
      </c>
      <c r="C25" t="s">
        <v>71</v>
      </c>
    </row>
    <row r="26" spans="1:3" x14ac:dyDescent="0.25">
      <c r="A26" t="s">
        <v>89</v>
      </c>
      <c r="B26" t="s">
        <v>90</v>
      </c>
      <c r="C26" t="s">
        <v>69</v>
      </c>
    </row>
    <row r="27" spans="1:3" x14ac:dyDescent="0.25">
      <c r="A27" t="s">
        <v>25</v>
      </c>
      <c r="B27" t="s">
        <v>91</v>
      </c>
      <c r="C27" t="s">
        <v>69</v>
      </c>
    </row>
    <row r="28" spans="1:3" x14ac:dyDescent="0.25">
      <c r="A28" t="s">
        <v>26</v>
      </c>
      <c r="B28" t="s">
        <v>92</v>
      </c>
      <c r="C28" t="s">
        <v>71</v>
      </c>
    </row>
    <row r="29" spans="1:3" x14ac:dyDescent="0.25">
      <c r="A29" t="s">
        <v>27</v>
      </c>
      <c r="B29" t="s">
        <v>93</v>
      </c>
      <c r="C29" t="s">
        <v>71</v>
      </c>
    </row>
    <row r="30" spans="1:3" x14ac:dyDescent="0.25">
      <c r="A30" t="s">
        <v>28</v>
      </c>
      <c r="B30" t="s">
        <v>28</v>
      </c>
      <c r="C30" t="s">
        <v>63</v>
      </c>
    </row>
    <row r="31" spans="1:3" x14ac:dyDescent="0.25">
      <c r="A31" t="s">
        <v>29</v>
      </c>
      <c r="B31" t="s">
        <v>94</v>
      </c>
      <c r="C31" t="s">
        <v>71</v>
      </c>
    </row>
    <row r="32" spans="1:3" x14ac:dyDescent="0.25">
      <c r="A32" t="s">
        <v>30</v>
      </c>
      <c r="B32" t="s">
        <v>95</v>
      </c>
      <c r="C32" t="s">
        <v>78</v>
      </c>
    </row>
    <row r="33" spans="1:3" x14ac:dyDescent="0.25">
      <c r="A33" t="s">
        <v>31</v>
      </c>
      <c r="B33" t="s">
        <v>96</v>
      </c>
      <c r="C33" t="s">
        <v>63</v>
      </c>
    </row>
    <row r="34" spans="1:3" x14ac:dyDescent="0.25">
      <c r="A34" t="s">
        <v>32</v>
      </c>
      <c r="B34" t="s">
        <v>97</v>
      </c>
      <c r="C34" t="s">
        <v>69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33</v>
      </c>
      <c r="B36" t="s">
        <v>101</v>
      </c>
      <c r="C36" t="s">
        <v>63</v>
      </c>
    </row>
    <row r="37" spans="1:3" x14ac:dyDescent="0.25">
      <c r="A37" t="s">
        <v>102</v>
      </c>
      <c r="B37" t="s">
        <v>103</v>
      </c>
      <c r="C37" t="s">
        <v>71</v>
      </c>
    </row>
    <row r="38" spans="1:3" x14ac:dyDescent="0.25">
      <c r="A38" t="s">
        <v>34</v>
      </c>
      <c r="B38" t="s">
        <v>104</v>
      </c>
      <c r="C38" t="s">
        <v>71</v>
      </c>
    </row>
    <row r="39" spans="1:3" x14ac:dyDescent="0.25">
      <c r="A39" t="s">
        <v>35</v>
      </c>
      <c r="B39" t="s">
        <v>35</v>
      </c>
      <c r="C39" t="s">
        <v>65</v>
      </c>
    </row>
    <row r="40" spans="1:3" x14ac:dyDescent="0.25">
      <c r="A40" t="s">
        <v>36</v>
      </c>
      <c r="B40" t="s">
        <v>105</v>
      </c>
      <c r="C40" t="s">
        <v>71</v>
      </c>
    </row>
    <row r="41" spans="1:3" x14ac:dyDescent="0.25">
      <c r="A41" t="s">
        <v>37</v>
      </c>
      <c r="B41" t="s">
        <v>106</v>
      </c>
      <c r="C41" t="s">
        <v>69</v>
      </c>
    </row>
    <row r="42" spans="1:3" x14ac:dyDescent="0.25">
      <c r="A42" t="s">
        <v>38</v>
      </c>
      <c r="B42" t="s">
        <v>107</v>
      </c>
      <c r="C42" t="s">
        <v>69</v>
      </c>
    </row>
    <row r="43" spans="1:3" x14ac:dyDescent="0.25">
      <c r="A43" t="s">
        <v>39</v>
      </c>
      <c r="B43" t="s">
        <v>108</v>
      </c>
      <c r="C43" t="s">
        <v>69</v>
      </c>
    </row>
    <row r="44" spans="1:3" x14ac:dyDescent="0.25">
      <c r="A44" t="s">
        <v>40</v>
      </c>
      <c r="B44" t="s">
        <v>109</v>
      </c>
      <c r="C44" t="s">
        <v>69</v>
      </c>
    </row>
    <row r="45" spans="1:3" x14ac:dyDescent="0.25">
      <c r="A45" t="s">
        <v>41</v>
      </c>
      <c r="B45" t="s">
        <v>110</v>
      </c>
      <c r="C45" t="s">
        <v>69</v>
      </c>
    </row>
    <row r="46" spans="1:3" x14ac:dyDescent="0.25">
      <c r="A46" t="s">
        <v>42</v>
      </c>
      <c r="B46" t="s">
        <v>111</v>
      </c>
      <c r="C46" t="s">
        <v>69</v>
      </c>
    </row>
    <row r="47" spans="1:3" x14ac:dyDescent="0.25">
      <c r="A47" t="s">
        <v>43</v>
      </c>
      <c r="B47" t="s">
        <v>112</v>
      </c>
      <c r="C47" t="s">
        <v>69</v>
      </c>
    </row>
    <row r="48" spans="1:3" x14ac:dyDescent="0.25">
      <c r="A48" t="s">
        <v>44</v>
      </c>
      <c r="B48" t="s">
        <v>113</v>
      </c>
      <c r="C48" t="s">
        <v>63</v>
      </c>
    </row>
    <row r="49" spans="1:3" x14ac:dyDescent="0.25">
      <c r="A49" t="s">
        <v>45</v>
      </c>
      <c r="B49" t="s">
        <v>114</v>
      </c>
      <c r="C49" t="s">
        <v>71</v>
      </c>
    </row>
    <row r="50" spans="1:3" x14ac:dyDescent="0.25">
      <c r="A50" t="s">
        <v>46</v>
      </c>
      <c r="B50" t="s">
        <v>115</v>
      </c>
      <c r="C50" t="s">
        <v>69</v>
      </c>
    </row>
    <row r="51" spans="1:3" x14ac:dyDescent="0.25">
      <c r="A51" t="s">
        <v>47</v>
      </c>
      <c r="B51" t="s">
        <v>116</v>
      </c>
      <c r="C51" t="s">
        <v>69</v>
      </c>
    </row>
    <row r="52" spans="1:3" x14ac:dyDescent="0.25">
      <c r="A52" t="s">
        <v>48</v>
      </c>
      <c r="B52" t="s">
        <v>117</v>
      </c>
      <c r="C52" t="s">
        <v>71</v>
      </c>
    </row>
    <row r="53" spans="1:3" x14ac:dyDescent="0.25">
      <c r="A53" t="s">
        <v>49</v>
      </c>
      <c r="B53" t="s">
        <v>118</v>
      </c>
      <c r="C53" t="s">
        <v>71</v>
      </c>
    </row>
    <row r="54" spans="1:3" x14ac:dyDescent="0.25">
      <c r="A54" t="s">
        <v>50</v>
      </c>
      <c r="B54" t="s">
        <v>119</v>
      </c>
      <c r="C54" t="s">
        <v>63</v>
      </c>
    </row>
    <row r="55" spans="1:3" x14ac:dyDescent="0.25">
      <c r="A55" t="s">
        <v>51</v>
      </c>
      <c r="B55" t="s">
        <v>120</v>
      </c>
      <c r="C55" t="s">
        <v>71</v>
      </c>
    </row>
    <row r="56" spans="1:3" x14ac:dyDescent="0.25">
      <c r="A56" t="s">
        <v>52</v>
      </c>
      <c r="B56" t="s">
        <v>121</v>
      </c>
      <c r="C56" t="s">
        <v>69</v>
      </c>
    </row>
    <row r="57" spans="1:3" x14ac:dyDescent="0.25">
      <c r="A57" t="s">
        <v>53</v>
      </c>
      <c r="B57" t="s">
        <v>122</v>
      </c>
      <c r="C57" t="s">
        <v>69</v>
      </c>
    </row>
    <row r="58" spans="1:3" x14ac:dyDescent="0.25">
      <c r="A58" t="s">
        <v>54</v>
      </c>
      <c r="B58" t="s">
        <v>123</v>
      </c>
      <c r="C58" t="s">
        <v>78</v>
      </c>
    </row>
    <row r="59" spans="1:3" x14ac:dyDescent="0.25">
      <c r="A59" t="s">
        <v>55</v>
      </c>
      <c r="B59" t="s">
        <v>55</v>
      </c>
      <c r="C59" t="s">
        <v>65</v>
      </c>
    </row>
    <row r="60" spans="1:3" x14ac:dyDescent="0.25">
      <c r="A60" t="s">
        <v>56</v>
      </c>
      <c r="B60" t="s">
        <v>124</v>
      </c>
      <c r="C60" t="s">
        <v>71</v>
      </c>
    </row>
    <row r="61" spans="1:3" x14ac:dyDescent="0.25">
      <c r="A61" t="s">
        <v>57</v>
      </c>
      <c r="B61" t="s">
        <v>57</v>
      </c>
      <c r="C61" t="s">
        <v>65</v>
      </c>
    </row>
    <row r="62" spans="1:3" x14ac:dyDescent="0.25">
      <c r="A62" t="s">
        <v>58</v>
      </c>
      <c r="B62" t="s">
        <v>125</v>
      </c>
      <c r="C62" t="s">
        <v>71</v>
      </c>
    </row>
    <row r="63" spans="1:3" x14ac:dyDescent="0.25">
      <c r="A63" t="s">
        <v>59</v>
      </c>
      <c r="B63" t="s">
        <v>59</v>
      </c>
      <c r="C6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Diagramok</vt:lpstr>
      </vt:variant>
      <vt:variant>
        <vt:i4>1</vt:i4>
      </vt:variant>
    </vt:vector>
  </HeadingPairs>
  <TitlesOfParts>
    <vt:vector size="4" baseType="lpstr">
      <vt:lpstr>Autógyártás</vt:lpstr>
      <vt:lpstr>Válaszok</vt:lpstr>
      <vt:lpstr>Országok</vt:lpstr>
      <vt:lpstr>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2025-01-15T14:30:02Z</dcterms:created>
  <dcterms:modified xsi:type="dcterms:W3CDTF">2025-01-15T19:15:01Z</dcterms:modified>
</cp:coreProperties>
</file>