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0.2\Tablazatkezeles\"/>
    </mc:Choice>
  </mc:AlternateContent>
  <xr:revisionPtr revIDLastSave="0" documentId="13_ncr:1_{EC395B66-C3E4-4D80-A8FA-3BC8370343DD}" xr6:coauthVersionLast="47" xr6:coauthVersionMax="47" xr10:uidLastSave="{00000000-0000-0000-0000-000000000000}"/>
  <bookViews>
    <workbookView xWindow="-120" yWindow="-120" windowWidth="29040" windowHeight="15720" activeTab="1" xr2:uid="{5BBE4B98-0C51-40F5-93A5-144D19382B6B}"/>
  </bookViews>
  <sheets>
    <sheet name="Francia egyetemek QS rangsora" sheetId="5" r:id="rId1"/>
    <sheet name="Megoldások" sheetId="6" r:id="rId2"/>
    <sheet name="Jelmagyarazat" sheetId="8" r:id="rId3"/>
    <sheet name="Költözés" sheetId="7" r:id="rId4"/>
  </sheets>
  <definedNames>
    <definedName name="ExternalData_3" localSheetId="0" hidden="1">'Francia egyetemek QS rangsora'!$A$1:$M$50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" i="7"/>
  <c r="B8" i="6"/>
  <c r="A8" i="6"/>
  <c r="S5" i="6"/>
  <c r="R17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2" i="5"/>
  <c r="A5" i="6" a="1"/>
  <c r="A5" i="6" s="1"/>
  <c r="C1" i="6"/>
  <c r="J3" i="5" a="1"/>
  <c r="J3" i="5" s="1"/>
  <c r="N3" i="5" s="1" a="1"/>
  <c r="N3" i="5" s="1"/>
  <c r="J4" i="5" a="1"/>
  <c r="J4" i="5" s="1"/>
  <c r="N4" i="5" s="1" a="1"/>
  <c r="N4" i="5" s="1"/>
  <c r="J5" i="5" a="1"/>
  <c r="J5" i="5" s="1"/>
  <c r="N5" i="5" s="1" a="1"/>
  <c r="N5" i="5" s="1"/>
  <c r="J6" i="5" a="1"/>
  <c r="J6" i="5" s="1"/>
  <c r="N6" i="5" s="1" a="1"/>
  <c r="N6" i="5" s="1"/>
  <c r="J7" i="5" a="1"/>
  <c r="J7" i="5" s="1"/>
  <c r="N7" i="5" s="1" a="1"/>
  <c r="N7" i="5" s="1"/>
  <c r="J8" i="5" a="1"/>
  <c r="J8" i="5" s="1"/>
  <c r="N8" i="5" s="1" a="1"/>
  <c r="N8" i="5" s="1"/>
  <c r="J9" i="5" a="1"/>
  <c r="J9" i="5" s="1"/>
  <c r="N9" i="5" s="1" a="1"/>
  <c r="N9" i="5" s="1"/>
  <c r="J10" i="5" a="1"/>
  <c r="J10" i="5" s="1"/>
  <c r="N10" i="5" s="1" a="1"/>
  <c r="N10" i="5" s="1"/>
  <c r="J11" i="5" a="1"/>
  <c r="J11" i="5" s="1"/>
  <c r="N11" i="5" s="1" a="1"/>
  <c r="N11" i="5" s="1"/>
  <c r="J12" i="5" a="1"/>
  <c r="J12" i="5" s="1"/>
  <c r="N12" i="5" s="1" a="1"/>
  <c r="N12" i="5" s="1"/>
  <c r="J13" i="5" a="1"/>
  <c r="J13" i="5" s="1"/>
  <c r="N13" i="5" s="1" a="1"/>
  <c r="N13" i="5" s="1"/>
  <c r="J14" i="5" a="1"/>
  <c r="J14" i="5" s="1"/>
  <c r="N14" i="5" s="1" a="1"/>
  <c r="N14" i="5" s="1"/>
  <c r="J15" i="5" a="1"/>
  <c r="J15" i="5" s="1"/>
  <c r="N15" i="5" s="1" a="1"/>
  <c r="N15" i="5" s="1"/>
  <c r="J16" i="5" a="1"/>
  <c r="J16" i="5" s="1"/>
  <c r="N16" i="5" s="1" a="1"/>
  <c r="N16" i="5" s="1"/>
  <c r="J17" i="5" a="1"/>
  <c r="J17" i="5" s="1"/>
  <c r="N17" i="5" s="1" a="1"/>
  <c r="N17" i="5" s="1"/>
  <c r="J18" i="5" a="1"/>
  <c r="J18" i="5" s="1"/>
  <c r="N18" i="5" s="1" a="1"/>
  <c r="N18" i="5" s="1"/>
  <c r="J19" i="5" a="1"/>
  <c r="J19" i="5" s="1"/>
  <c r="N19" i="5" s="1" a="1"/>
  <c r="N19" i="5" s="1"/>
  <c r="J20" i="5" a="1"/>
  <c r="J20" i="5" s="1"/>
  <c r="N20" i="5" s="1" a="1"/>
  <c r="N20" i="5" s="1"/>
  <c r="J21" i="5" a="1"/>
  <c r="J21" i="5" s="1"/>
  <c r="N21" i="5" s="1" a="1"/>
  <c r="N21" i="5" s="1"/>
  <c r="J22" i="5" a="1"/>
  <c r="J22" i="5" s="1"/>
  <c r="N22" i="5" s="1" a="1"/>
  <c r="N22" i="5" s="1"/>
  <c r="J23" i="5" a="1"/>
  <c r="J23" i="5" s="1"/>
  <c r="N23" i="5" s="1" a="1"/>
  <c r="N23" i="5" s="1"/>
  <c r="J24" i="5" a="1"/>
  <c r="J24" i="5" s="1"/>
  <c r="N24" i="5" s="1" a="1"/>
  <c r="N24" i="5" s="1"/>
  <c r="J25" i="5" a="1"/>
  <c r="J25" i="5" s="1"/>
  <c r="N25" i="5" s="1" a="1"/>
  <c r="N25" i="5" s="1"/>
  <c r="J26" i="5" a="1"/>
  <c r="J26" i="5" s="1"/>
  <c r="N26" i="5" s="1" a="1"/>
  <c r="N26" i="5" s="1"/>
  <c r="J27" i="5" a="1"/>
  <c r="J27" i="5" s="1"/>
  <c r="N27" i="5" s="1" a="1"/>
  <c r="N27" i="5" s="1"/>
  <c r="J28" i="5" a="1"/>
  <c r="J28" i="5" s="1"/>
  <c r="N28" i="5" s="1" a="1"/>
  <c r="N28" i="5" s="1"/>
  <c r="J29" i="5" a="1"/>
  <c r="J29" i="5" s="1"/>
  <c r="N29" i="5" s="1" a="1"/>
  <c r="N29" i="5" s="1"/>
  <c r="J30" i="5" a="1"/>
  <c r="J30" i="5" s="1"/>
  <c r="N30" i="5" s="1" a="1"/>
  <c r="N30" i="5" s="1"/>
  <c r="J31" i="5" a="1"/>
  <c r="J31" i="5" s="1"/>
  <c r="N31" i="5" s="1" a="1"/>
  <c r="N31" i="5" s="1"/>
  <c r="J32" i="5" a="1"/>
  <c r="J32" i="5" s="1"/>
  <c r="N32" i="5" s="1" a="1"/>
  <c r="N32" i="5" s="1"/>
  <c r="J33" i="5" a="1"/>
  <c r="J33" i="5" s="1"/>
  <c r="N33" i="5" s="1" a="1"/>
  <c r="N33" i="5" s="1"/>
  <c r="J34" i="5" a="1"/>
  <c r="J34" i="5" s="1"/>
  <c r="N34" i="5" s="1" a="1"/>
  <c r="N34" i="5" s="1"/>
  <c r="J35" i="5" a="1"/>
  <c r="J35" i="5" s="1"/>
  <c r="N35" i="5" s="1" a="1"/>
  <c r="N35" i="5" s="1"/>
  <c r="J36" i="5" a="1"/>
  <c r="J36" i="5" s="1"/>
  <c r="N36" i="5" s="1" a="1"/>
  <c r="N36" i="5" s="1"/>
  <c r="J37" i="5" a="1"/>
  <c r="J37" i="5" s="1"/>
  <c r="N37" i="5" s="1" a="1"/>
  <c r="N37" i="5" s="1"/>
  <c r="J38" i="5" a="1"/>
  <c r="J38" i="5" s="1"/>
  <c r="N38" i="5" s="1" a="1"/>
  <c r="N38" i="5" s="1"/>
  <c r="J39" i="5" a="1"/>
  <c r="J39" i="5" s="1"/>
  <c r="N39" i="5" s="1" a="1"/>
  <c r="N39" i="5" s="1"/>
  <c r="J40" i="5" a="1"/>
  <c r="J40" i="5" s="1"/>
  <c r="N40" i="5" s="1" a="1"/>
  <c r="N40" i="5" s="1"/>
  <c r="J41" i="5" a="1"/>
  <c r="J41" i="5" s="1"/>
  <c r="N41" i="5" s="1" a="1"/>
  <c r="N41" i="5" s="1"/>
  <c r="J42" i="5" a="1"/>
  <c r="J42" i="5" s="1"/>
  <c r="N42" i="5" s="1" a="1"/>
  <c r="N42" i="5" s="1"/>
  <c r="J43" i="5" a="1"/>
  <c r="J43" i="5" s="1"/>
  <c r="N43" i="5" s="1" a="1"/>
  <c r="N43" i="5" s="1"/>
  <c r="J44" i="5" a="1"/>
  <c r="J44" i="5" s="1"/>
  <c r="N44" i="5" s="1" a="1"/>
  <c r="N44" i="5" s="1"/>
  <c r="J45" i="5" a="1"/>
  <c r="J45" i="5" s="1"/>
  <c r="N45" i="5" s="1" a="1"/>
  <c r="N45" i="5" s="1"/>
  <c r="J46" i="5" a="1"/>
  <c r="J46" i="5" s="1"/>
  <c r="N46" i="5" s="1" a="1"/>
  <c r="N46" i="5" s="1"/>
  <c r="J47" i="5" a="1"/>
  <c r="J47" i="5" s="1"/>
  <c r="N47" i="5" s="1" a="1"/>
  <c r="N47" i="5" s="1"/>
  <c r="J48" i="5" a="1"/>
  <c r="J48" i="5" s="1"/>
  <c r="N48" i="5" s="1" a="1"/>
  <c r="N48" i="5" s="1"/>
  <c r="J49" i="5" a="1"/>
  <c r="J49" i="5" s="1"/>
  <c r="N49" i="5" s="1" a="1"/>
  <c r="N49" i="5" s="1"/>
  <c r="J50" i="5" a="1"/>
  <c r="J50" i="5" s="1"/>
  <c r="N50" i="5" s="1" a="1"/>
  <c r="N50" i="5" s="1"/>
  <c r="J2" i="5" a="1"/>
  <c r="J2" i="5" s="1"/>
  <c r="N2" i="5" s="1" a="1"/>
  <c r="N2" i="5" s="1"/>
  <c r="R2" i="5" l="1" a="1"/>
  <c r="R2" i="5" s="1"/>
  <c r="N2" i="6"/>
  <c r="A3" i="6" a="1"/>
  <c r="A3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EE2F9-40FD-4F6C-AA97-3120E38ACEC8}" keepAlive="1" name="Lekérdezés - FraEgyetem" description="A munkafüzetben levő „FraEgyetem” lekérdezés kapcsolata" type="5" refreshedVersion="8" background="1" saveData="1">
    <dbPr connection="Provider=Microsoft.Mashup.OleDb.1;Data Source=$Workbook$;Location=FraEgyetem;Extended Properties=&quot;&quot;" command="SELECT * FROM [FraEgyete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<sst xmlns="http://schemas.openxmlformats.org/spreadsheetml/2006/main" count="467" uniqueCount="106">
  <si>
    <t>Egyetem neve</t>
  </si>
  <si>
    <t>Méret</t>
  </si>
  <si>
    <t>Kutatás</t>
  </si>
  <si>
    <t>Életkor</t>
  </si>
  <si>
    <t>Státusz</t>
  </si>
  <si>
    <t>2013</t>
  </si>
  <si>
    <t>2014</t>
  </si>
  <si>
    <t>2015</t>
  </si>
  <si>
    <t>2016</t>
  </si>
  <si>
    <t>2018</t>
  </si>
  <si>
    <t>2019</t>
  </si>
  <si>
    <t>2020</t>
  </si>
  <si>
    <t>CentraleSupélec</t>
  </si>
  <si>
    <t>S</t>
  </si>
  <si>
    <t>VH</t>
  </si>
  <si>
    <t>A</t>
  </si>
  <si>
    <t>-</t>
  </si>
  <si>
    <t>Ecole des Ponts ParisTech</t>
  </si>
  <si>
    <t>HI</t>
  </si>
  <si>
    <t>Ecole Normale Supérieure de Lyon</t>
  </si>
  <si>
    <t>Ecole Normale Supérieure, Paris (ENS Paris)</t>
  </si>
  <si>
    <t>B</t>
  </si>
  <si>
    <t>Ecole Polytechnique</t>
  </si>
  <si>
    <t>ENS Paris-Saclay</t>
  </si>
  <si>
    <t>ESCP Europe</t>
  </si>
  <si>
    <t>MD</t>
  </si>
  <si>
    <t>ESSEC Business School, Paris</t>
  </si>
  <si>
    <t>M</t>
  </si>
  <si>
    <t>Grenoble INP, Grenoble Institute of Technology</t>
  </si>
  <si>
    <t>HEC Paris</t>
  </si>
  <si>
    <t>INSEAD (France)</t>
  </si>
  <si>
    <t>Institut National des Sciences Appliquées de Lyon (INSA)</t>
  </si>
  <si>
    <t/>
  </si>
  <si>
    <t>Sciences Po Paris</t>
  </si>
  <si>
    <t>Sorbonne University</t>
  </si>
  <si>
    <t>XL</t>
  </si>
  <si>
    <t>TELECOM ParisTech</t>
  </si>
  <si>
    <t>Université Aix-Marseille</t>
  </si>
  <si>
    <t>Université Claude Bernard Lyon 1</t>
  </si>
  <si>
    <t>Université de Bordeaux</t>
  </si>
  <si>
    <t>Université de Caen Basse-Normandie</t>
  </si>
  <si>
    <t>L</t>
  </si>
  <si>
    <t>Université de Cergy-Pontoise</t>
  </si>
  <si>
    <t>Université de Lille</t>
  </si>
  <si>
    <t>Université de Lorraine</t>
  </si>
  <si>
    <t>Université de Montpellier</t>
  </si>
  <si>
    <t>Université de Nantes</t>
  </si>
  <si>
    <t>Université de Poitiers</t>
  </si>
  <si>
    <t>Université de Rennes 1</t>
  </si>
  <si>
    <t>Université de Strasbourg</t>
  </si>
  <si>
    <t>Université de Technologie, Compiègne (UTC)</t>
  </si>
  <si>
    <t>Université Grenoble-Alpes (UGA)</t>
  </si>
  <si>
    <t>Université Jean Moulin Lyon 3</t>
  </si>
  <si>
    <t>LO</t>
  </si>
  <si>
    <t>Université Lumière Lyon 2</t>
  </si>
  <si>
    <t>Université Nice Sophia-Antipolis</t>
  </si>
  <si>
    <t>Université Panthéon-Assas (Paris 2)</t>
  </si>
  <si>
    <t>Université Paris 1 Panthéon-Sorbonne</t>
  </si>
  <si>
    <t>Université Paris Dauphine</t>
  </si>
  <si>
    <t>Université Paris Descartes</t>
  </si>
  <si>
    <t>Université Paris Diderot - Paris 7</t>
  </si>
  <si>
    <t>Université Paris Ouest Nanterre La Défense</t>
  </si>
  <si>
    <t>Université Paris-Sorbonne (Paris IV)</t>
  </si>
  <si>
    <t>Université Paris-Sud 11</t>
  </si>
  <si>
    <t>Université Paul Sabatier Toulouse III</t>
  </si>
  <si>
    <t>Université Paul-Valéry Montpellier 3</t>
  </si>
  <si>
    <t>Université Pierre et Marie Curie (UPMC)</t>
  </si>
  <si>
    <t>Université PSL (Paris Sciences &amp; Lettres)</t>
  </si>
  <si>
    <t>Université Sorbonne Nouvelle Paris 3</t>
  </si>
  <si>
    <t>Université Toulouse 1, Capitole</t>
  </si>
  <si>
    <t>University of Côte d'Azur</t>
  </si>
  <si>
    <t>University of Paris</t>
  </si>
  <si>
    <t>University Toulouse – Jean Jaurès</t>
  </si>
  <si>
    <t>2017</t>
  </si>
  <si>
    <t>Legjobb év</t>
  </si>
  <si>
    <t>különbség</t>
  </si>
  <si>
    <t>&lt;&gt;-</t>
  </si>
  <si>
    <t>&lt;&gt;LO</t>
  </si>
  <si>
    <t>Város</t>
  </si>
  <si>
    <t>&gt;=4</t>
  </si>
  <si>
    <t>Jelentés</t>
  </si>
  <si>
    <t>Hallgatói létszám</t>
  </si>
  <si>
    <t>Kutatói intenzitás</t>
  </si>
  <si>
    <t>Extra nagy</t>
  </si>
  <si>
    <t>&gt;=30000</t>
  </si>
  <si>
    <t>Nagyon magas</t>
  </si>
  <si>
    <t>Nagy</t>
  </si>
  <si>
    <t>&gt;=12000</t>
  </si>
  <si>
    <t>Magas</t>
  </si>
  <si>
    <t>Közepes</t>
  </si>
  <si>
    <t>&gt;=5000</t>
  </si>
  <si>
    <t>Kicsi</t>
  </si>
  <si>
    <t>&lt;5000</t>
  </si>
  <si>
    <t>Alacsony</t>
  </si>
  <si>
    <t>Osztályzás</t>
  </si>
  <si>
    <t>Életor</t>
  </si>
  <si>
    <t>Történelmi</t>
  </si>
  <si>
    <t>Több, mint 100 éves</t>
  </si>
  <si>
    <t>Érett</t>
  </si>
  <si>
    <t>50 – 100 éves</t>
  </si>
  <si>
    <t>Megalapozott</t>
  </si>
  <si>
    <t>25 – 50 éves</t>
  </si>
  <si>
    <t>Fiatal</t>
  </si>
  <si>
    <t>10 - 25 éves</t>
  </si>
  <si>
    <t>Új</t>
  </si>
  <si>
    <t>10 évnél fiatalabb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</si>
</sst>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0&quot; km&quot;"/>
    <numFmt numFmtId="166" formatCode="0&quot; kg&quot;"/>
    <numFmt numFmtId="169" formatCode="#,##0\ [$€-1]"/>
  </numFmts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9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36">
    <dxf>
      <font>
        <b/>
        <i val="0"/>
        <color rgb="FF666666"/>
      </font>
    </dxf>
    <dxf>
      <font>
        <color rgb="FF666666"/>
      </font>
    </dxf>
    <dxf>
      <font>
        <color rgb="FF8D8D97"/>
      </font>
      <fill>
        <patternFill>
          <bgColor rgb="FFF8F8F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1"/>
        </vertical>
        <horizontal style="thin">
          <color theme="1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fill>
        <patternFill>
          <bgColor rgb="FFD9D9D9"/>
        </patternFill>
      </fill>
    </dxf>
    <dxf>
      <fill>
        <patternFill>
          <bgColor rgb="FFA6A6A6"/>
        </patternFill>
      </fill>
    </dxf>
    <dxf>
      <font>
        <b/>
        <i val="0"/>
        <color theme="0"/>
      </font>
      <fill>
        <patternFill>
          <bgColor rgb="FF44546A"/>
        </patternFill>
      </fill>
    </dxf>
    <dxf>
      <border>
        <vertical style="thick">
          <color theme="0"/>
        </vertical>
        <horizontal style="thick">
          <color theme="0"/>
        </horizontal>
      </border>
    </dxf>
  </dxfs>
  <tableStyles count="2" defaultTableStyle="TableStyleMedium2" defaultPivotStyle="PivotStyleLight16">
    <tableStyle name="Táblázatstílus 1" pivot="0" count="4" xr9:uid="{C72F7536-99D4-4020-9A52-D9EC6C4BA47A}">
      <tableStyleElement type="wholeTable" dxfId="35"/>
      <tableStyleElement type="headerRow" dxfId="34"/>
      <tableStyleElement type="firstRowStripe" dxfId="33"/>
      <tableStyleElement type="secondRowStripe" dxfId="32"/>
    </tableStyle>
    <tableStyle name="Táblázatstílus 2" pivot="0" count="4" xr9:uid="{B445C3C7-11F2-45B2-A34A-55E4A8B99628}">
      <tableStyleElement type="wholeTable" dxfId="3"/>
      <tableStyleElement type="headerRow" dxfId="0"/>
      <tableStyleElement type="firstRowStripe" dxfId="2"/>
      <tableStyleElement type="secondRowStripe" dxfId="1"/>
    </tableStyle>
  </tableStyles>
  <colors>
    <mruColors>
      <color rgb="FFFF0303"/>
      <color rgb="FF0171C1"/>
      <color rgb="FF666666"/>
      <color rgb="FF8D8D97"/>
      <color rgb="FFF8F8F8"/>
      <color rgb="FFD9D9D9"/>
      <color rgb="FFA6A6A6"/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Az Université de Montpellier, az Université de</a:t>
            </a:r>
          </a:p>
          <a:p>
            <a:pPr>
              <a:defRPr/>
            </a:pPr>
            <a:r>
              <a:rPr lang="hu-HU"/>
              <a:t>Strasbourg és az Université Grenoble-Alpes (UGA)</a:t>
            </a:r>
          </a:p>
          <a:p>
            <a:pPr>
              <a:defRPr/>
            </a:pPr>
            <a:r>
              <a:rPr lang="hu-HU"/>
              <a:t>2013-2020-as eredményei</a:t>
            </a:r>
          </a:p>
        </c:rich>
      </c:tx>
      <c:overlay val="0"/>
      <c:spPr>
        <a:solidFill>
          <a:schemeClr val="bg1">
            <a:alpha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Université de Montpellier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'Francia egyetemek QS rangsora'!$F$1:$M$1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'Francia egyetemek QS rangsora'!$F$24:$M$24</c:f>
              <c:numCache>
                <c:formatCode>General</c:formatCode>
                <c:ptCount val="8"/>
                <c:pt idx="0">
                  <c:v>33.9</c:v>
                </c:pt>
                <c:pt idx="1">
                  <c:v>33.299999999999997</c:v>
                </c:pt>
                <c:pt idx="2">
                  <c:v>36.4</c:v>
                </c:pt>
                <c:pt idx="3">
                  <c:v>34.799999999999997</c:v>
                </c:pt>
                <c:pt idx="4">
                  <c:v>36.06036237357123</c:v>
                </c:pt>
                <c:pt idx="5">
                  <c:v>32</c:v>
                </c:pt>
                <c:pt idx="6">
                  <c:v>27</c:v>
                </c:pt>
                <c:pt idx="7">
                  <c:v>24.2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69-4754-B5F9-DE816C225DC4}"/>
            </c:ext>
          </c:extLst>
        </c:ser>
        <c:ser>
          <c:idx val="1"/>
          <c:order val="1"/>
          <c:tx>
            <c:v>Université de Strasbourg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'Francia egyetemek QS rangsora'!$F$1:$M$1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'Francia egyetemek QS rangsora'!$F$28:$M$28</c:f>
              <c:numCache>
                <c:formatCode>General</c:formatCode>
                <c:ptCount val="8"/>
                <c:pt idx="0">
                  <c:v>48.5</c:v>
                </c:pt>
                <c:pt idx="1">
                  <c:v>50.4</c:v>
                </c:pt>
                <c:pt idx="2">
                  <c:v>48.1</c:v>
                </c:pt>
                <c:pt idx="3">
                  <c:v>39.6</c:v>
                </c:pt>
                <c:pt idx="4">
                  <c:v>39.436362936374998</c:v>
                </c:pt>
                <c:pt idx="5">
                  <c:v>37.5</c:v>
                </c:pt>
                <c:pt idx="6">
                  <c:v>31.3</c:v>
                </c:pt>
                <c:pt idx="7">
                  <c:v>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69-4754-B5F9-DE816C225DC4}"/>
            </c:ext>
          </c:extLst>
        </c:ser>
        <c:ser>
          <c:idx val="2"/>
          <c:order val="2"/>
          <c:tx>
            <c:v>Université Grenoble-Alpes (UGA)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'Francia egyetemek QS rangsora'!$F$1:$M$1</c:f>
              <c:strCach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strCache>
            </c:strRef>
          </c:cat>
          <c:val>
            <c:numRef>
              <c:f>'Francia egyetemek QS rangsora'!$F$30:$M$30</c:f>
              <c:numCache>
                <c:formatCode>General</c:formatCode>
                <c:ptCount val="8"/>
                <c:pt idx="0">
                  <c:v>49.6</c:v>
                </c:pt>
                <c:pt idx="1">
                  <c:v>51.8</c:v>
                </c:pt>
                <c:pt idx="2">
                  <c:v>48.9</c:v>
                </c:pt>
                <c:pt idx="3">
                  <c:v>46.1</c:v>
                </c:pt>
                <c:pt idx="4">
                  <c:v>45.773541669128761</c:v>
                </c:pt>
                <c:pt idx="5">
                  <c:v>42.9</c:v>
                </c:pt>
                <c:pt idx="6">
                  <c:v>35</c:v>
                </c:pt>
                <c:pt idx="7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69-4754-B5F9-DE816C225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148000"/>
        <c:axId val="504148480"/>
      </c:lineChart>
      <c:catAx>
        <c:axId val="50414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4148480"/>
        <c:crosses val="autoZero"/>
        <c:auto val="1"/>
        <c:lblAlgn val="ctr"/>
        <c:lblOffset val="100"/>
        <c:noMultiLvlLbl val="0"/>
      </c:catAx>
      <c:valAx>
        <c:axId val="5041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4148000"/>
        <c:crosses val="autoZero"/>
        <c:crossBetween val="between"/>
        <c:minorUnit val="5"/>
      </c:valAx>
      <c:spPr>
        <a:solidFill>
          <a:schemeClr val="bg1">
            <a:alpha val="6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66000">
          <a:schemeClr val="bg1"/>
        </a:gs>
        <a:gs pos="33000">
          <a:schemeClr val="bg1"/>
        </a:gs>
        <a:gs pos="0">
          <a:srgbClr val="0171C1"/>
        </a:gs>
        <a:gs pos="100000">
          <a:srgbClr val="FF0303"/>
        </a:gs>
      </a:gsLst>
      <a:lin ang="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1533525</xdr:colOff>
      <xdr:row>19</xdr:row>
      <xdr:rowOff>14286</xdr:rowOff>
    </xdr:from>
    <xdr:to>
      <xdr:col>2</xdr:col>
      <xdr:colOff>1143000</xdr:colOff>
      <xdr:row>33</xdr:row>
      <xdr:rowOff>95249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5704812-BE9B-5BE1-D1E6-1DE0BF199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129F2A8-4604-4CAA-A93E-9A28B1D16186}" autoFormatId="16" applyNumberFormats="0" applyBorderFormats="0" applyFontFormats="0" applyPatternFormats="0" applyAlignmentFormats="0" applyWidthHeightFormats="0">
  <queryTableRefresh nextId="17" unboundColumnsRight="1">
    <queryTableFields count="14">
      <queryTableField id="1" name="Egyetem neve" tableColumnId="1"/>
      <queryTableField id="2" name="Méret" tableColumnId="2"/>
      <queryTableField id="3" name="Kutatás" tableColumnId="3"/>
      <queryTableField id="4" name="Életkor" tableColumnId="4"/>
      <queryTableField id="5" name="Státusz" tableColumnId="5"/>
      <queryTableField id="6" name="2013" tableColumnId="6"/>
      <queryTableField id="7" name="2014" tableColumnId="7"/>
      <queryTableField id="8" name="2015" tableColumnId="8"/>
      <queryTableField id="9" name="2016" tableColumnId="9"/>
      <queryTableField id="10" name="2017" tableColumnId="10"/>
      <queryTableField id="11" name="2018" tableColumnId="11"/>
      <queryTableField id="12" name="2019" tableColumnId="12"/>
      <queryTableField id="13" name="202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031C76-0D41-4B6E-9D7D-F979494E33E3}" name="FraEgyetem_2" displayName="FraEgyetem_2" ref="A1:N50" tableType="queryTable" totalsRowShown="0" headerRowDxfId="31">
  <autoFilter ref="A1:N50" xr:uid="{B7031C76-0D41-4B6E-9D7D-F979494E33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7A6D0F4C-7B34-4600-BFA1-04E2598FE88B}" uniqueName="1" name="Egyetem neve" queryTableFieldId="1" dataDxfId="30"/>
    <tableColumn id="2" xr3:uid="{2B25F166-4D0B-444B-9390-E96EC26148DF}" uniqueName="2" name="Méret" queryTableFieldId="2" dataDxfId="29"/>
    <tableColumn id="3" xr3:uid="{3AD2B0C3-8E62-473B-AAAB-EE4A8DFDBBB1}" uniqueName="3" name="Kutatás" queryTableFieldId="3" dataDxfId="28"/>
    <tableColumn id="4" xr3:uid="{BB2BF5D6-A6B7-47D5-958C-57A30119021D}" uniqueName="4" name="Életkor" queryTableFieldId="4" dataDxfId="27"/>
    <tableColumn id="5" xr3:uid="{A054E1C1-9B6E-41B6-BCA3-7EA0A9051B54}" uniqueName="5" name="Státusz" queryTableFieldId="5" dataDxfId="26"/>
    <tableColumn id="6" xr3:uid="{F61C31D5-79EB-46D1-8419-55310CB18FB2}" uniqueName="6" name="2013" queryTableFieldId="6" dataDxfId="25"/>
    <tableColumn id="7" xr3:uid="{0855C35B-2136-4D35-8935-F07CD3948977}" uniqueName="7" name="2014" queryTableFieldId="7" dataDxfId="24"/>
    <tableColumn id="8" xr3:uid="{EBDC09C4-DA33-4988-9E59-956EA74FC06F}" uniqueName="8" name="2015" queryTableFieldId="8" dataDxfId="23"/>
    <tableColumn id="9" xr3:uid="{674FDF09-2A62-432E-A1FF-E88E5DAD47C8}" uniqueName="9" name="2016" queryTableFieldId="9" dataDxfId="22"/>
    <tableColumn id="10" xr3:uid="{5ADF1C75-0CF5-4334-990B-B4B83A3E3FF8}" uniqueName="10" name="2017" queryTableFieldId="10" dataDxfId="21"/>
    <tableColumn id="11" xr3:uid="{1AD35E7C-8078-4FE0-A6D0-6BD72E830351}" uniqueName="11" name="2018" queryTableFieldId="11" dataDxfId="20"/>
    <tableColumn id="12" xr3:uid="{3A8D34C5-5BA6-40F9-8503-8D7BFE918341}" uniqueName="12" name="2019" queryTableFieldId="12" dataDxfId="19"/>
    <tableColumn id="13" xr3:uid="{B518CC8A-AE1F-4A94-8850-B5A379222FA7}" uniqueName="13" name="2020" queryTableFieldId="13" dataDxfId="18"/>
    <tableColumn id="14" xr3:uid="{DA5AF955-7256-48D3-93DB-4EAD5B44DE81}" uniqueName="14" name="Legjobb év" queryTableFieldId="14" dataDxfId="17">
      <calculatedColumnFormula array="1">IF(COUNT(FraEgyetem_2[[#This Row],[2013]:[2020]])&gt;0, _xlfn.XLOOKUP(MAX(FraEgyetem_2[[#This Row],[2013]:[2020]]),FraEgyetem_2[[#This Row],[2013]:[2020]],FraEgyetem_2[[#Headers],[2013]:[2020]]), "Nincs ilyen")</calculatedColumnFormula>
    </tableColumn>
  </tableColumns>
  <tableStyleInfo name="Táblázatstílus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47C9FF-E58A-43EE-AAEF-BDED65653A75}" name="Táblázat2" displayName="Táblázat2" ref="A1:C5" totalsRowShown="0" headerRowDxfId="13">
  <autoFilter ref="A1:C5" xr:uid="{3847C9FF-E58A-43EE-AAEF-BDED65653A75}">
    <filterColumn colId="0" hiddenButton="1"/>
    <filterColumn colId="1" hiddenButton="1"/>
    <filterColumn colId="2" hiddenButton="1"/>
  </autoFilter>
  <tableColumns count="3">
    <tableColumn id="1" xr3:uid="{1516963C-160E-479B-B50F-0B71B4C3BDEF}" name="Méret" dataDxfId="16"/>
    <tableColumn id="2" xr3:uid="{342B6C61-5EBA-477D-A98A-04FBE2925B6B}" name="Jelentés" dataDxfId="15"/>
    <tableColumn id="3" xr3:uid="{80243E35-5E6A-4528-8417-460FA160206D}" name="Hallgatói létszám" dataDxfId="14"/>
  </tableColumns>
  <tableStyleInfo name="Táblázatstílus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71A497-02D8-412E-B40A-94EAEF4A601B}" name="Táblázat5" displayName="Táblázat5" ref="E1:F5" totalsRowShown="0" headerRowDxfId="8">
  <autoFilter ref="E1:F5" xr:uid="{F771A497-02D8-412E-B40A-94EAEF4A601B}">
    <filterColumn colId="0" hiddenButton="1"/>
    <filterColumn colId="1" hiddenButton="1"/>
  </autoFilter>
  <tableColumns count="2">
    <tableColumn id="1" xr3:uid="{EA3B6A43-BC91-4BD8-B424-E3FB1E864970}" name="Kutatói intenzitás" dataDxfId="10"/>
    <tableColumn id="2" xr3:uid="{5202B917-DAF3-4F6C-8D02-50C169CC04A0}" name="Jelentés" dataDxfId="9"/>
  </tableColumns>
  <tableStyleInfo name="Táblázatstílus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97C55D-5808-45E2-BF56-1CB6872C5FB2}" name="Táblázat6" displayName="Táblázat6" ref="A7:C12" totalsRowShown="0" headerRowDxfId="4">
  <autoFilter ref="A7:C12" xr:uid="{2197C55D-5808-45E2-BF56-1CB6872C5FB2}">
    <filterColumn colId="0" hiddenButton="1"/>
    <filterColumn colId="1" hiddenButton="1"/>
    <filterColumn colId="2" hiddenButton="1"/>
  </autoFilter>
  <tableColumns count="3">
    <tableColumn id="1" xr3:uid="{162C9265-9F15-41C5-B9D7-BA36100C9E9E}" name="Osztályzás" dataDxfId="7"/>
    <tableColumn id="2" xr3:uid="{C14CF87B-5BD6-4518-95E3-E00857745DE0}" name="Jelentés" dataDxfId="6"/>
    <tableColumn id="3" xr3:uid="{2948F35E-52DA-43C0-B6FB-0A016F5B98E7}" name="Életor" dataDxfId="5"/>
  </tableColumns>
  <tableStyleInfo name="Táblázatstílus 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78D7-39C9-4F66-BB29-3E1BF1C0D562}">
  <dimension ref="A1:R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RowHeight="15" x14ac:dyDescent="0.25"/>
  <cols>
    <col min="1" max="1" width="51.7109375" bestFit="1" customWidth="1"/>
    <col min="2" max="2" width="8.5703125" bestFit="1" customWidth="1"/>
    <col min="3" max="3" width="10" bestFit="1" customWidth="1"/>
    <col min="4" max="4" width="9.7109375" bestFit="1" customWidth="1"/>
    <col min="5" max="5" width="9.85546875" bestFit="1" customWidth="1"/>
    <col min="6" max="9" width="7.28515625" bestFit="1" customWidth="1"/>
    <col min="10" max="10" width="8" bestFit="1" customWidth="1"/>
    <col min="11" max="13" width="7.28515625" bestFit="1" customWidth="1"/>
    <col min="14" max="14" width="11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9</v>
      </c>
      <c r="L1" s="1" t="s">
        <v>10</v>
      </c>
      <c r="M1" s="1" t="s">
        <v>11</v>
      </c>
      <c r="N1" s="1" t="s">
        <v>74</v>
      </c>
    </row>
    <row r="2" spans="1:18" x14ac:dyDescent="0.25">
      <c r="A2" t="s">
        <v>12</v>
      </c>
      <c r="B2" s="1" t="s">
        <v>13</v>
      </c>
      <c r="C2" s="1" t="s">
        <v>14</v>
      </c>
      <c r="D2" s="1">
        <v>5</v>
      </c>
      <c r="E2" s="1" t="s">
        <v>15</v>
      </c>
      <c r="F2" s="1" t="s">
        <v>16</v>
      </c>
      <c r="G2" s="1" t="s">
        <v>16</v>
      </c>
      <c r="H2" s="1">
        <v>60.1</v>
      </c>
      <c r="I2" s="1">
        <v>52.1</v>
      </c>
      <c r="J2" s="1" t="str" cm="1">
        <f t="array" ref="J2">IFERROR(GROWTH(FraEgyetem_2[[#This Row],[2013]:[2016]],{2013,2014,2015,2016},2017), "-")</f>
        <v>-</v>
      </c>
      <c r="K2" s="1">
        <v>50</v>
      </c>
      <c r="L2" s="1">
        <v>51.5</v>
      </c>
      <c r="M2" s="1">
        <v>51.4</v>
      </c>
      <c r="N2" s="1" t="str" cm="1">
        <f t="array" ref="N2">IF(COUNT(FraEgyetem_2[[#This Row],[2013]:[2020]])&gt;0, _xlfn.XLOOKUP(MAX(FraEgyetem_2[[#This Row],[2013]:[2020]]),FraEgyetem_2[[#This Row],[2013]:[2020]],FraEgyetem_2[[#Headers],[2013]:[2020]]), "Nincs ilyen")</f>
        <v>2015</v>
      </c>
      <c r="Q2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  <c r="R2" cm="1">
        <f t="array" ref="R2">SUM(--Q2:Q50)</f>
        <v>8</v>
      </c>
    </row>
    <row r="3" spans="1:18" x14ac:dyDescent="0.25">
      <c r="A3" t="s">
        <v>17</v>
      </c>
      <c r="B3" s="1" t="s">
        <v>13</v>
      </c>
      <c r="C3" s="1" t="s">
        <v>18</v>
      </c>
      <c r="D3" s="1">
        <v>5</v>
      </c>
      <c r="E3" s="1" t="s">
        <v>15</v>
      </c>
      <c r="F3" s="1">
        <v>40.200000000000003</v>
      </c>
      <c r="G3" s="1">
        <v>42.2</v>
      </c>
      <c r="H3" s="1">
        <v>41.1</v>
      </c>
      <c r="I3" s="1">
        <v>39.1</v>
      </c>
      <c r="J3" s="1" cm="1">
        <f t="array" ref="J3">IFERROR(GROWTH(FraEgyetem_2[[#This Row],[2013]:[2016]],{2013,2014,2015,2016},2017), "-")</f>
        <v>39.535263873562819</v>
      </c>
      <c r="K3" s="1">
        <v>39.799999999999997</v>
      </c>
      <c r="L3" s="1">
        <v>37</v>
      </c>
      <c r="M3" s="1">
        <v>37.799999999999997</v>
      </c>
      <c r="N3" s="1" t="str" cm="1">
        <f t="array" ref="N3">IF(COUNT(FraEgyetem_2[[#This Row],[2013]:[2020]])&gt;0, _xlfn.XLOOKUP(MAX(FraEgyetem_2[[#This Row],[2013]:[2020]]),FraEgyetem_2[[#This Row],[2013]:[2020]],FraEgyetem_2[[#Headers],[2013]:[2020]]), "Nincs ilyen")</f>
        <v>2014</v>
      </c>
      <c r="Q3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4" spans="1:18" x14ac:dyDescent="0.25">
      <c r="A4" t="s">
        <v>19</v>
      </c>
      <c r="B4" s="1" t="s">
        <v>13</v>
      </c>
      <c r="C4" s="1" t="s">
        <v>14</v>
      </c>
      <c r="D4" s="1">
        <v>5</v>
      </c>
      <c r="E4" s="1" t="s">
        <v>15</v>
      </c>
      <c r="F4" s="1">
        <v>57.7</v>
      </c>
      <c r="G4" s="1">
        <v>56.3</v>
      </c>
      <c r="H4" s="1">
        <v>55.1</v>
      </c>
      <c r="I4" s="1">
        <v>49.6</v>
      </c>
      <c r="J4" s="1" cm="1">
        <f t="array" ref="J4">IFERROR(GROWTH(FraEgyetem_2[[#This Row],[2013]:[2016]],{2013,2014,2015,2016},2017), "-")</f>
        <v>48.469614916880857</v>
      </c>
      <c r="K4" s="1">
        <v>52.8</v>
      </c>
      <c r="L4" s="1">
        <v>49.2</v>
      </c>
      <c r="M4" s="1">
        <v>48.3</v>
      </c>
      <c r="N4" s="1" t="str" cm="1">
        <f t="array" ref="N4">IF(COUNT(FraEgyetem_2[[#This Row],[2013]:[2020]])&gt;0, _xlfn.XLOOKUP(MAX(FraEgyetem_2[[#This Row],[2013]:[2020]]),FraEgyetem_2[[#This Row],[2013]:[2020]],FraEgyetem_2[[#Headers],[2013]:[2020]]), "Nincs ilyen")</f>
        <v>2013</v>
      </c>
      <c r="Q4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5" spans="1:18" x14ac:dyDescent="0.25">
      <c r="A5" t="s">
        <v>20</v>
      </c>
      <c r="B5" s="1" t="s">
        <v>13</v>
      </c>
      <c r="C5" s="1" t="s">
        <v>14</v>
      </c>
      <c r="D5" s="1">
        <v>5</v>
      </c>
      <c r="E5" s="1" t="s">
        <v>21</v>
      </c>
      <c r="F5" s="1">
        <v>87.8</v>
      </c>
      <c r="G5" s="1">
        <v>90.2</v>
      </c>
      <c r="H5" s="1">
        <v>89.2</v>
      </c>
      <c r="I5" s="1">
        <v>82.9</v>
      </c>
      <c r="J5" s="1" cm="1">
        <f t="array" ref="J5">IFERROR(GROWTH(FraEgyetem_2[[#This Row],[2013]:[2016]],{2013,2014,2015,2016},2017), "-")</f>
        <v>83.558320036848869</v>
      </c>
      <c r="K5" s="1">
        <v>79.900000000000006</v>
      </c>
      <c r="L5" s="1" t="s">
        <v>16</v>
      </c>
      <c r="M5" s="1" t="s">
        <v>16</v>
      </c>
      <c r="N5" s="1" t="str" cm="1">
        <f t="array" ref="N5">IF(COUNT(FraEgyetem_2[[#This Row],[2013]:[2020]])&gt;0, _xlfn.XLOOKUP(MAX(FraEgyetem_2[[#This Row],[2013]:[2020]]),FraEgyetem_2[[#This Row],[2013]:[2020]],FraEgyetem_2[[#Headers],[2013]:[2020]]), "Nincs ilyen")</f>
        <v>2014</v>
      </c>
      <c r="Q5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6" spans="1:18" x14ac:dyDescent="0.25">
      <c r="A6" t="s">
        <v>22</v>
      </c>
      <c r="B6" s="1" t="s">
        <v>13</v>
      </c>
      <c r="C6" s="1" t="s">
        <v>14</v>
      </c>
      <c r="D6" s="1">
        <v>5</v>
      </c>
      <c r="E6" s="1" t="s">
        <v>15</v>
      </c>
      <c r="F6" s="1">
        <v>81.099999999999994</v>
      </c>
      <c r="G6" s="1">
        <v>85</v>
      </c>
      <c r="H6" s="1">
        <v>83.8</v>
      </c>
      <c r="I6" s="1">
        <v>75.7</v>
      </c>
      <c r="J6" s="1" cm="1">
        <f t="array" ref="J6">IFERROR(GROWTH(FraEgyetem_2[[#This Row],[2013]:[2016]],{2013,2014,2015,2016},2017), "-")</f>
        <v>76.949794031430571</v>
      </c>
      <c r="K6" s="1">
        <v>74</v>
      </c>
      <c r="L6" s="1">
        <v>67.900000000000006</v>
      </c>
      <c r="M6" s="1">
        <v>70.5</v>
      </c>
      <c r="N6" s="1" t="str" cm="1">
        <f t="array" ref="N6">IF(COUNT(FraEgyetem_2[[#This Row],[2013]:[2020]])&gt;0, _xlfn.XLOOKUP(MAX(FraEgyetem_2[[#This Row],[2013]:[2020]]),FraEgyetem_2[[#This Row],[2013]:[2020]],FraEgyetem_2[[#Headers],[2013]:[2020]]), "Nincs ilyen")</f>
        <v>2014</v>
      </c>
      <c r="Q6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7" spans="1:18" x14ac:dyDescent="0.25">
      <c r="A7" t="s">
        <v>23</v>
      </c>
      <c r="B7" s="1" t="s">
        <v>13</v>
      </c>
      <c r="C7" s="1" t="s">
        <v>14</v>
      </c>
      <c r="D7" s="1">
        <v>5</v>
      </c>
      <c r="E7" s="1" t="s">
        <v>15</v>
      </c>
      <c r="F7" s="1">
        <v>38</v>
      </c>
      <c r="G7" s="1">
        <v>39.200000000000003</v>
      </c>
      <c r="H7" s="1">
        <v>42.8</v>
      </c>
      <c r="I7" s="1">
        <v>39.200000000000003</v>
      </c>
      <c r="J7" s="1" cm="1">
        <f t="array" ref="J7">IFERROR(GROWTH(FraEgyetem_2[[#This Row],[2013]:[2016]],{2013,2014,2015,2016},2017), "-")</f>
        <v>41.60218617737349</v>
      </c>
      <c r="K7" s="1">
        <v>35.4</v>
      </c>
      <c r="L7" s="1">
        <v>34.299999999999997</v>
      </c>
      <c r="M7" s="1">
        <v>33.5</v>
      </c>
      <c r="N7" s="1" t="str" cm="1">
        <f t="array" ref="N7">IF(COUNT(FraEgyetem_2[[#This Row],[2013]:[2020]])&gt;0, _xlfn.XLOOKUP(MAX(FraEgyetem_2[[#This Row],[2013]:[2020]]),FraEgyetem_2[[#This Row],[2013]:[2020]],FraEgyetem_2[[#Headers],[2013]:[2020]]), "Nincs ilyen")</f>
        <v>2015</v>
      </c>
      <c r="Q7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8" spans="1:18" x14ac:dyDescent="0.25">
      <c r="A8" t="s">
        <v>24</v>
      </c>
      <c r="B8" s="1" t="s">
        <v>13</v>
      </c>
      <c r="C8" s="1" t="s">
        <v>25</v>
      </c>
      <c r="D8" s="1">
        <v>5</v>
      </c>
      <c r="E8" s="1" t="s">
        <v>21</v>
      </c>
      <c r="F8" s="1" t="s">
        <v>16</v>
      </c>
      <c r="G8" s="1" t="s">
        <v>16</v>
      </c>
      <c r="H8" s="1" t="s">
        <v>16</v>
      </c>
      <c r="I8" s="1" t="s">
        <v>16</v>
      </c>
      <c r="J8" s="1" t="str" cm="1">
        <f t="array" ref="J8">IFERROR(GROWTH(FraEgyetem_2[[#This Row],[2013]:[2016]],{2013,2014,2015,2016},2017), "-")</f>
        <v>-</v>
      </c>
      <c r="K8" s="1" t="s">
        <v>16</v>
      </c>
      <c r="L8" s="1" t="s">
        <v>16</v>
      </c>
      <c r="M8" s="1" t="s">
        <v>16</v>
      </c>
      <c r="N8" s="1" t="str" cm="1">
        <f t="array" ref="N8">IF(COUNT(FraEgyetem_2[[#This Row],[2013]:[2020]])&gt;0, _xlfn.XLOOKUP(MAX(FraEgyetem_2[[#This Row],[2013]:[2020]]),FraEgyetem_2[[#This Row],[2013]:[2020]],FraEgyetem_2[[#Headers],[2013]:[2020]]), "Nincs ilyen")</f>
        <v>Nincs ilyen</v>
      </c>
      <c r="Q8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9" spans="1:18" x14ac:dyDescent="0.25">
      <c r="A9" t="s">
        <v>26</v>
      </c>
      <c r="B9" s="1" t="s">
        <v>27</v>
      </c>
      <c r="C9" s="1" t="s">
        <v>14</v>
      </c>
      <c r="D9" s="1">
        <v>5</v>
      </c>
      <c r="E9" s="1" t="s">
        <v>21</v>
      </c>
      <c r="F9" s="1" t="s">
        <v>16</v>
      </c>
      <c r="G9" s="1" t="s">
        <v>16</v>
      </c>
      <c r="H9" s="1" t="s">
        <v>16</v>
      </c>
      <c r="I9" s="1" t="s">
        <v>16</v>
      </c>
      <c r="J9" s="1" t="str" cm="1">
        <f t="array" ref="J9">IFERROR(GROWTH(FraEgyetem_2[[#This Row],[2013]:[2016]],{2013,2014,2015,2016},2017), "-")</f>
        <v>-</v>
      </c>
      <c r="K9" s="1" t="s">
        <v>16</v>
      </c>
      <c r="L9" s="1" t="s">
        <v>16</v>
      </c>
      <c r="M9" s="1" t="s">
        <v>16</v>
      </c>
      <c r="N9" s="1" t="str" cm="1">
        <f t="array" ref="N9">IF(COUNT(FraEgyetem_2[[#This Row],[2013]:[2020]])&gt;0, _xlfn.XLOOKUP(MAX(FraEgyetem_2[[#This Row],[2013]:[2020]]),FraEgyetem_2[[#This Row],[2013]:[2020]],FraEgyetem_2[[#Headers],[2013]:[2020]]), "Nincs ilyen")</f>
        <v>Nincs ilyen</v>
      </c>
      <c r="Q9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0" spans="1:18" x14ac:dyDescent="0.25">
      <c r="A10" t="s">
        <v>28</v>
      </c>
      <c r="B10" s="1" t="s">
        <v>27</v>
      </c>
      <c r="C10" s="1" t="s">
        <v>18</v>
      </c>
      <c r="D10" s="1">
        <v>5</v>
      </c>
      <c r="E10" s="1" t="s">
        <v>15</v>
      </c>
      <c r="F10" s="1" t="s">
        <v>16</v>
      </c>
      <c r="G10" s="1" t="s">
        <v>16</v>
      </c>
      <c r="H10" s="1" t="s">
        <v>16</v>
      </c>
      <c r="I10" s="1" t="s">
        <v>16</v>
      </c>
      <c r="J10" s="1" t="str" cm="1">
        <f t="array" ref="J10">IFERROR(GROWTH(FraEgyetem_2[[#This Row],[2013]:[2016]],{2013,2014,2015,2016},2017), "-")</f>
        <v>-</v>
      </c>
      <c r="K10" s="1" t="s">
        <v>16</v>
      </c>
      <c r="L10" s="1" t="s">
        <v>16</v>
      </c>
      <c r="M10" s="1" t="s">
        <v>16</v>
      </c>
      <c r="N10" s="1" t="str" cm="1">
        <f t="array" ref="N10">IF(COUNT(FraEgyetem_2[[#This Row],[2013]:[2020]])&gt;0, _xlfn.XLOOKUP(MAX(FraEgyetem_2[[#This Row],[2013]:[2020]]),FraEgyetem_2[[#This Row],[2013]:[2020]],FraEgyetem_2[[#Headers],[2013]:[2020]]), "Nincs ilyen")</f>
        <v>Nincs ilyen</v>
      </c>
      <c r="Q10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1" spans="1:18" x14ac:dyDescent="0.25">
      <c r="A11" t="s">
        <v>29</v>
      </c>
      <c r="B11" s="1" t="s">
        <v>13</v>
      </c>
      <c r="C11" s="1" t="s">
        <v>14</v>
      </c>
      <c r="D11" s="1">
        <v>5</v>
      </c>
      <c r="E11" s="1" t="s">
        <v>21</v>
      </c>
      <c r="F11" s="1" t="s">
        <v>16</v>
      </c>
      <c r="G11" s="1" t="s">
        <v>16</v>
      </c>
      <c r="H11" s="1" t="s">
        <v>16</v>
      </c>
      <c r="I11" s="1" t="s">
        <v>16</v>
      </c>
      <c r="J11" s="1" t="str" cm="1">
        <f t="array" ref="J11">IFERROR(GROWTH(FraEgyetem_2[[#This Row],[2013]:[2016]],{2013,2014,2015,2016},2017), "-")</f>
        <v>-</v>
      </c>
      <c r="K11" s="1" t="s">
        <v>16</v>
      </c>
      <c r="L11" s="1" t="s">
        <v>16</v>
      </c>
      <c r="M11" s="1" t="s">
        <v>16</v>
      </c>
      <c r="N11" s="1" t="str" cm="1">
        <f t="array" ref="N11">IF(COUNT(FraEgyetem_2[[#This Row],[2013]:[2020]])&gt;0, _xlfn.XLOOKUP(MAX(FraEgyetem_2[[#This Row],[2013]:[2020]]),FraEgyetem_2[[#This Row],[2013]:[2020]],FraEgyetem_2[[#Headers],[2013]:[2020]]), "Nincs ilyen")</f>
        <v>Nincs ilyen</v>
      </c>
      <c r="Q11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2" spans="1:18" x14ac:dyDescent="0.25">
      <c r="A12" t="s">
        <v>30</v>
      </c>
      <c r="B12" s="1" t="s">
        <v>13</v>
      </c>
      <c r="C12" s="1" t="s">
        <v>14</v>
      </c>
      <c r="D12" s="1">
        <v>4</v>
      </c>
      <c r="E12" s="1" t="s">
        <v>21</v>
      </c>
      <c r="F12" s="1" t="s">
        <v>16</v>
      </c>
      <c r="G12" s="1" t="s">
        <v>16</v>
      </c>
      <c r="H12" s="1" t="s">
        <v>16</v>
      </c>
      <c r="I12" s="1" t="s">
        <v>16</v>
      </c>
      <c r="J12" s="1" t="str" cm="1">
        <f t="array" ref="J12">IFERROR(GROWTH(FraEgyetem_2[[#This Row],[2013]:[2016]],{2013,2014,2015,2016},2017), "-")</f>
        <v>-</v>
      </c>
      <c r="K12" s="1" t="s">
        <v>16</v>
      </c>
      <c r="L12" s="1" t="s">
        <v>16</v>
      </c>
      <c r="M12" s="1" t="s">
        <v>16</v>
      </c>
      <c r="N12" s="1" t="str" cm="1">
        <f t="array" ref="N12">IF(COUNT(FraEgyetem_2[[#This Row],[2013]:[2020]])&gt;0, _xlfn.XLOOKUP(MAX(FraEgyetem_2[[#This Row],[2013]:[2020]]),FraEgyetem_2[[#This Row],[2013]:[2020]],FraEgyetem_2[[#Headers],[2013]:[2020]]), "Nincs ilyen")</f>
        <v>Nincs ilyen</v>
      </c>
      <c r="Q12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3" spans="1:18" x14ac:dyDescent="0.25">
      <c r="A13" t="s">
        <v>31</v>
      </c>
      <c r="B13" s="1" t="s">
        <v>27</v>
      </c>
      <c r="C13" s="1" t="s">
        <v>14</v>
      </c>
      <c r="D13" s="1">
        <v>4</v>
      </c>
      <c r="E13" s="1" t="s">
        <v>32</v>
      </c>
      <c r="F13" s="1" t="s">
        <v>16</v>
      </c>
      <c r="G13" s="1">
        <v>34.299999999999997</v>
      </c>
      <c r="H13" s="1">
        <v>35.9</v>
      </c>
      <c r="I13" s="1">
        <v>28.5</v>
      </c>
      <c r="J13" s="1" t="str" cm="1">
        <f t="array" ref="J13">IFERROR(GROWTH(FraEgyetem_2[[#This Row],[2013]:[2016]],{2013,2014,2015,2016},2017), "-")</f>
        <v>-</v>
      </c>
      <c r="K13" s="1">
        <v>27.7</v>
      </c>
      <c r="L13" s="1">
        <v>24.6</v>
      </c>
      <c r="M13" s="1">
        <v>23.8</v>
      </c>
      <c r="N13" s="1" t="str" cm="1">
        <f t="array" ref="N13">IF(COUNT(FraEgyetem_2[[#This Row],[2013]:[2020]])&gt;0, _xlfn.XLOOKUP(MAX(FraEgyetem_2[[#This Row],[2013]:[2020]]),FraEgyetem_2[[#This Row],[2013]:[2020]],FraEgyetem_2[[#Headers],[2013]:[2020]]), "Nincs ilyen")</f>
        <v>2015</v>
      </c>
      <c r="Q13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14" spans="1:18" x14ac:dyDescent="0.25">
      <c r="A14" t="s">
        <v>33</v>
      </c>
      <c r="B14" s="1" t="s">
        <v>27</v>
      </c>
      <c r="C14" s="1" t="s">
        <v>18</v>
      </c>
      <c r="D14" s="1">
        <v>5</v>
      </c>
      <c r="E14" s="1" t="s">
        <v>15</v>
      </c>
      <c r="F14" s="1">
        <v>50.2</v>
      </c>
      <c r="G14" s="1">
        <v>50.7</v>
      </c>
      <c r="H14" s="1">
        <v>50.2</v>
      </c>
      <c r="I14" s="1">
        <v>44.5</v>
      </c>
      <c r="J14" s="1" cm="1">
        <f t="array" ref="J14">IFERROR(GROWTH(FraEgyetem_2[[#This Row],[2013]:[2016]],{2013,2014,2015,2016},2017), "-")</f>
        <v>44.499999999999673</v>
      </c>
      <c r="K14" s="1">
        <v>45.2</v>
      </c>
      <c r="L14" s="1">
        <v>41</v>
      </c>
      <c r="M14" s="1">
        <v>38.9</v>
      </c>
      <c r="N14" s="1" t="str" cm="1">
        <f t="array" ref="N14">IF(COUNT(FraEgyetem_2[[#This Row],[2013]:[2020]])&gt;0, _xlfn.XLOOKUP(MAX(FraEgyetem_2[[#This Row],[2013]:[2020]]),FraEgyetem_2[[#This Row],[2013]:[2020]],FraEgyetem_2[[#Headers],[2013]:[2020]]), "Nincs ilyen")</f>
        <v>2014</v>
      </c>
      <c r="Q14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15" spans="1:18" x14ac:dyDescent="0.25">
      <c r="A15" t="s">
        <v>34</v>
      </c>
      <c r="B15" s="1" t="s">
        <v>35</v>
      </c>
      <c r="C15" s="1" t="s">
        <v>14</v>
      </c>
      <c r="D15" s="1">
        <v>1</v>
      </c>
      <c r="E15" s="1" t="s">
        <v>15</v>
      </c>
      <c r="F15" s="1" t="s">
        <v>16</v>
      </c>
      <c r="G15" s="1" t="s">
        <v>16</v>
      </c>
      <c r="H15" s="1" t="s">
        <v>16</v>
      </c>
      <c r="I15" s="1" t="s">
        <v>16</v>
      </c>
      <c r="J15" s="1" t="str" cm="1">
        <f t="array" ref="J15">IFERROR(GROWTH(FraEgyetem_2[[#This Row],[2013]:[2016]],{2013,2014,2015,2016},2017), "-")</f>
        <v>-</v>
      </c>
      <c r="K15" s="1" t="s">
        <v>16</v>
      </c>
      <c r="L15" s="1">
        <v>64.8</v>
      </c>
      <c r="M15" s="1">
        <v>64.900000000000006</v>
      </c>
      <c r="N15" s="1" t="str" cm="1">
        <f t="array" ref="N15">IF(COUNT(FraEgyetem_2[[#This Row],[2013]:[2020]])&gt;0, _xlfn.XLOOKUP(MAX(FraEgyetem_2[[#This Row],[2013]:[2020]]),FraEgyetem_2[[#This Row],[2013]:[2020]],FraEgyetem_2[[#Headers],[2013]:[2020]]), "Nincs ilyen")</f>
        <v>2020</v>
      </c>
      <c r="Q15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6" spans="1:18" x14ac:dyDescent="0.25">
      <c r="A16" t="s">
        <v>36</v>
      </c>
      <c r="B16" s="1" t="s">
        <v>13</v>
      </c>
      <c r="C16" s="1" t="s">
        <v>18</v>
      </c>
      <c r="D16" s="1">
        <v>1</v>
      </c>
      <c r="E16" s="1" t="s">
        <v>32</v>
      </c>
      <c r="F16" s="1" t="s">
        <v>16</v>
      </c>
      <c r="G16" s="1" t="s">
        <v>16</v>
      </c>
      <c r="H16" s="1" t="s">
        <v>16</v>
      </c>
      <c r="I16" s="1" t="s">
        <v>16</v>
      </c>
      <c r="J16" s="1" t="str" cm="1">
        <f t="array" ref="J16">IFERROR(GROWTH(FraEgyetem_2[[#This Row],[2013]:[2016]],{2013,2014,2015,2016},2017), "-")</f>
        <v>-</v>
      </c>
      <c r="K16" s="1" t="s">
        <v>16</v>
      </c>
      <c r="L16" s="1" t="s">
        <v>16</v>
      </c>
      <c r="M16" s="1">
        <v>40.700000000000003</v>
      </c>
      <c r="N16" s="1" t="str" cm="1">
        <f t="array" ref="N16">IF(COUNT(FraEgyetem_2[[#This Row],[2013]:[2020]])&gt;0, _xlfn.XLOOKUP(MAX(FraEgyetem_2[[#This Row],[2013]:[2020]]),FraEgyetem_2[[#This Row],[2013]:[2020]],FraEgyetem_2[[#Headers],[2013]:[2020]]), "Nincs ilyen")</f>
        <v>2020</v>
      </c>
      <c r="Q16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7" spans="1:18" x14ac:dyDescent="0.25">
      <c r="A17" t="s">
        <v>37</v>
      </c>
      <c r="B17" s="1" t="s">
        <v>35</v>
      </c>
      <c r="C17" s="1" t="s">
        <v>14</v>
      </c>
      <c r="D17" s="1">
        <v>5</v>
      </c>
      <c r="E17" s="1" t="s">
        <v>15</v>
      </c>
      <c r="F17" s="1">
        <v>36</v>
      </c>
      <c r="G17" s="1">
        <v>39.1</v>
      </c>
      <c r="H17" s="1">
        <v>37.5</v>
      </c>
      <c r="I17" s="1">
        <v>28.9</v>
      </c>
      <c r="J17" s="1" cm="1">
        <f t="array" ref="J17">IFERROR(GROWTH(FraEgyetem_2[[#This Row],[2013]:[2016]],{2013,2014,2015,2016},2017), "-")</f>
        <v>29.495938986014163</v>
      </c>
      <c r="K17" s="1">
        <v>29.7</v>
      </c>
      <c r="L17" s="1">
        <v>25.6</v>
      </c>
      <c r="M17" s="1">
        <v>24.3</v>
      </c>
      <c r="N17" s="1" t="str" cm="1">
        <f t="array" ref="N17">IF(COUNT(FraEgyetem_2[[#This Row],[2013]:[2020]])&gt;0, _xlfn.XLOOKUP(MAX(FraEgyetem_2[[#This Row],[2013]:[2020]]),FraEgyetem_2[[#This Row],[2013]:[2020]],FraEgyetem_2[[#Headers],[2013]:[2020]]), "Nincs ilyen")</f>
        <v>2014</v>
      </c>
      <c r="Q17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  <c r="R17" t="e">
        <f>SEARCH(" Marseille", FraEgyetem_2[[#This Row],[Egyetem neve]])</f>
        <v>#VALUE!</v>
      </c>
    </row>
    <row r="18" spans="1:18" x14ac:dyDescent="0.25">
      <c r="A18" t="s">
        <v>38</v>
      </c>
      <c r="B18" s="1" t="s">
        <v>35</v>
      </c>
      <c r="C18" s="1" t="s">
        <v>18</v>
      </c>
      <c r="D18" s="1">
        <v>5</v>
      </c>
      <c r="E18" s="1" t="s">
        <v>15</v>
      </c>
      <c r="F18" s="1">
        <v>32.4</v>
      </c>
      <c r="G18" s="1">
        <v>34.6</v>
      </c>
      <c r="H18" s="1">
        <v>30.2</v>
      </c>
      <c r="I18" s="1" t="s">
        <v>16</v>
      </c>
      <c r="J18" s="1" t="str" cm="1">
        <f t="array" ref="J18">IFERROR(GROWTH(FraEgyetem_2[[#This Row],[2013]:[2016]],{2013,2014,2015,2016},2017), "-")</f>
        <v>-</v>
      </c>
      <c r="K18" s="1" t="s">
        <v>16</v>
      </c>
      <c r="L18" s="1">
        <v>19.2</v>
      </c>
      <c r="M18" s="1">
        <v>17.5</v>
      </c>
      <c r="N18" s="1" t="str" cm="1">
        <f t="array" ref="N18">IF(COUNT(FraEgyetem_2[[#This Row],[2013]:[2020]])&gt;0, _xlfn.XLOOKUP(MAX(FraEgyetem_2[[#This Row],[2013]:[2020]]),FraEgyetem_2[[#This Row],[2013]:[2020]],FraEgyetem_2[[#Headers],[2013]:[2020]]), "Nincs ilyen")</f>
        <v>2014</v>
      </c>
      <c r="Q18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19" spans="1:18" x14ac:dyDescent="0.25">
      <c r="A19" t="s">
        <v>39</v>
      </c>
      <c r="B19" s="1" t="s">
        <v>35</v>
      </c>
      <c r="C19" s="1" t="s">
        <v>14</v>
      </c>
      <c r="D19" s="1">
        <v>5</v>
      </c>
      <c r="E19" s="1" t="s">
        <v>15</v>
      </c>
      <c r="F19" s="1">
        <v>39.4</v>
      </c>
      <c r="G19" s="1">
        <v>37.299999999999997</v>
      </c>
      <c r="H19" s="1">
        <v>32</v>
      </c>
      <c r="I19" s="1" t="s">
        <v>16</v>
      </c>
      <c r="J19" s="1" t="str" cm="1">
        <f t="array" ref="J19">IFERROR(GROWTH(FraEgyetem_2[[#This Row],[2013]:[2016]],{2013,2014,2015,2016},2017), "-")</f>
        <v>-</v>
      </c>
      <c r="K19" s="1" t="s">
        <v>16</v>
      </c>
      <c r="L19" s="1">
        <v>24</v>
      </c>
      <c r="M19" s="1">
        <v>25.5</v>
      </c>
      <c r="N19" s="1" t="str" cm="1">
        <f t="array" ref="N19">IF(COUNT(FraEgyetem_2[[#This Row],[2013]:[2020]])&gt;0, _xlfn.XLOOKUP(MAX(FraEgyetem_2[[#This Row],[2013]:[2020]]),FraEgyetem_2[[#This Row],[2013]:[2020]],FraEgyetem_2[[#Headers],[2013]:[2020]]), "Nincs ilyen")</f>
        <v>2013</v>
      </c>
      <c r="Q19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0" spans="1:18" x14ac:dyDescent="0.25">
      <c r="A20" t="s">
        <v>40</v>
      </c>
      <c r="B20" s="1" t="s">
        <v>41</v>
      </c>
      <c r="C20" s="1" t="s">
        <v>18</v>
      </c>
      <c r="D20" s="1">
        <v>5</v>
      </c>
      <c r="E20" s="1" t="s">
        <v>15</v>
      </c>
      <c r="F20" s="1" t="s">
        <v>16</v>
      </c>
      <c r="G20" s="1" t="s">
        <v>16</v>
      </c>
      <c r="H20" s="1" t="s">
        <v>16</v>
      </c>
      <c r="I20" s="1" t="s">
        <v>16</v>
      </c>
      <c r="J20" s="1" t="str" cm="1">
        <f t="array" ref="J20">IFERROR(GROWTH(FraEgyetem_2[[#This Row],[2013]:[2016]],{2013,2014,2015,2016},2017), "-")</f>
        <v>-</v>
      </c>
      <c r="K20" s="1" t="s">
        <v>16</v>
      </c>
      <c r="L20" s="1">
        <v>10.7</v>
      </c>
      <c r="M20" s="1" t="s">
        <v>16</v>
      </c>
      <c r="N20" s="1" t="str" cm="1">
        <f t="array" ref="N20">IF(COUNT(FraEgyetem_2[[#This Row],[2013]:[2020]])&gt;0, _xlfn.XLOOKUP(MAX(FraEgyetem_2[[#This Row],[2013]:[2020]]),FraEgyetem_2[[#This Row],[2013]:[2020]],FraEgyetem_2[[#Headers],[2013]:[2020]]), "Nincs ilyen")</f>
        <v>2019</v>
      </c>
      <c r="Q20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1" spans="1:18" x14ac:dyDescent="0.25">
      <c r="A21" t="s">
        <v>42</v>
      </c>
      <c r="B21" s="1" t="s">
        <v>41</v>
      </c>
      <c r="C21" s="1" t="s">
        <v>25</v>
      </c>
      <c r="D21" s="1">
        <v>2</v>
      </c>
      <c r="E21" s="1" t="s">
        <v>15</v>
      </c>
      <c r="F21" s="1" t="s">
        <v>16</v>
      </c>
      <c r="G21" s="1" t="s">
        <v>16</v>
      </c>
      <c r="H21" s="1" t="s">
        <v>16</v>
      </c>
      <c r="I21" s="1" t="s">
        <v>16</v>
      </c>
      <c r="J21" s="1" t="str" cm="1">
        <f t="array" ref="J21">IFERROR(GROWTH(FraEgyetem_2[[#This Row],[2013]:[2016]],{2013,2014,2015,2016},2017), "-")</f>
        <v>-</v>
      </c>
      <c r="K21" s="1" t="s">
        <v>16</v>
      </c>
      <c r="L21" s="1">
        <v>10.7</v>
      </c>
      <c r="M21" s="1" t="s">
        <v>16</v>
      </c>
      <c r="N21" s="1" t="str" cm="1">
        <f t="array" ref="N21">IF(COUNT(FraEgyetem_2[[#This Row],[2013]:[2020]])&gt;0, _xlfn.XLOOKUP(MAX(FraEgyetem_2[[#This Row],[2013]:[2020]]),FraEgyetem_2[[#This Row],[2013]:[2020]],FraEgyetem_2[[#Headers],[2013]:[2020]]), "Nincs ilyen")</f>
        <v>2019</v>
      </c>
      <c r="Q21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2" spans="1:18" x14ac:dyDescent="0.25">
      <c r="A22" t="s">
        <v>43</v>
      </c>
      <c r="B22" s="1" t="s">
        <v>35</v>
      </c>
      <c r="C22" s="1" t="s">
        <v>14</v>
      </c>
      <c r="D22" s="1">
        <v>1</v>
      </c>
      <c r="E22" s="1" t="s">
        <v>15</v>
      </c>
      <c r="F22" s="1">
        <v>32.6</v>
      </c>
      <c r="G22" s="1">
        <v>30</v>
      </c>
      <c r="H22" s="1">
        <v>30.5</v>
      </c>
      <c r="I22" s="1" t="s">
        <v>16</v>
      </c>
      <c r="J22" s="1" t="str" cm="1">
        <f t="array" ref="J22">IFERROR(GROWTH(FraEgyetem_2[[#This Row],[2013]:[2016]],{2013,2014,2015,2016},2017), "-")</f>
        <v>-</v>
      </c>
      <c r="K22" s="1" t="s">
        <v>16</v>
      </c>
      <c r="L22" s="1">
        <v>17.899999999999999</v>
      </c>
      <c r="M22" s="1">
        <v>15.9</v>
      </c>
      <c r="N22" s="1" t="str" cm="1">
        <f t="array" ref="N22">IF(COUNT(FraEgyetem_2[[#This Row],[2013]:[2020]])&gt;0, _xlfn.XLOOKUP(MAX(FraEgyetem_2[[#This Row],[2013]:[2020]]),FraEgyetem_2[[#This Row],[2013]:[2020]],FraEgyetem_2[[#Headers],[2013]:[2020]]), "Nincs ilyen")</f>
        <v>2013</v>
      </c>
      <c r="Q22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3" spans="1:18" x14ac:dyDescent="0.25">
      <c r="A23" t="s">
        <v>44</v>
      </c>
      <c r="B23" s="1" t="s">
        <v>35</v>
      </c>
      <c r="C23" s="1" t="s">
        <v>25</v>
      </c>
      <c r="D23" s="1">
        <v>5</v>
      </c>
      <c r="E23" s="1" t="s">
        <v>15</v>
      </c>
      <c r="F23" s="1" t="s">
        <v>16</v>
      </c>
      <c r="G23" s="1" t="s">
        <v>16</v>
      </c>
      <c r="H23" s="1" t="s">
        <v>16</v>
      </c>
      <c r="I23" s="1" t="s">
        <v>16</v>
      </c>
      <c r="J23" s="1" t="str" cm="1">
        <f t="array" ref="J23">IFERROR(GROWTH(FraEgyetem_2[[#This Row],[2013]:[2016]],{2013,2014,2015,2016},2017), "-")</f>
        <v>-</v>
      </c>
      <c r="K23" s="1" t="s">
        <v>16</v>
      </c>
      <c r="L23" s="1">
        <v>10.7</v>
      </c>
      <c r="M23" s="1">
        <v>14.6</v>
      </c>
      <c r="N23" s="1" t="str" cm="1">
        <f t="array" ref="N23">IF(COUNT(FraEgyetem_2[[#This Row],[2013]:[2020]])&gt;0, _xlfn.XLOOKUP(MAX(FraEgyetem_2[[#This Row],[2013]:[2020]]),FraEgyetem_2[[#This Row],[2013]:[2020]],FraEgyetem_2[[#Headers],[2013]:[2020]]), "Nincs ilyen")</f>
        <v>2020</v>
      </c>
      <c r="Q23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4" spans="1:18" x14ac:dyDescent="0.25">
      <c r="A24" t="s">
        <v>45</v>
      </c>
      <c r="B24" s="1" t="s">
        <v>35</v>
      </c>
      <c r="C24" s="1" t="s">
        <v>14</v>
      </c>
      <c r="D24" s="1">
        <v>5</v>
      </c>
      <c r="E24" s="1" t="s">
        <v>15</v>
      </c>
      <c r="F24" s="1">
        <v>33.9</v>
      </c>
      <c r="G24" s="1">
        <v>33.299999999999997</v>
      </c>
      <c r="H24" s="1">
        <v>36.4</v>
      </c>
      <c r="I24" s="1">
        <v>34.799999999999997</v>
      </c>
      <c r="J24" s="1" cm="1">
        <f t="array" ref="J24">IFERROR(GROWTH(FraEgyetem_2[[#This Row],[2013]:[2016]],{2013,2014,2015,2016},2017), "-")</f>
        <v>36.06036237357123</v>
      </c>
      <c r="K24" s="1">
        <v>32</v>
      </c>
      <c r="L24" s="1">
        <v>27</v>
      </c>
      <c r="M24" s="1">
        <v>24.2</v>
      </c>
      <c r="N24" s="1" t="str" cm="1">
        <f t="array" ref="N24">IF(COUNT(FraEgyetem_2[[#This Row],[2013]:[2020]])&gt;0, _xlfn.XLOOKUP(MAX(FraEgyetem_2[[#This Row],[2013]:[2020]]),FraEgyetem_2[[#This Row],[2013]:[2020]],FraEgyetem_2[[#Headers],[2013]:[2020]]), "Nincs ilyen")</f>
        <v>2015</v>
      </c>
      <c r="Q24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5" spans="1:18" x14ac:dyDescent="0.25">
      <c r="A25" t="s">
        <v>46</v>
      </c>
      <c r="B25" s="1" t="s">
        <v>35</v>
      </c>
      <c r="C25" s="1" t="s">
        <v>18</v>
      </c>
      <c r="D25" s="1">
        <v>5</v>
      </c>
      <c r="E25" s="1" t="s">
        <v>15</v>
      </c>
      <c r="F25" s="1" t="s">
        <v>16</v>
      </c>
      <c r="G25" s="1" t="s">
        <v>16</v>
      </c>
      <c r="H25" s="1" t="s">
        <v>16</v>
      </c>
      <c r="I25" s="1" t="s">
        <v>16</v>
      </c>
      <c r="J25" s="1" t="str" cm="1">
        <f t="array" ref="J25">IFERROR(GROWTH(FraEgyetem_2[[#This Row],[2013]:[2016]],{2013,2014,2015,2016},2017), "-")</f>
        <v>-</v>
      </c>
      <c r="K25" s="1" t="s">
        <v>16</v>
      </c>
      <c r="L25" s="1">
        <v>10.7</v>
      </c>
      <c r="M25" s="1">
        <v>11.5</v>
      </c>
      <c r="N25" s="1" t="str" cm="1">
        <f t="array" ref="N25">IF(COUNT(FraEgyetem_2[[#This Row],[2013]:[2020]])&gt;0, _xlfn.XLOOKUP(MAX(FraEgyetem_2[[#This Row],[2013]:[2020]]),FraEgyetem_2[[#This Row],[2013]:[2020]],FraEgyetem_2[[#Headers],[2013]:[2020]]), "Nincs ilyen")</f>
        <v>2020</v>
      </c>
      <c r="Q25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6" spans="1:18" x14ac:dyDescent="0.25">
      <c r="A26" t="s">
        <v>47</v>
      </c>
      <c r="B26" s="1" t="s">
        <v>41</v>
      </c>
      <c r="C26" s="1" t="s">
        <v>18</v>
      </c>
      <c r="D26" s="1">
        <v>5</v>
      </c>
      <c r="E26" s="1" t="s">
        <v>15</v>
      </c>
      <c r="F26" s="1" t="s">
        <v>16</v>
      </c>
      <c r="G26" s="1" t="s">
        <v>16</v>
      </c>
      <c r="H26" s="1" t="s">
        <v>16</v>
      </c>
      <c r="I26" s="1" t="s">
        <v>16</v>
      </c>
      <c r="J26" s="1" t="str" cm="1">
        <f t="array" ref="J26">IFERROR(GROWTH(FraEgyetem_2[[#This Row],[2013]:[2016]],{2013,2014,2015,2016},2017), "-")</f>
        <v>-</v>
      </c>
      <c r="K26" s="1" t="s">
        <v>16</v>
      </c>
      <c r="L26" s="1">
        <v>10.7</v>
      </c>
      <c r="M26" s="1">
        <v>11.5</v>
      </c>
      <c r="N26" s="1" t="str" cm="1">
        <f t="array" ref="N26">IF(COUNT(FraEgyetem_2[[#This Row],[2013]:[2020]])&gt;0, _xlfn.XLOOKUP(MAX(FraEgyetem_2[[#This Row],[2013]:[2020]]),FraEgyetem_2[[#This Row],[2013]:[2020]],FraEgyetem_2[[#Headers],[2013]:[2020]]), "Nincs ilyen")</f>
        <v>2020</v>
      </c>
      <c r="Q26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7" spans="1:18" x14ac:dyDescent="0.25">
      <c r="A27" t="s">
        <v>48</v>
      </c>
      <c r="B27" s="1" t="s">
        <v>41</v>
      </c>
      <c r="C27" s="1" t="s">
        <v>14</v>
      </c>
      <c r="D27" s="1">
        <v>5</v>
      </c>
      <c r="E27" s="1" t="s">
        <v>15</v>
      </c>
      <c r="F27" s="1" t="s">
        <v>16</v>
      </c>
      <c r="G27" s="1" t="s">
        <v>16</v>
      </c>
      <c r="H27" s="1" t="s">
        <v>16</v>
      </c>
      <c r="I27" s="1" t="s">
        <v>16</v>
      </c>
      <c r="J27" s="1" t="str" cm="1">
        <f t="array" ref="J27">IFERROR(GROWTH(FraEgyetem_2[[#This Row],[2013]:[2016]],{2013,2014,2015,2016},2017), "-")</f>
        <v>-</v>
      </c>
      <c r="K27" s="1" t="s">
        <v>16</v>
      </c>
      <c r="L27" s="1">
        <v>16.2</v>
      </c>
      <c r="M27" s="1">
        <v>11.5</v>
      </c>
      <c r="N27" s="1" t="str" cm="1">
        <f t="array" ref="N27">IF(COUNT(FraEgyetem_2[[#This Row],[2013]:[2020]])&gt;0, _xlfn.XLOOKUP(MAX(FraEgyetem_2[[#This Row],[2013]:[2020]]),FraEgyetem_2[[#This Row],[2013]:[2020]],FraEgyetem_2[[#Headers],[2013]:[2020]]), "Nincs ilyen")</f>
        <v>2019</v>
      </c>
      <c r="Q27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8" spans="1:18" x14ac:dyDescent="0.25">
      <c r="A28" t="s">
        <v>49</v>
      </c>
      <c r="B28" s="1" t="s">
        <v>35</v>
      </c>
      <c r="C28" s="1" t="s">
        <v>18</v>
      </c>
      <c r="D28" s="1">
        <v>5</v>
      </c>
      <c r="E28" s="1" t="s">
        <v>15</v>
      </c>
      <c r="F28" s="1">
        <v>48.5</v>
      </c>
      <c r="G28" s="1">
        <v>50.4</v>
      </c>
      <c r="H28" s="1">
        <v>48.1</v>
      </c>
      <c r="I28" s="1">
        <v>39.6</v>
      </c>
      <c r="J28" s="1" cm="1">
        <f t="array" ref="J28">IFERROR(GROWTH(FraEgyetem_2[[#This Row],[2013]:[2016]],{2013,2014,2015,2016},2017), "-")</f>
        <v>39.436362936374998</v>
      </c>
      <c r="K28" s="1">
        <v>37.5</v>
      </c>
      <c r="L28" s="1">
        <v>31.3</v>
      </c>
      <c r="M28" s="1">
        <v>28.9</v>
      </c>
      <c r="N28" s="1" t="str" cm="1">
        <f t="array" ref="N28">IF(COUNT(FraEgyetem_2[[#This Row],[2013]:[2020]])&gt;0, _xlfn.XLOOKUP(MAX(FraEgyetem_2[[#This Row],[2013]:[2020]]),FraEgyetem_2[[#This Row],[2013]:[2020]],FraEgyetem_2[[#Headers],[2013]:[2020]]), "Nincs ilyen")</f>
        <v>2014</v>
      </c>
      <c r="Q28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29" spans="1:18" x14ac:dyDescent="0.25">
      <c r="A29" t="s">
        <v>50</v>
      </c>
      <c r="B29" s="1" t="s">
        <v>13</v>
      </c>
      <c r="C29" s="1" t="s">
        <v>14</v>
      </c>
      <c r="D29" s="1">
        <v>3</v>
      </c>
      <c r="E29" s="1" t="s">
        <v>15</v>
      </c>
      <c r="F29" s="1" t="s">
        <v>16</v>
      </c>
      <c r="G29" s="1" t="s">
        <v>16</v>
      </c>
      <c r="H29" s="1" t="s">
        <v>16</v>
      </c>
      <c r="I29" s="1" t="s">
        <v>16</v>
      </c>
      <c r="J29" s="1" t="str" cm="1">
        <f t="array" ref="J29">IFERROR(GROWTH(FraEgyetem_2[[#This Row],[2013]:[2016]],{2013,2014,2015,2016},2017), "-")</f>
        <v>-</v>
      </c>
      <c r="K29" s="1" t="s">
        <v>16</v>
      </c>
      <c r="L29" s="1" t="s">
        <v>16</v>
      </c>
      <c r="M29" s="1" t="s">
        <v>16</v>
      </c>
      <c r="N29" s="1" t="str" cm="1">
        <f t="array" ref="N29">IF(COUNT(FraEgyetem_2[[#This Row],[2013]:[2020]])&gt;0, _xlfn.XLOOKUP(MAX(FraEgyetem_2[[#This Row],[2013]:[2020]]),FraEgyetem_2[[#This Row],[2013]:[2020]],FraEgyetem_2[[#Headers],[2013]:[2020]]), "Nincs ilyen")</f>
        <v>Nincs ilyen</v>
      </c>
      <c r="Q29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0" spans="1:18" x14ac:dyDescent="0.25">
      <c r="A30" t="s">
        <v>51</v>
      </c>
      <c r="B30" s="1" t="s">
        <v>35</v>
      </c>
      <c r="C30" s="1" t="s">
        <v>14</v>
      </c>
      <c r="D30" s="1">
        <v>5</v>
      </c>
      <c r="E30" s="1" t="s">
        <v>15</v>
      </c>
      <c r="F30" s="1">
        <v>49.6</v>
      </c>
      <c r="G30" s="1">
        <v>51.8</v>
      </c>
      <c r="H30" s="1">
        <v>48.9</v>
      </c>
      <c r="I30" s="1">
        <v>46.1</v>
      </c>
      <c r="J30" s="1" cm="1">
        <f t="array" ref="J30">IFERROR(GROWTH(FraEgyetem_2[[#This Row],[2013]:[2016]],{2013,2014,2015,2016},2017), "-")</f>
        <v>45.773541669128761</v>
      </c>
      <c r="K30" s="1">
        <v>42.9</v>
      </c>
      <c r="L30" s="1">
        <v>35</v>
      </c>
      <c r="M30" s="1">
        <v>31</v>
      </c>
      <c r="N30" s="1" t="str" cm="1">
        <f t="array" ref="N30">IF(COUNT(FraEgyetem_2[[#This Row],[2013]:[2020]])&gt;0, _xlfn.XLOOKUP(MAX(FraEgyetem_2[[#This Row],[2013]:[2020]]),FraEgyetem_2[[#This Row],[2013]:[2020]],FraEgyetem_2[[#Headers],[2013]:[2020]]), "Nincs ilyen")</f>
        <v>2014</v>
      </c>
      <c r="Q30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1" spans="1:18" x14ac:dyDescent="0.25">
      <c r="A31" t="s">
        <v>52</v>
      </c>
      <c r="B31" s="1" t="s">
        <v>41</v>
      </c>
      <c r="C31" s="1" t="s">
        <v>53</v>
      </c>
      <c r="D31" s="1">
        <v>5</v>
      </c>
      <c r="E31" s="1" t="s">
        <v>15</v>
      </c>
      <c r="F31" s="1" t="s">
        <v>16</v>
      </c>
      <c r="G31" s="1" t="s">
        <v>16</v>
      </c>
      <c r="H31" s="1" t="s">
        <v>16</v>
      </c>
      <c r="I31" s="1" t="s">
        <v>16</v>
      </c>
      <c r="J31" s="1" t="str" cm="1">
        <f t="array" ref="J31">IFERROR(GROWTH(FraEgyetem_2[[#This Row],[2013]:[2016]],{2013,2014,2015,2016},2017), "-")</f>
        <v>-</v>
      </c>
      <c r="K31" s="1" t="s">
        <v>16</v>
      </c>
      <c r="L31" s="1">
        <v>10.7</v>
      </c>
      <c r="M31" s="1" t="s">
        <v>16</v>
      </c>
      <c r="N31" s="1" t="str" cm="1">
        <f t="array" ref="N31">IF(COUNT(FraEgyetem_2[[#This Row],[2013]:[2020]])&gt;0, _xlfn.XLOOKUP(MAX(FraEgyetem_2[[#This Row],[2013]:[2020]]),FraEgyetem_2[[#This Row],[2013]:[2020]],FraEgyetem_2[[#Headers],[2013]:[2020]]), "Nincs ilyen")</f>
        <v>2019</v>
      </c>
      <c r="Q31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2" spans="1:18" x14ac:dyDescent="0.25">
      <c r="A32" t="s">
        <v>54</v>
      </c>
      <c r="B32" s="1" t="s">
        <v>41</v>
      </c>
      <c r="C32" s="1" t="s">
        <v>18</v>
      </c>
      <c r="D32" s="1">
        <v>5</v>
      </c>
      <c r="E32" s="1" t="s">
        <v>15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tr" cm="1">
        <f t="array" ref="J32">IFERROR(GROWTH(FraEgyetem_2[[#This Row],[2013]:[2016]],{2013,2014,2015,2016},2017), "-")</f>
        <v>-</v>
      </c>
      <c r="K32" s="1" t="s">
        <v>16</v>
      </c>
      <c r="L32" s="1">
        <v>10.7</v>
      </c>
      <c r="M32" s="1">
        <v>11.5</v>
      </c>
      <c r="N32" s="1" t="str" cm="1">
        <f t="array" ref="N32">IF(COUNT(FraEgyetem_2[[#This Row],[2013]:[2020]])&gt;0, _xlfn.XLOOKUP(MAX(FraEgyetem_2[[#This Row],[2013]:[2020]]),FraEgyetem_2[[#This Row],[2013]:[2020]],FraEgyetem_2[[#Headers],[2013]:[2020]]), "Nincs ilyen")</f>
        <v>2020</v>
      </c>
      <c r="Q32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3" spans="1:17" x14ac:dyDescent="0.25">
      <c r="A33" t="s">
        <v>55</v>
      </c>
      <c r="B33" s="1" t="s">
        <v>41</v>
      </c>
      <c r="C33" s="1" t="s">
        <v>18</v>
      </c>
      <c r="D33" s="1">
        <v>3</v>
      </c>
      <c r="E33" s="1" t="s">
        <v>15</v>
      </c>
      <c r="F33" s="1">
        <v>28.5</v>
      </c>
      <c r="G33" s="1" t="s">
        <v>16</v>
      </c>
      <c r="H33" s="1" t="s">
        <v>16</v>
      </c>
      <c r="I33" s="1" t="s">
        <v>16</v>
      </c>
      <c r="J33" s="1" t="str" cm="1">
        <f t="array" ref="J33">IFERROR(GROWTH(FraEgyetem_2[[#This Row],[2013]:[2016]],{2013,2014,2015,2016},2017), "-")</f>
        <v>-</v>
      </c>
      <c r="K33" s="1" t="s">
        <v>16</v>
      </c>
      <c r="L33" s="1">
        <v>17.899999999999999</v>
      </c>
      <c r="M33" s="1" t="s">
        <v>16</v>
      </c>
      <c r="N33" s="1" t="str" cm="1">
        <f t="array" ref="N33">IF(COUNT(FraEgyetem_2[[#This Row],[2013]:[2020]])&gt;0, _xlfn.XLOOKUP(MAX(FraEgyetem_2[[#This Row],[2013]:[2020]]),FraEgyetem_2[[#This Row],[2013]:[2020]],FraEgyetem_2[[#Headers],[2013]:[2020]]), "Nincs ilyen")</f>
        <v>2013</v>
      </c>
      <c r="Q33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4" spans="1:17" x14ac:dyDescent="0.25">
      <c r="A34" t="s">
        <v>56</v>
      </c>
      <c r="B34" s="1" t="s">
        <v>41</v>
      </c>
      <c r="C34" s="1" t="s">
        <v>53</v>
      </c>
      <c r="D34" s="1">
        <v>5</v>
      </c>
      <c r="E34" s="1" t="s">
        <v>15</v>
      </c>
      <c r="F34" s="1">
        <v>30.3</v>
      </c>
      <c r="G34" s="1" t="s">
        <v>16</v>
      </c>
      <c r="H34" s="1" t="s">
        <v>16</v>
      </c>
      <c r="I34" s="1" t="s">
        <v>16</v>
      </c>
      <c r="J34" s="1" t="str" cm="1">
        <f t="array" ref="J34">IFERROR(GROWTH(FraEgyetem_2[[#This Row],[2013]:[2016]],{2013,2014,2015,2016},2017), "-")</f>
        <v>-</v>
      </c>
      <c r="K34" s="1" t="s">
        <v>16</v>
      </c>
      <c r="L34" s="1">
        <v>22.3</v>
      </c>
      <c r="M34" s="1">
        <v>22.1</v>
      </c>
      <c r="N34" s="1" t="str" cm="1">
        <f t="array" ref="N34">IF(COUNT(FraEgyetem_2[[#This Row],[2013]:[2020]])&gt;0, _xlfn.XLOOKUP(MAX(FraEgyetem_2[[#This Row],[2013]:[2020]]),FraEgyetem_2[[#This Row],[2013]:[2020]],FraEgyetem_2[[#Headers],[2013]:[2020]]), "Nincs ilyen")</f>
        <v>2013</v>
      </c>
      <c r="Q34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5" spans="1:17" x14ac:dyDescent="0.25">
      <c r="A35" t="s">
        <v>57</v>
      </c>
      <c r="B35" s="1" t="s">
        <v>35</v>
      </c>
      <c r="C35" s="1" t="s">
        <v>18</v>
      </c>
      <c r="D35" s="1">
        <v>5</v>
      </c>
      <c r="E35" s="1" t="s">
        <v>15</v>
      </c>
      <c r="F35" s="1">
        <v>49.1</v>
      </c>
      <c r="G35" s="1">
        <v>50</v>
      </c>
      <c r="H35" s="1">
        <v>48.2</v>
      </c>
      <c r="I35" s="1">
        <v>43.3</v>
      </c>
      <c r="J35" s="1" cm="1">
        <f t="array" ref="J35">IFERROR(GROWTH(FraEgyetem_2[[#This Row],[2013]:[2016]],{2013,2014,2015,2016},2017), "-")</f>
        <v>42.901321434839176</v>
      </c>
      <c r="K35" s="1">
        <v>40</v>
      </c>
      <c r="L35" s="1">
        <v>34.5</v>
      </c>
      <c r="M35" s="1">
        <v>34.200000000000003</v>
      </c>
      <c r="N35" s="1" t="str" cm="1">
        <f t="array" ref="N35">IF(COUNT(FraEgyetem_2[[#This Row],[2013]:[2020]])&gt;0, _xlfn.XLOOKUP(MAX(FraEgyetem_2[[#This Row],[2013]:[2020]]),FraEgyetem_2[[#This Row],[2013]:[2020]],FraEgyetem_2[[#Headers],[2013]:[2020]]), "Nincs ilyen")</f>
        <v>2014</v>
      </c>
      <c r="Q35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36" spans="1:17" x14ac:dyDescent="0.25">
      <c r="A36" t="s">
        <v>58</v>
      </c>
      <c r="B36" s="1" t="s">
        <v>27</v>
      </c>
      <c r="C36" s="1" t="s">
        <v>25</v>
      </c>
      <c r="D36" s="1">
        <v>3</v>
      </c>
      <c r="E36" s="1" t="s">
        <v>15</v>
      </c>
      <c r="F36" s="1">
        <v>35.9</v>
      </c>
      <c r="G36" s="1">
        <v>36.9</v>
      </c>
      <c r="H36" s="1">
        <v>36.9</v>
      </c>
      <c r="I36" s="1">
        <v>32.799999999999997</v>
      </c>
      <c r="J36" s="1" cm="1">
        <f t="array" ref="J36">IFERROR(GROWTH(FraEgyetem_2[[#This Row],[2013]:[2016]],{2013,2014,2015,2016},2017), "-")</f>
        <v>33.253686833527041</v>
      </c>
      <c r="K36" s="1">
        <v>33.4</v>
      </c>
      <c r="L36" s="1" t="s">
        <v>16</v>
      </c>
      <c r="M36" s="1" t="s">
        <v>16</v>
      </c>
      <c r="N36" s="1" t="str" cm="1">
        <f t="array" ref="N36">IF(COUNT(FraEgyetem_2[[#This Row],[2013]:[2020]])&gt;0, _xlfn.XLOOKUP(MAX(FraEgyetem_2[[#This Row],[2013]:[2020]]),FraEgyetem_2[[#This Row],[2013]:[2020]],FraEgyetem_2[[#Headers],[2013]:[2020]]), "Nincs ilyen")</f>
        <v>2014</v>
      </c>
      <c r="Q36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7" spans="1:17" x14ac:dyDescent="0.25">
      <c r="A37" t="s">
        <v>59</v>
      </c>
      <c r="B37" s="1" t="s">
        <v>41</v>
      </c>
      <c r="C37" s="1" t="s">
        <v>14</v>
      </c>
      <c r="D37" s="1">
        <v>5</v>
      </c>
      <c r="E37" s="1" t="s">
        <v>15</v>
      </c>
      <c r="F37" s="1">
        <v>42.2</v>
      </c>
      <c r="G37" s="1">
        <v>44</v>
      </c>
      <c r="H37" s="1">
        <v>35.9</v>
      </c>
      <c r="I37" s="1">
        <v>31.4</v>
      </c>
      <c r="J37" s="1" cm="1">
        <f t="array" ref="J37">IFERROR(GROWTH(FraEgyetem_2[[#This Row],[2013]:[2016]],{2013,2014,2015,2016},2017), "-")</f>
        <v>28.961473019018086</v>
      </c>
      <c r="K37" s="1">
        <v>27.9</v>
      </c>
      <c r="L37" s="1">
        <v>21</v>
      </c>
      <c r="M37" s="1" t="s">
        <v>16</v>
      </c>
      <c r="N37" s="1" t="str" cm="1">
        <f t="array" ref="N37">IF(COUNT(FraEgyetem_2[[#This Row],[2013]:[2020]])&gt;0, _xlfn.XLOOKUP(MAX(FraEgyetem_2[[#This Row],[2013]:[2020]]),FraEgyetem_2[[#This Row],[2013]:[2020]],FraEgyetem_2[[#Headers],[2013]:[2020]]), "Nincs ilyen")</f>
        <v>2014</v>
      </c>
      <c r="Q37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8" spans="1:17" x14ac:dyDescent="0.25">
      <c r="A38" t="s">
        <v>60</v>
      </c>
      <c r="B38" s="1" t="s">
        <v>41</v>
      </c>
      <c r="C38" s="1" t="s">
        <v>14</v>
      </c>
      <c r="D38" s="1">
        <v>5</v>
      </c>
      <c r="E38" s="1" t="s">
        <v>15</v>
      </c>
      <c r="F38" s="1">
        <v>51.8</v>
      </c>
      <c r="G38" s="1">
        <v>53</v>
      </c>
      <c r="H38" s="1">
        <v>46</v>
      </c>
      <c r="I38" s="1">
        <v>39.4</v>
      </c>
      <c r="J38" s="1" cm="1">
        <f t="array" ref="J38">IFERROR(GROWTH(FraEgyetem_2[[#This Row],[2013]:[2016]],{2013,2014,2015,2016},2017), "-")</f>
        <v>37.128743977458228</v>
      </c>
      <c r="K38" s="1">
        <v>37.299999999999997</v>
      </c>
      <c r="L38" s="1">
        <v>34.700000000000003</v>
      </c>
      <c r="M38" s="1" t="s">
        <v>16</v>
      </c>
      <c r="N38" s="1" t="str" cm="1">
        <f t="array" ref="N38">IF(COUNT(FraEgyetem_2[[#This Row],[2013]:[2020]])&gt;0, _xlfn.XLOOKUP(MAX(FraEgyetem_2[[#This Row],[2013]:[2020]]),FraEgyetem_2[[#This Row],[2013]:[2020]],FraEgyetem_2[[#Headers],[2013]:[2020]]), "Nincs ilyen")</f>
        <v>2014</v>
      </c>
      <c r="Q38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39" spans="1:17" x14ac:dyDescent="0.25">
      <c r="A39" t="s">
        <v>61</v>
      </c>
      <c r="B39" s="1" t="s">
        <v>41</v>
      </c>
      <c r="C39" s="1" t="s">
        <v>18</v>
      </c>
      <c r="D39" s="1">
        <v>5</v>
      </c>
      <c r="E39" s="1" t="s">
        <v>15</v>
      </c>
      <c r="F39" s="1" t="s">
        <v>16</v>
      </c>
      <c r="G39" s="1" t="s">
        <v>16</v>
      </c>
      <c r="H39" s="1" t="s">
        <v>16</v>
      </c>
      <c r="I39" s="1" t="s">
        <v>16</v>
      </c>
      <c r="J39" s="1" t="str" cm="1">
        <f t="array" ref="J39">IFERROR(GROWTH(FraEgyetem_2[[#This Row],[2013]:[2016]],{2013,2014,2015,2016},2017), "-")</f>
        <v>-</v>
      </c>
      <c r="K39" s="1" t="s">
        <v>16</v>
      </c>
      <c r="L39" s="1">
        <v>10.7</v>
      </c>
      <c r="M39" s="1" t="s">
        <v>16</v>
      </c>
      <c r="N39" s="1" t="str" cm="1">
        <f t="array" ref="N39">IF(COUNT(FraEgyetem_2[[#This Row],[2013]:[2020]])&gt;0, _xlfn.XLOOKUP(MAX(FraEgyetem_2[[#This Row],[2013]:[2020]]),FraEgyetem_2[[#This Row],[2013]:[2020]],FraEgyetem_2[[#Headers],[2013]:[2020]]), "Nincs ilyen")</f>
        <v>2019</v>
      </c>
      <c r="Q39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0" spans="1:17" x14ac:dyDescent="0.25">
      <c r="A40" t="s">
        <v>62</v>
      </c>
      <c r="B40" s="1" t="s">
        <v>41</v>
      </c>
      <c r="C40" s="1" t="s">
        <v>14</v>
      </c>
      <c r="D40" s="1">
        <v>5</v>
      </c>
      <c r="E40" s="1" t="s">
        <v>15</v>
      </c>
      <c r="F40" s="1">
        <v>49.9</v>
      </c>
      <c r="G40" s="1">
        <v>50.3</v>
      </c>
      <c r="H40" s="1">
        <v>50.3</v>
      </c>
      <c r="I40" s="1">
        <v>44.4</v>
      </c>
      <c r="J40" s="1" cm="1">
        <f t="array" ref="J40">IFERROR(GROWTH(FraEgyetem_2[[#This Row],[2013]:[2016]],{2013,2014,2015,2016},2017), "-")</f>
        <v>44.577600708987795</v>
      </c>
      <c r="K40" s="1">
        <v>37.9</v>
      </c>
      <c r="L40" s="1" t="s">
        <v>16</v>
      </c>
      <c r="M40" s="1" t="s">
        <v>16</v>
      </c>
      <c r="N40" s="1" t="str" cm="1">
        <f t="array" ref="N40">IF(COUNT(FraEgyetem_2[[#This Row],[2013]:[2020]])&gt;0, _xlfn.XLOOKUP(MAX(FraEgyetem_2[[#This Row],[2013]:[2020]]),FraEgyetem_2[[#This Row],[2013]:[2020]],FraEgyetem_2[[#Headers],[2013]:[2020]]), "Nincs ilyen")</f>
        <v>2014</v>
      </c>
      <c r="Q40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1" spans="1:17" x14ac:dyDescent="0.25">
      <c r="A41" t="s">
        <v>63</v>
      </c>
      <c r="B41" s="1" t="s">
        <v>41</v>
      </c>
      <c r="C41" s="1" t="s">
        <v>14</v>
      </c>
      <c r="D41" s="1">
        <v>5</v>
      </c>
      <c r="E41" s="1" t="s">
        <v>15</v>
      </c>
      <c r="F41" s="1">
        <v>53.7</v>
      </c>
      <c r="G41" s="1">
        <v>53.3</v>
      </c>
      <c r="H41" s="1">
        <v>48.1</v>
      </c>
      <c r="I41" s="1">
        <v>42</v>
      </c>
      <c r="J41" s="1" cm="1">
        <f t="array" ref="J41">IFERROR(GROWTH(FraEgyetem_2[[#This Row],[2013]:[2016]],{2013,2014,2015,2016},2017), "-")</f>
        <v>39.749776008644311</v>
      </c>
      <c r="K41" s="1">
        <v>42.3</v>
      </c>
      <c r="L41" s="1">
        <v>38.9</v>
      </c>
      <c r="M41" s="1">
        <v>36.799999999999997</v>
      </c>
      <c r="N41" s="1" t="str" cm="1">
        <f t="array" ref="N41">IF(COUNT(FraEgyetem_2[[#This Row],[2013]:[2020]])&gt;0, _xlfn.XLOOKUP(MAX(FraEgyetem_2[[#This Row],[2013]:[2020]]),FraEgyetem_2[[#This Row],[2013]:[2020]],FraEgyetem_2[[#Headers],[2013]:[2020]]), "Nincs ilyen")</f>
        <v>2013</v>
      </c>
      <c r="Q41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1</v>
      </c>
    </row>
    <row r="42" spans="1:17" x14ac:dyDescent="0.25">
      <c r="A42" t="s">
        <v>64</v>
      </c>
      <c r="B42" s="1" t="s">
        <v>35</v>
      </c>
      <c r="C42" s="1" t="s">
        <v>18</v>
      </c>
      <c r="D42" s="1">
        <v>5</v>
      </c>
      <c r="E42" s="1" t="s">
        <v>15</v>
      </c>
      <c r="F42" s="1">
        <v>33.5</v>
      </c>
      <c r="G42" s="1">
        <v>31.9</v>
      </c>
      <c r="H42" s="1">
        <v>35.1</v>
      </c>
      <c r="I42" s="1">
        <v>26.8</v>
      </c>
      <c r="J42" s="1" cm="1">
        <f t="array" ref="J42">IFERROR(GROWTH(FraEgyetem_2[[#This Row],[2013]:[2016]],{2013,2014,2015,2016},2017), "-")</f>
        <v>27.432535427845295</v>
      </c>
      <c r="K42" s="1" t="s">
        <v>16</v>
      </c>
      <c r="L42" s="1">
        <v>22.7</v>
      </c>
      <c r="M42" s="1">
        <v>22.1</v>
      </c>
      <c r="N42" s="1" t="str" cm="1">
        <f t="array" ref="N42">IF(COUNT(FraEgyetem_2[[#This Row],[2013]:[2020]])&gt;0, _xlfn.XLOOKUP(MAX(FraEgyetem_2[[#This Row],[2013]:[2020]]),FraEgyetem_2[[#This Row],[2013]:[2020]],FraEgyetem_2[[#Headers],[2013]:[2020]]), "Nincs ilyen")</f>
        <v>2015</v>
      </c>
      <c r="Q42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3" spans="1:17" x14ac:dyDescent="0.25">
      <c r="A43" t="s">
        <v>65</v>
      </c>
      <c r="B43" s="1" t="s">
        <v>41</v>
      </c>
      <c r="C43" s="1" t="s">
        <v>25</v>
      </c>
      <c r="D43" s="1">
        <v>5</v>
      </c>
      <c r="E43" s="1" t="s">
        <v>15</v>
      </c>
      <c r="F43" s="1" t="s">
        <v>16</v>
      </c>
      <c r="G43" s="1" t="s">
        <v>16</v>
      </c>
      <c r="H43" s="1" t="s">
        <v>16</v>
      </c>
      <c r="I43" s="1" t="s">
        <v>16</v>
      </c>
      <c r="J43" s="1" t="str" cm="1">
        <f t="array" ref="J43">IFERROR(GROWTH(FraEgyetem_2[[#This Row],[2013]:[2016]],{2013,2014,2015,2016},2017), "-")</f>
        <v>-</v>
      </c>
      <c r="K43" s="1" t="s">
        <v>16</v>
      </c>
      <c r="L43" s="1">
        <v>10.7</v>
      </c>
      <c r="M43" s="1">
        <v>11.5</v>
      </c>
      <c r="N43" s="1" t="str" cm="1">
        <f t="array" ref="N43">IF(COUNT(FraEgyetem_2[[#This Row],[2013]:[2020]])&gt;0, _xlfn.XLOOKUP(MAX(FraEgyetem_2[[#This Row],[2013]:[2020]]),FraEgyetem_2[[#This Row],[2013]:[2020]],FraEgyetem_2[[#Headers],[2013]:[2020]]), "Nincs ilyen")</f>
        <v>2020</v>
      </c>
      <c r="Q43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4" spans="1:17" x14ac:dyDescent="0.25">
      <c r="A44" t="s">
        <v>66</v>
      </c>
      <c r="B44" s="1" t="s">
        <v>41</v>
      </c>
      <c r="C44" s="1" t="s">
        <v>14</v>
      </c>
      <c r="D44" s="1">
        <v>5</v>
      </c>
      <c r="E44" s="1" t="s">
        <v>15</v>
      </c>
      <c r="F44" s="1">
        <v>65.900000000000006</v>
      </c>
      <c r="G44" s="1">
        <v>66.2</v>
      </c>
      <c r="H44" s="1">
        <v>63.2</v>
      </c>
      <c r="I44" s="1">
        <v>55.6</v>
      </c>
      <c r="J44" s="1" cm="1">
        <f t="array" ref="J44">IFERROR(GROWTH(FraEgyetem_2[[#This Row],[2013]:[2016]],{2013,2014,2015,2016},2017), "-")</f>
        <v>54.449089696160662</v>
      </c>
      <c r="K44" s="1">
        <v>57.5</v>
      </c>
      <c r="L44" s="1" t="s">
        <v>16</v>
      </c>
      <c r="M44" s="1" t="s">
        <v>16</v>
      </c>
      <c r="N44" s="1" t="str" cm="1">
        <f t="array" ref="N44">IF(COUNT(FraEgyetem_2[[#This Row],[2013]:[2020]])&gt;0, _xlfn.XLOOKUP(MAX(FraEgyetem_2[[#This Row],[2013]:[2020]]),FraEgyetem_2[[#This Row],[2013]:[2020]],FraEgyetem_2[[#Headers],[2013]:[2020]]), "Nincs ilyen")</f>
        <v>2014</v>
      </c>
      <c r="Q44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5" spans="1:17" x14ac:dyDescent="0.25">
      <c r="A45" t="s">
        <v>67</v>
      </c>
      <c r="B45" s="1" t="s">
        <v>41</v>
      </c>
      <c r="C45" s="1" t="s">
        <v>14</v>
      </c>
      <c r="D45" s="1">
        <v>1</v>
      </c>
      <c r="E45" s="1" t="s">
        <v>15</v>
      </c>
      <c r="F45" s="1" t="s">
        <v>16</v>
      </c>
      <c r="G45" s="1" t="s">
        <v>16</v>
      </c>
      <c r="H45" s="1" t="s">
        <v>16</v>
      </c>
      <c r="I45" s="1" t="s">
        <v>16</v>
      </c>
      <c r="J45" s="1" t="str" cm="1">
        <f t="array" ref="J45">IFERROR(GROWTH(FraEgyetem_2[[#This Row],[2013]:[2016]],{2013,2014,2015,2016},2017), "-")</f>
        <v>-</v>
      </c>
      <c r="K45" s="1" t="s">
        <v>16</v>
      </c>
      <c r="L45" s="1">
        <v>75.099999999999994</v>
      </c>
      <c r="M45" s="1">
        <v>73.400000000000006</v>
      </c>
      <c r="N45" s="1" t="str" cm="1">
        <f t="array" ref="N45">IF(COUNT(FraEgyetem_2[[#This Row],[2013]:[2020]])&gt;0, _xlfn.XLOOKUP(MAX(FraEgyetem_2[[#This Row],[2013]:[2020]]),FraEgyetem_2[[#This Row],[2013]:[2020]],FraEgyetem_2[[#Headers],[2013]:[2020]]), "Nincs ilyen")</f>
        <v>2019</v>
      </c>
      <c r="Q45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6" spans="1:17" x14ac:dyDescent="0.25">
      <c r="A46" t="s">
        <v>68</v>
      </c>
      <c r="B46" s="1" t="s">
        <v>41</v>
      </c>
      <c r="C46" s="1" t="s">
        <v>14</v>
      </c>
      <c r="D46" s="1"/>
      <c r="E46" s="1" t="s">
        <v>32</v>
      </c>
      <c r="F46" s="1" t="s">
        <v>16</v>
      </c>
      <c r="G46" s="1" t="s">
        <v>16</v>
      </c>
      <c r="H46" s="1" t="s">
        <v>16</v>
      </c>
      <c r="I46" s="1" t="s">
        <v>16</v>
      </c>
      <c r="J46" s="1" t="str" cm="1">
        <f t="array" ref="J46">IFERROR(GROWTH(FraEgyetem_2[[#This Row],[2013]:[2016]],{2013,2014,2015,2016},2017), "-")</f>
        <v>-</v>
      </c>
      <c r="K46" s="1" t="s">
        <v>16</v>
      </c>
      <c r="L46" s="1" t="s">
        <v>16</v>
      </c>
      <c r="M46" s="1" t="s">
        <v>16</v>
      </c>
      <c r="N46" s="1" t="str" cm="1">
        <f t="array" ref="N46">IF(COUNT(FraEgyetem_2[[#This Row],[2013]:[2020]])&gt;0, _xlfn.XLOOKUP(MAX(FraEgyetem_2[[#This Row],[2013]:[2020]]),FraEgyetem_2[[#This Row],[2013]:[2020]],FraEgyetem_2[[#Headers],[2013]:[2020]]), "Nincs ilyen")</f>
        <v>Nincs ilyen</v>
      </c>
      <c r="Q46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7" spans="1:17" x14ac:dyDescent="0.25">
      <c r="A47" t="s">
        <v>69</v>
      </c>
      <c r="B47" s="1" t="s">
        <v>41</v>
      </c>
      <c r="C47" s="1" t="s">
        <v>25</v>
      </c>
      <c r="D47" s="1">
        <v>5</v>
      </c>
      <c r="E47" s="1" t="s">
        <v>15</v>
      </c>
      <c r="F47" s="1" t="s">
        <v>16</v>
      </c>
      <c r="G47" s="1" t="s">
        <v>16</v>
      </c>
      <c r="H47" s="1" t="s">
        <v>16</v>
      </c>
      <c r="I47" s="1" t="s">
        <v>16</v>
      </c>
      <c r="J47" s="1" t="str" cm="1">
        <f t="array" ref="J47">IFERROR(GROWTH(FraEgyetem_2[[#This Row],[2013]:[2016]],{2013,2014,2015,2016},2017), "-")</f>
        <v>-</v>
      </c>
      <c r="K47" s="1" t="s">
        <v>16</v>
      </c>
      <c r="L47" s="1">
        <v>10.7</v>
      </c>
      <c r="M47" s="1">
        <v>11.5</v>
      </c>
      <c r="N47" s="1" t="str" cm="1">
        <f t="array" ref="N47">IF(COUNT(FraEgyetem_2[[#This Row],[2013]:[2020]])&gt;0, _xlfn.XLOOKUP(MAX(FraEgyetem_2[[#This Row],[2013]:[2020]]),FraEgyetem_2[[#This Row],[2013]:[2020]],FraEgyetem_2[[#Headers],[2013]:[2020]]), "Nincs ilyen")</f>
        <v>2020</v>
      </c>
      <c r="Q47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8" spans="1:17" x14ac:dyDescent="0.25">
      <c r="A48" t="s">
        <v>70</v>
      </c>
      <c r="B48" s="1" t="s">
        <v>35</v>
      </c>
      <c r="C48" s="1" t="s">
        <v>32</v>
      </c>
      <c r="D48" s="1">
        <v>1</v>
      </c>
      <c r="E48" s="1" t="s">
        <v>32</v>
      </c>
      <c r="F48" s="1" t="s">
        <v>16</v>
      </c>
      <c r="G48" s="1" t="s">
        <v>16</v>
      </c>
      <c r="H48" s="1" t="s">
        <v>16</v>
      </c>
      <c r="I48" s="1" t="s">
        <v>16</v>
      </c>
      <c r="J48" s="1" t="str" cm="1">
        <f t="array" ref="J48">IFERROR(GROWTH(FraEgyetem_2[[#This Row],[2013]:[2016]],{2013,2014,2015,2016},2017), "-")</f>
        <v>-</v>
      </c>
      <c r="K48" s="1" t="s">
        <v>16</v>
      </c>
      <c r="L48" s="1" t="s">
        <v>16</v>
      </c>
      <c r="M48" s="1">
        <v>20.399999999999999</v>
      </c>
      <c r="N48" s="1" t="str" cm="1">
        <f t="array" ref="N48">IF(COUNT(FraEgyetem_2[[#This Row],[2013]:[2020]])&gt;0, _xlfn.XLOOKUP(MAX(FraEgyetem_2[[#This Row],[2013]:[2020]]),FraEgyetem_2[[#This Row],[2013]:[2020]],FraEgyetem_2[[#Headers],[2013]:[2020]]), "Nincs ilyen")</f>
        <v>2020</v>
      </c>
      <c r="Q48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49" spans="1:17" x14ac:dyDescent="0.25">
      <c r="A49" t="s">
        <v>71</v>
      </c>
      <c r="B49" s="1" t="s">
        <v>35</v>
      </c>
      <c r="C49" s="1" t="s">
        <v>32</v>
      </c>
      <c r="D49" s="1">
        <v>1</v>
      </c>
      <c r="E49" s="1" t="s">
        <v>32</v>
      </c>
      <c r="F49" s="1" t="s">
        <v>16</v>
      </c>
      <c r="G49" s="1" t="s">
        <v>16</v>
      </c>
      <c r="H49" s="1" t="s">
        <v>16</v>
      </c>
      <c r="I49" s="1" t="s">
        <v>16</v>
      </c>
      <c r="J49" s="1" t="str" cm="1">
        <f t="array" ref="J49">IFERROR(GROWTH(FraEgyetem_2[[#This Row],[2013]:[2016]],{2013,2014,2015,2016},2017), "-")</f>
        <v>-</v>
      </c>
      <c r="K49" s="1" t="s">
        <v>16</v>
      </c>
      <c r="L49" s="1" t="s">
        <v>16</v>
      </c>
      <c r="M49" s="1">
        <v>37.5</v>
      </c>
      <c r="N49" s="1" t="str" cm="1">
        <f t="array" ref="N49">IF(COUNT(FraEgyetem_2[[#This Row],[2013]:[2020]])&gt;0, _xlfn.XLOOKUP(MAX(FraEgyetem_2[[#This Row],[2013]:[2020]]),FraEgyetem_2[[#This Row],[2013]:[2020]],FraEgyetem_2[[#Headers],[2013]:[2020]]), "Nincs ilyen")</f>
        <v>2020</v>
      </c>
      <c r="Q49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  <row r="50" spans="1:17" x14ac:dyDescent="0.25">
      <c r="A50" t="s">
        <v>72</v>
      </c>
      <c r="B50" s="1" t="s">
        <v>41</v>
      </c>
      <c r="C50" s="1" t="s">
        <v>18</v>
      </c>
      <c r="D50" s="1">
        <v>5</v>
      </c>
      <c r="E50" s="1" t="s">
        <v>15</v>
      </c>
      <c r="F50" s="1" t="s">
        <v>16</v>
      </c>
      <c r="G50" s="1" t="s">
        <v>16</v>
      </c>
      <c r="H50" s="1" t="s">
        <v>16</v>
      </c>
      <c r="I50" s="1" t="s">
        <v>16</v>
      </c>
      <c r="J50" s="1" t="str" cm="1">
        <f t="array" ref="J50">IFERROR(GROWTH(FraEgyetem_2[[#This Row],[2013]:[2016]],{2013,2014,2015,2016},2017), "-")</f>
        <v>-</v>
      </c>
      <c r="K50" s="1" t="s">
        <v>16</v>
      </c>
      <c r="L50" s="1">
        <v>10.7</v>
      </c>
      <c r="M50" s="1">
        <v>11.5</v>
      </c>
      <c r="N50" s="1" t="str" cm="1">
        <f t="array" ref="N50">IF(COUNT(FraEgyetem_2[[#This Row],[2013]:[2020]])&gt;0, _xlfn.XLOOKUP(MAX(FraEgyetem_2[[#This Row],[2013]:[2020]]),FraEgyetem_2[[#This Row],[2013]:[2020]],FraEgyetem_2[[#Headers],[2013]:[2020]]), "Nincs ilyen")</f>
        <v>2020</v>
      </c>
      <c r="Q50" t="b">
        <f>AND(
  COUNTIF(FraEgyetem_2[[#This Row],[2018]:[2020]], "-")=0,
  FraEgyetem_2[[#This Row],[Kutatás]]&lt;&gt;"LO",
  FraEgyetem_2[[#This Row],[Életkor]]&gt;=4,
  OR(
    NOT(ISERR(SEARCH("Paris", FraEgyetem_2[[#This Row],[Egyetem neve]]))),
    NOT(ISERR(SEARCH("Lyon", FraEgyetem_2[[#This Row],[Egyetem neve]]))),
    NOT(ISERR(SEARCH("Marseille", FraEgyetem_2[[#This Row],[Egyetem neve]])))
  )
)</f>
        <v>0</v>
      </c>
    </row>
  </sheetData>
  <phoneticPr fontId="1" type="noConversion"/>
  <conditionalFormatting sqref="G2:M50">
    <cfRule type="expression" dxfId="12" priority="1">
      <formula>AND(F2&lt;&gt;"-", G2&lt;&gt;"-", F2&gt;G2)</formula>
    </cfRule>
    <cfRule type="expression" dxfId="11" priority="2">
      <formula>AND(F2&lt;&gt;"-", G2&lt;&gt;"-", F2&lt;G2)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6C47-078A-4ED3-97DD-B791F60077BF}">
  <dimension ref="A1:S18"/>
  <sheetViews>
    <sheetView tabSelected="1" zoomScaleNormal="100" workbookViewId="0">
      <selection activeCell="I27" sqref="I27"/>
    </sheetView>
  </sheetViews>
  <sheetFormatPr defaultRowHeight="15" x14ac:dyDescent="0.25"/>
  <cols>
    <col min="1" max="1" width="51.7109375" bestFit="1" customWidth="1"/>
    <col min="2" max="2" width="27.85546875" customWidth="1"/>
    <col min="3" max="3" width="23.42578125" customWidth="1"/>
  </cols>
  <sheetData>
    <row r="1" spans="1:19" x14ac:dyDescent="0.25">
      <c r="A1" t="s">
        <v>0</v>
      </c>
      <c r="B1" t="s">
        <v>17</v>
      </c>
      <c r="C1" t="str">
        <f>IFERROR(_xlfn.LET(
  _xlpm.kiv_psz,
  _xlfn.XLOOKUP(B1,FraEgyetem_2[Egyetem neve],FraEgyetem_2[2019]),
  _xlpm.jobb_d,
  COUNTIF(FraEgyetem_2[2019], "&gt;"&amp;_xlpm.kiv_psz),
  _xlpm.jobb_átl,
  AVERAGEIF(FraEgyetem_2[2019], "&gt;"&amp;_xlpm.kiv_psz, FraEgyetem_2[2019]),
  IF(_xlpm.kiv_psz="-", "Nincs adat!", _xlpm.jobb_d &amp; "db" &amp; " " &amp; _xlpm.jobb_átl)
), "Nincs adat!")</f>
        <v>7db 55,4857142857143</v>
      </c>
      <c r="N1" t="s">
        <v>75</v>
      </c>
    </row>
    <row r="2" spans="1:19" x14ac:dyDescent="0.25">
      <c r="N2">
        <f>MAX(FraEgyetem_2[[#This Row],[2013]:[2020]])-MIN(FraEgyetem_2[[#This Row],[2013]:[2020]])</f>
        <v>10.100000000000001</v>
      </c>
    </row>
    <row r="3" spans="1:19" x14ac:dyDescent="0.25">
      <c r="A3" t="str" cm="1">
        <f t="array" ref="A3">_xlfn.LET(
  _xlpm.kulonbsegek,
  _xlfn.BYROW(
    FraEgyetem_2[[2013]:[2020]],
    _xlfn.LAMBDA(_xlpm.row, MAX(_xlpm.row)-MIN(_xlpm.row))
  ),
  IF(
    AND(_xlpm.kulonbsegek=0),
    "Nincs ilyen egyetem",
    _xlfn.XLOOKUP(MAX(_xlpm.kulonbsegek), _xlpm.kulonbsegek, FraEgyetem_2[Egyetem neve])
  )
)</f>
        <v>Université Paris Descartes</v>
      </c>
    </row>
    <row r="4" spans="1:19" x14ac:dyDescent="0.25">
      <c r="N4">
        <v>2018</v>
      </c>
      <c r="O4">
        <v>2019</v>
      </c>
      <c r="P4">
        <v>2020</v>
      </c>
      <c r="Q4" t="s">
        <v>2</v>
      </c>
      <c r="R4" t="s">
        <v>3</v>
      </c>
      <c r="S4" t="s">
        <v>78</v>
      </c>
    </row>
    <row r="5" spans="1:19" x14ac:dyDescent="0.25">
      <c r="A5" t="str" cm="1">
        <f t="array" ref="A5">_xlfn.LET(
  _xlpm.max_value,
  _xlfn.MAXIFS(FraEgyetem_2[2019], FraEgyetem_2[Méret], "S"),
  IF(COUNTIF(FraEgyetem_2[2019], _xlpm.max_value)&gt;1, "Több ilyen", _xlfn.XLOOKUP("S"&amp;_xlpm.max_value, FraEgyetem_2[Méret]&amp;FraEgyetem_2[2019], FraEgyetem_2[Egyetem neve]))
)</f>
        <v>Ecole Polytechnique</v>
      </c>
      <c r="N5" t="s">
        <v>76</v>
      </c>
      <c r="O5" t="s">
        <v>76</v>
      </c>
      <c r="P5" t="s">
        <v>76</v>
      </c>
      <c r="Q5" t="s">
        <v>77</v>
      </c>
      <c r="R5" t="s">
        <v>79</v>
      </c>
      <c r="S5" t="b">
        <f>OR(
  NOT(ISERR(SEARCH("Paris", 'Francia egyetemek QS rangsora'!A2))),
  NOT(ISERR(SEARCH("Lyon", 'Francia egyetemek QS rangsora'!A2))),
  NOT(ISERR(SEARCH("Marseille", 'Francia egyetemek QS rangsora'!A2)))
)</f>
        <v>0</v>
      </c>
    </row>
    <row r="8" spans="1:19" x14ac:dyDescent="0.25">
      <c r="A8">
        <f>DCOUNTA(FraEgyetem_2[#All], "Egyetem neve", N4:S5)</f>
        <v>8</v>
      </c>
      <c r="B8" s="2">
        <f>DAVERAGE(FraEgyetem_2[#All], "2020", N4:S5)</f>
        <v>34.700000000000003</v>
      </c>
    </row>
    <row r="10" spans="1:19" x14ac:dyDescent="0.25">
      <c r="A10" s="3" t="s">
        <v>0</v>
      </c>
      <c r="B10" s="4">
        <v>2020</v>
      </c>
    </row>
    <row r="11" spans="1:19" x14ac:dyDescent="0.25">
      <c r="A11" s="5" t="s">
        <v>17</v>
      </c>
      <c r="B11" s="6">
        <v>37.799999999999997</v>
      </c>
    </row>
    <row r="12" spans="1:19" x14ac:dyDescent="0.25">
      <c r="A12" s="5" t="s">
        <v>19</v>
      </c>
      <c r="B12" s="6">
        <v>48.3</v>
      </c>
    </row>
    <row r="13" spans="1:19" x14ac:dyDescent="0.25">
      <c r="A13" s="5" t="s">
        <v>23</v>
      </c>
      <c r="B13" s="6">
        <v>33.5</v>
      </c>
    </row>
    <row r="14" spans="1:19" x14ac:dyDescent="0.25">
      <c r="A14" s="5" t="s">
        <v>31</v>
      </c>
      <c r="B14" s="6">
        <v>23.8</v>
      </c>
    </row>
    <row r="15" spans="1:19" x14ac:dyDescent="0.25">
      <c r="A15" s="5" t="s">
        <v>33</v>
      </c>
      <c r="B15" s="6">
        <v>38.9</v>
      </c>
    </row>
    <row r="16" spans="1:19" x14ac:dyDescent="0.25">
      <c r="A16" s="5" t="s">
        <v>37</v>
      </c>
      <c r="B16" s="6">
        <v>24.3</v>
      </c>
    </row>
    <row r="17" spans="1:2" x14ac:dyDescent="0.25">
      <c r="A17" s="5" t="s">
        <v>57</v>
      </c>
      <c r="B17" s="6">
        <v>34.200000000000003</v>
      </c>
    </row>
    <row r="18" spans="1:2" x14ac:dyDescent="0.25">
      <c r="A18" s="5" t="s">
        <v>63</v>
      </c>
      <c r="B18" s="6">
        <v>36.799999999999997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DFFC-4F23-4E76-B580-8DC32CB49F32}">
  <dimension ref="A1:F12"/>
  <sheetViews>
    <sheetView workbookViewId="0">
      <selection activeCell="H11" sqref="H11"/>
    </sheetView>
  </sheetViews>
  <sheetFormatPr defaultRowHeight="15" x14ac:dyDescent="0.25"/>
  <cols>
    <col min="1" max="1" width="12.5703125" customWidth="1"/>
    <col min="2" max="2" width="12.85546875" bestFit="1" customWidth="1"/>
    <col min="3" max="3" width="18.5703125" customWidth="1"/>
    <col min="4" max="4" width="11.42578125" bestFit="1" customWidth="1"/>
    <col min="5" max="5" width="18.85546875" customWidth="1"/>
    <col min="6" max="6" width="14.28515625" bestFit="1" customWidth="1"/>
  </cols>
  <sheetData>
    <row r="1" spans="1:6" x14ac:dyDescent="0.25">
      <c r="A1" s="10" t="s">
        <v>1</v>
      </c>
      <c r="B1" s="10" t="s">
        <v>80</v>
      </c>
      <c r="C1" s="10" t="s">
        <v>81</v>
      </c>
      <c r="D1" s="10" t="s">
        <v>32</v>
      </c>
      <c r="E1" s="10" t="s">
        <v>82</v>
      </c>
      <c r="F1" s="10" t="s">
        <v>80</v>
      </c>
    </row>
    <row r="2" spans="1:6" x14ac:dyDescent="0.25">
      <c r="A2" s="10" t="s">
        <v>35</v>
      </c>
      <c r="B2" s="10" t="s">
        <v>83</v>
      </c>
      <c r="C2" s="10" t="s">
        <v>84</v>
      </c>
      <c r="D2" s="10" t="s">
        <v>32</v>
      </c>
      <c r="E2" s="10" t="s">
        <v>14</v>
      </c>
      <c r="F2" s="10" t="s">
        <v>85</v>
      </c>
    </row>
    <row r="3" spans="1:6" x14ac:dyDescent="0.25">
      <c r="A3" s="10" t="s">
        <v>41</v>
      </c>
      <c r="B3" s="10" t="s">
        <v>86</v>
      </c>
      <c r="C3" s="10" t="s">
        <v>87</v>
      </c>
      <c r="D3" s="10" t="s">
        <v>32</v>
      </c>
      <c r="E3" s="10" t="s">
        <v>18</v>
      </c>
      <c r="F3" s="10" t="s">
        <v>88</v>
      </c>
    </row>
    <row r="4" spans="1:6" x14ac:dyDescent="0.25">
      <c r="A4" s="10" t="s">
        <v>27</v>
      </c>
      <c r="B4" s="10" t="s">
        <v>89</v>
      </c>
      <c r="C4" s="10" t="s">
        <v>90</v>
      </c>
      <c r="D4" s="10" t="s">
        <v>32</v>
      </c>
      <c r="E4" s="10" t="s">
        <v>25</v>
      </c>
      <c r="F4" s="10" t="s">
        <v>89</v>
      </c>
    </row>
    <row r="5" spans="1:6" x14ac:dyDescent="0.25">
      <c r="A5" s="10" t="s">
        <v>13</v>
      </c>
      <c r="B5" s="10" t="s">
        <v>91</v>
      </c>
      <c r="C5" s="10" t="s">
        <v>92</v>
      </c>
      <c r="D5" s="10" t="s">
        <v>32</v>
      </c>
      <c r="E5" s="10" t="s">
        <v>53</v>
      </c>
      <c r="F5" s="10" t="s">
        <v>93</v>
      </c>
    </row>
    <row r="6" spans="1:6" x14ac:dyDescent="0.25">
      <c r="A6" s="10" t="s">
        <v>32</v>
      </c>
      <c r="B6" s="10" t="s">
        <v>32</v>
      </c>
      <c r="C6" s="10" t="s">
        <v>32</v>
      </c>
      <c r="D6" s="10" t="s">
        <v>32</v>
      </c>
      <c r="E6" s="10" t="s">
        <v>32</v>
      </c>
      <c r="F6" s="10" t="s">
        <v>32</v>
      </c>
    </row>
    <row r="7" spans="1:6" x14ac:dyDescent="0.25">
      <c r="A7" s="10" t="s">
        <v>94</v>
      </c>
      <c r="B7" s="10" t="s">
        <v>80</v>
      </c>
      <c r="C7" s="10" t="s">
        <v>95</v>
      </c>
      <c r="D7" s="10" t="s">
        <v>32</v>
      </c>
      <c r="E7" s="10" t="s">
        <v>32</v>
      </c>
      <c r="F7" s="10" t="s">
        <v>32</v>
      </c>
    </row>
    <row r="8" spans="1:6" x14ac:dyDescent="0.25">
      <c r="A8" s="10">
        <v>5</v>
      </c>
      <c r="B8" s="10" t="s">
        <v>96</v>
      </c>
      <c r="C8" s="10" t="s">
        <v>97</v>
      </c>
      <c r="D8" s="10" t="s">
        <v>32</v>
      </c>
      <c r="E8" s="10" t="s">
        <v>32</v>
      </c>
      <c r="F8" s="10" t="s">
        <v>32</v>
      </c>
    </row>
    <row r="9" spans="1:6" x14ac:dyDescent="0.25">
      <c r="A9" s="10">
        <v>4</v>
      </c>
      <c r="B9" s="10" t="s">
        <v>98</v>
      </c>
      <c r="C9" s="10" t="s">
        <v>99</v>
      </c>
      <c r="D9" s="10" t="s">
        <v>32</v>
      </c>
      <c r="E9" s="10" t="s">
        <v>32</v>
      </c>
      <c r="F9" s="10" t="s">
        <v>32</v>
      </c>
    </row>
    <row r="10" spans="1:6" x14ac:dyDescent="0.25">
      <c r="A10" s="10">
        <v>3</v>
      </c>
      <c r="B10" s="10" t="s">
        <v>100</v>
      </c>
      <c r="C10" s="10" t="s">
        <v>101</v>
      </c>
      <c r="D10" s="10" t="s">
        <v>32</v>
      </c>
      <c r="E10" s="10" t="s">
        <v>32</v>
      </c>
      <c r="F10" s="10" t="s">
        <v>32</v>
      </c>
    </row>
    <row r="11" spans="1:6" x14ac:dyDescent="0.25">
      <c r="A11" s="10">
        <v>2</v>
      </c>
      <c r="B11" s="10" t="s">
        <v>102</v>
      </c>
      <c r="C11" s="10" t="s">
        <v>103</v>
      </c>
      <c r="D11" s="10" t="s">
        <v>32</v>
      </c>
      <c r="E11" s="10" t="s">
        <v>32</v>
      </c>
      <c r="F11" s="10" t="s">
        <v>32</v>
      </c>
    </row>
    <row r="12" spans="1:6" x14ac:dyDescent="0.25">
      <c r="A12" s="10">
        <v>1</v>
      </c>
      <c r="B12" s="10" t="s">
        <v>104</v>
      </c>
      <c r="C12" s="10" t="s">
        <v>105</v>
      </c>
      <c r="D12" s="10" t="s">
        <v>32</v>
      </c>
      <c r="E12" s="10" t="s">
        <v>32</v>
      </c>
      <c r="F12" s="10" t="s">
        <v>32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43BD-C0E3-4BF3-80A5-99FD5E53F68C}">
  <dimension ref="A1:U21"/>
  <sheetViews>
    <sheetView workbookViewId="0">
      <selection activeCell="C3" sqref="C3"/>
    </sheetView>
  </sheetViews>
  <sheetFormatPr defaultRowHeight="15" x14ac:dyDescent="0.25"/>
  <cols>
    <col min="1" max="1" width="9.140625" customWidth="1"/>
  </cols>
  <sheetData>
    <row r="1" spans="1:21" x14ac:dyDescent="0.25">
      <c r="B1" s="7">
        <v>5</v>
      </c>
      <c r="C1" s="7">
        <v>10</v>
      </c>
      <c r="D1" s="7">
        <v>15</v>
      </c>
      <c r="E1" s="7">
        <v>20</v>
      </c>
      <c r="F1" s="7">
        <v>25</v>
      </c>
      <c r="G1" s="7">
        <v>30</v>
      </c>
      <c r="H1" s="7">
        <v>35</v>
      </c>
      <c r="I1" s="7">
        <v>40</v>
      </c>
      <c r="J1" s="7">
        <v>45</v>
      </c>
      <c r="K1" s="7">
        <v>50</v>
      </c>
      <c r="L1" s="7">
        <v>55</v>
      </c>
      <c r="M1" s="7">
        <v>60</v>
      </c>
      <c r="N1" s="7">
        <v>65</v>
      </c>
      <c r="O1" s="7">
        <v>70</v>
      </c>
      <c r="P1" s="7">
        <v>75</v>
      </c>
      <c r="Q1" s="7">
        <v>80</v>
      </c>
      <c r="R1" s="7">
        <v>85</v>
      </c>
      <c r="S1" s="7">
        <v>90</v>
      </c>
      <c r="T1" s="7">
        <v>95</v>
      </c>
      <c r="U1" s="7">
        <v>100</v>
      </c>
    </row>
    <row r="2" spans="1:21" x14ac:dyDescent="0.25">
      <c r="A2" s="8">
        <v>5</v>
      </c>
      <c r="B2" s="9">
        <f>(
  200 + ROUNDUP(B$1,-1)/10 * 25 + ROUNDUP($A2, -1)/10 * 15
) * 1.2</f>
        <v>288</v>
      </c>
      <c r="C2" s="9">
        <f t="shared" ref="C2:U15" si="0">(
  200 + ROUNDUP(C$1,-1)/10 * 25 + ROUNDUP($A2, -1)/10 * 15
) * 1.2</f>
        <v>288</v>
      </c>
      <c r="D2" s="9">
        <f t="shared" si="0"/>
        <v>318</v>
      </c>
      <c r="E2" s="9">
        <f t="shared" si="0"/>
        <v>318</v>
      </c>
      <c r="F2" s="9">
        <f t="shared" si="0"/>
        <v>348</v>
      </c>
      <c r="G2" s="9">
        <f t="shared" si="0"/>
        <v>348</v>
      </c>
      <c r="H2" s="9">
        <f t="shared" si="0"/>
        <v>378</v>
      </c>
      <c r="I2" s="9">
        <f t="shared" si="0"/>
        <v>378</v>
      </c>
      <c r="J2" s="9">
        <f t="shared" si="0"/>
        <v>408</v>
      </c>
      <c r="K2" s="9">
        <f t="shared" si="0"/>
        <v>408</v>
      </c>
      <c r="L2" s="9">
        <f t="shared" si="0"/>
        <v>438</v>
      </c>
      <c r="M2" s="9">
        <f t="shared" si="0"/>
        <v>438</v>
      </c>
      <c r="N2" s="9">
        <f t="shared" si="0"/>
        <v>468</v>
      </c>
      <c r="O2" s="9">
        <f t="shared" si="0"/>
        <v>468</v>
      </c>
      <c r="P2" s="9">
        <f t="shared" si="0"/>
        <v>498</v>
      </c>
      <c r="Q2" s="9">
        <f t="shared" si="0"/>
        <v>498</v>
      </c>
      <c r="R2" s="9">
        <f t="shared" si="0"/>
        <v>528</v>
      </c>
      <c r="S2" s="9">
        <f t="shared" si="0"/>
        <v>528</v>
      </c>
      <c r="T2" s="9">
        <f t="shared" si="0"/>
        <v>558</v>
      </c>
      <c r="U2" s="9">
        <f t="shared" si="0"/>
        <v>558</v>
      </c>
    </row>
    <row r="3" spans="1:21" x14ac:dyDescent="0.25">
      <c r="A3" s="8">
        <v>10</v>
      </c>
      <c r="B3" s="9">
        <f t="shared" ref="B3:Q21" si="1">(
  200 + ROUNDUP(B$1,-1)/10 * 25 + ROUNDUP($A3, -1)/10 * 15
) * 1.2</f>
        <v>288</v>
      </c>
      <c r="C3" s="9">
        <f t="shared" si="0"/>
        <v>288</v>
      </c>
      <c r="D3" s="9">
        <f t="shared" si="0"/>
        <v>318</v>
      </c>
      <c r="E3" s="9">
        <f t="shared" si="0"/>
        <v>318</v>
      </c>
      <c r="F3" s="9">
        <f t="shared" si="0"/>
        <v>348</v>
      </c>
      <c r="G3" s="9">
        <f t="shared" si="0"/>
        <v>348</v>
      </c>
      <c r="H3" s="9">
        <f t="shared" si="0"/>
        <v>378</v>
      </c>
      <c r="I3" s="9">
        <f t="shared" si="0"/>
        <v>378</v>
      </c>
      <c r="J3" s="9">
        <f t="shared" si="0"/>
        <v>408</v>
      </c>
      <c r="K3" s="9">
        <f t="shared" si="0"/>
        <v>408</v>
      </c>
      <c r="L3" s="9">
        <f t="shared" si="0"/>
        <v>438</v>
      </c>
      <c r="M3" s="9">
        <f t="shared" si="0"/>
        <v>438</v>
      </c>
      <c r="N3" s="9">
        <f t="shared" si="0"/>
        <v>468</v>
      </c>
      <c r="O3" s="9">
        <f t="shared" si="0"/>
        <v>468</v>
      </c>
      <c r="P3" s="9">
        <f t="shared" si="0"/>
        <v>498</v>
      </c>
      <c r="Q3" s="9">
        <f t="shared" si="0"/>
        <v>498</v>
      </c>
      <c r="R3" s="9">
        <f t="shared" si="0"/>
        <v>528</v>
      </c>
      <c r="S3" s="9">
        <f t="shared" si="0"/>
        <v>528</v>
      </c>
      <c r="T3" s="9">
        <f t="shared" si="0"/>
        <v>558</v>
      </c>
      <c r="U3" s="9">
        <f t="shared" si="0"/>
        <v>558</v>
      </c>
    </row>
    <row r="4" spans="1:21" x14ac:dyDescent="0.25">
      <c r="A4" s="8">
        <v>15</v>
      </c>
      <c r="B4" s="9">
        <f t="shared" si="1"/>
        <v>306</v>
      </c>
      <c r="C4" s="9">
        <f t="shared" si="0"/>
        <v>306</v>
      </c>
      <c r="D4" s="9">
        <f t="shared" si="0"/>
        <v>336</v>
      </c>
      <c r="E4" s="9">
        <f t="shared" si="0"/>
        <v>336</v>
      </c>
      <c r="F4" s="9">
        <f t="shared" si="0"/>
        <v>366</v>
      </c>
      <c r="G4" s="9">
        <f t="shared" si="0"/>
        <v>366</v>
      </c>
      <c r="H4" s="9">
        <f t="shared" si="0"/>
        <v>396</v>
      </c>
      <c r="I4" s="9">
        <f t="shared" si="0"/>
        <v>396</v>
      </c>
      <c r="J4" s="9">
        <f t="shared" si="0"/>
        <v>426</v>
      </c>
      <c r="K4" s="9">
        <f t="shared" si="0"/>
        <v>426</v>
      </c>
      <c r="L4" s="9">
        <f t="shared" si="0"/>
        <v>456</v>
      </c>
      <c r="M4" s="9">
        <f t="shared" si="0"/>
        <v>456</v>
      </c>
      <c r="N4" s="9">
        <f t="shared" si="0"/>
        <v>486</v>
      </c>
      <c r="O4" s="9">
        <f t="shared" si="0"/>
        <v>486</v>
      </c>
      <c r="P4" s="9">
        <f t="shared" si="0"/>
        <v>516</v>
      </c>
      <c r="Q4" s="9">
        <f t="shared" si="0"/>
        <v>516</v>
      </c>
      <c r="R4" s="9">
        <f t="shared" si="0"/>
        <v>546</v>
      </c>
      <c r="S4" s="9">
        <f t="shared" si="0"/>
        <v>546</v>
      </c>
      <c r="T4" s="9">
        <f t="shared" si="0"/>
        <v>576</v>
      </c>
      <c r="U4" s="9">
        <f t="shared" si="0"/>
        <v>576</v>
      </c>
    </row>
    <row r="5" spans="1:21" x14ac:dyDescent="0.25">
      <c r="A5" s="8">
        <v>20</v>
      </c>
      <c r="B5" s="9">
        <f t="shared" si="1"/>
        <v>306</v>
      </c>
      <c r="C5" s="9">
        <f t="shared" si="0"/>
        <v>306</v>
      </c>
      <c r="D5" s="9">
        <f t="shared" si="0"/>
        <v>336</v>
      </c>
      <c r="E5" s="9">
        <f t="shared" si="0"/>
        <v>336</v>
      </c>
      <c r="F5" s="9">
        <f t="shared" si="0"/>
        <v>366</v>
      </c>
      <c r="G5" s="9">
        <f t="shared" si="0"/>
        <v>366</v>
      </c>
      <c r="H5" s="9">
        <f t="shared" si="0"/>
        <v>396</v>
      </c>
      <c r="I5" s="9">
        <f t="shared" si="0"/>
        <v>396</v>
      </c>
      <c r="J5" s="9">
        <f t="shared" si="0"/>
        <v>426</v>
      </c>
      <c r="K5" s="9">
        <f t="shared" si="0"/>
        <v>426</v>
      </c>
      <c r="L5" s="9">
        <f t="shared" si="0"/>
        <v>456</v>
      </c>
      <c r="M5" s="9">
        <f t="shared" si="0"/>
        <v>456</v>
      </c>
      <c r="N5" s="9">
        <f t="shared" si="0"/>
        <v>486</v>
      </c>
      <c r="O5" s="9">
        <f t="shared" si="0"/>
        <v>486</v>
      </c>
      <c r="P5" s="9">
        <f t="shared" si="0"/>
        <v>516</v>
      </c>
      <c r="Q5" s="9">
        <f t="shared" si="0"/>
        <v>516</v>
      </c>
      <c r="R5" s="9">
        <f t="shared" si="0"/>
        <v>546</v>
      </c>
      <c r="S5" s="9">
        <f t="shared" si="0"/>
        <v>546</v>
      </c>
      <c r="T5" s="9">
        <f t="shared" si="0"/>
        <v>576</v>
      </c>
      <c r="U5" s="9">
        <f t="shared" si="0"/>
        <v>576</v>
      </c>
    </row>
    <row r="6" spans="1:21" x14ac:dyDescent="0.25">
      <c r="A6" s="8">
        <v>25</v>
      </c>
      <c r="B6" s="9">
        <f t="shared" si="1"/>
        <v>324</v>
      </c>
      <c r="C6" s="9">
        <f t="shared" si="0"/>
        <v>324</v>
      </c>
      <c r="D6" s="9">
        <f t="shared" si="0"/>
        <v>354</v>
      </c>
      <c r="E6" s="9">
        <f t="shared" si="0"/>
        <v>354</v>
      </c>
      <c r="F6" s="9">
        <f t="shared" si="0"/>
        <v>384</v>
      </c>
      <c r="G6" s="9">
        <f t="shared" si="0"/>
        <v>384</v>
      </c>
      <c r="H6" s="9">
        <f t="shared" si="0"/>
        <v>414</v>
      </c>
      <c r="I6" s="9">
        <f t="shared" si="0"/>
        <v>414</v>
      </c>
      <c r="J6" s="9">
        <f t="shared" si="0"/>
        <v>444</v>
      </c>
      <c r="K6" s="9">
        <f t="shared" si="0"/>
        <v>444</v>
      </c>
      <c r="L6" s="9">
        <f t="shared" si="0"/>
        <v>474</v>
      </c>
      <c r="M6" s="9">
        <f t="shared" si="0"/>
        <v>474</v>
      </c>
      <c r="N6" s="9">
        <f t="shared" si="0"/>
        <v>504</v>
      </c>
      <c r="O6" s="9">
        <f t="shared" si="0"/>
        <v>504</v>
      </c>
      <c r="P6" s="9">
        <f t="shared" si="0"/>
        <v>534</v>
      </c>
      <c r="Q6" s="9">
        <f t="shared" si="0"/>
        <v>534</v>
      </c>
      <c r="R6" s="9">
        <f t="shared" si="0"/>
        <v>564</v>
      </c>
      <c r="S6" s="9">
        <f t="shared" si="0"/>
        <v>564</v>
      </c>
      <c r="T6" s="9">
        <f t="shared" si="0"/>
        <v>594</v>
      </c>
      <c r="U6" s="9">
        <f t="shared" si="0"/>
        <v>594</v>
      </c>
    </row>
    <row r="7" spans="1:21" x14ac:dyDescent="0.25">
      <c r="A7" s="8">
        <v>30</v>
      </c>
      <c r="B7" s="9">
        <f t="shared" si="1"/>
        <v>324</v>
      </c>
      <c r="C7" s="9">
        <f t="shared" si="0"/>
        <v>324</v>
      </c>
      <c r="D7" s="9">
        <f t="shared" si="0"/>
        <v>354</v>
      </c>
      <c r="E7" s="9">
        <f t="shared" si="0"/>
        <v>354</v>
      </c>
      <c r="F7" s="9">
        <f t="shared" si="0"/>
        <v>384</v>
      </c>
      <c r="G7" s="9">
        <f t="shared" si="0"/>
        <v>384</v>
      </c>
      <c r="H7" s="9">
        <f t="shared" si="0"/>
        <v>414</v>
      </c>
      <c r="I7" s="9">
        <f t="shared" si="0"/>
        <v>414</v>
      </c>
      <c r="J7" s="9">
        <f t="shared" si="0"/>
        <v>444</v>
      </c>
      <c r="K7" s="9">
        <f t="shared" si="0"/>
        <v>444</v>
      </c>
      <c r="L7" s="9">
        <f t="shared" si="0"/>
        <v>474</v>
      </c>
      <c r="M7" s="9">
        <f t="shared" si="0"/>
        <v>474</v>
      </c>
      <c r="N7" s="9">
        <f t="shared" si="0"/>
        <v>504</v>
      </c>
      <c r="O7" s="9">
        <f t="shared" si="0"/>
        <v>504</v>
      </c>
      <c r="P7" s="9">
        <f t="shared" si="0"/>
        <v>534</v>
      </c>
      <c r="Q7" s="9">
        <f t="shared" si="0"/>
        <v>534</v>
      </c>
      <c r="R7" s="9">
        <f t="shared" si="0"/>
        <v>564</v>
      </c>
      <c r="S7" s="9">
        <f t="shared" si="0"/>
        <v>564</v>
      </c>
      <c r="T7" s="9">
        <f t="shared" si="0"/>
        <v>594</v>
      </c>
      <c r="U7" s="9">
        <f t="shared" si="0"/>
        <v>594</v>
      </c>
    </row>
    <row r="8" spans="1:21" x14ac:dyDescent="0.25">
      <c r="A8" s="8">
        <v>35</v>
      </c>
      <c r="B8" s="9">
        <f t="shared" si="1"/>
        <v>342</v>
      </c>
      <c r="C8" s="9">
        <f t="shared" si="0"/>
        <v>342</v>
      </c>
      <c r="D8" s="9">
        <f t="shared" si="0"/>
        <v>372</v>
      </c>
      <c r="E8" s="9">
        <f t="shared" si="0"/>
        <v>372</v>
      </c>
      <c r="F8" s="9">
        <f t="shared" si="0"/>
        <v>402</v>
      </c>
      <c r="G8" s="9">
        <f t="shared" si="0"/>
        <v>402</v>
      </c>
      <c r="H8" s="9">
        <f t="shared" si="0"/>
        <v>432</v>
      </c>
      <c r="I8" s="9">
        <f t="shared" si="0"/>
        <v>432</v>
      </c>
      <c r="J8" s="9">
        <f t="shared" si="0"/>
        <v>462</v>
      </c>
      <c r="K8" s="9">
        <f t="shared" si="0"/>
        <v>462</v>
      </c>
      <c r="L8" s="9">
        <f t="shared" si="0"/>
        <v>492</v>
      </c>
      <c r="M8" s="9">
        <f t="shared" si="0"/>
        <v>492</v>
      </c>
      <c r="N8" s="9">
        <f t="shared" si="0"/>
        <v>522</v>
      </c>
      <c r="O8" s="9">
        <f t="shared" si="0"/>
        <v>522</v>
      </c>
      <c r="P8" s="9">
        <f t="shared" si="0"/>
        <v>552</v>
      </c>
      <c r="Q8" s="9">
        <f t="shared" si="0"/>
        <v>552</v>
      </c>
      <c r="R8" s="9">
        <f t="shared" si="0"/>
        <v>582</v>
      </c>
      <c r="S8" s="9">
        <f t="shared" si="0"/>
        <v>582</v>
      </c>
      <c r="T8" s="9">
        <f t="shared" si="0"/>
        <v>612</v>
      </c>
      <c r="U8" s="9">
        <f t="shared" si="0"/>
        <v>612</v>
      </c>
    </row>
    <row r="9" spans="1:21" x14ac:dyDescent="0.25">
      <c r="A9" s="8">
        <v>40</v>
      </c>
      <c r="B9" s="9">
        <f t="shared" si="1"/>
        <v>342</v>
      </c>
      <c r="C9" s="9">
        <f t="shared" si="0"/>
        <v>342</v>
      </c>
      <c r="D9" s="9">
        <f t="shared" si="0"/>
        <v>372</v>
      </c>
      <c r="E9" s="9">
        <f t="shared" si="0"/>
        <v>372</v>
      </c>
      <c r="F9" s="9">
        <f t="shared" si="0"/>
        <v>402</v>
      </c>
      <c r="G9" s="9">
        <f t="shared" si="0"/>
        <v>402</v>
      </c>
      <c r="H9" s="9">
        <f t="shared" si="0"/>
        <v>432</v>
      </c>
      <c r="I9" s="9">
        <f t="shared" si="0"/>
        <v>432</v>
      </c>
      <c r="J9" s="9">
        <f t="shared" si="0"/>
        <v>462</v>
      </c>
      <c r="K9" s="9">
        <f t="shared" si="0"/>
        <v>462</v>
      </c>
      <c r="L9" s="9">
        <f t="shared" si="0"/>
        <v>492</v>
      </c>
      <c r="M9" s="9">
        <f t="shared" si="0"/>
        <v>492</v>
      </c>
      <c r="N9" s="9">
        <f t="shared" si="0"/>
        <v>522</v>
      </c>
      <c r="O9" s="9">
        <f t="shared" si="0"/>
        <v>522</v>
      </c>
      <c r="P9" s="9">
        <f t="shared" si="0"/>
        <v>552</v>
      </c>
      <c r="Q9" s="9">
        <f t="shared" si="0"/>
        <v>552</v>
      </c>
      <c r="R9" s="9">
        <f t="shared" si="0"/>
        <v>582</v>
      </c>
      <c r="S9" s="9">
        <f t="shared" si="0"/>
        <v>582</v>
      </c>
      <c r="T9" s="9">
        <f t="shared" si="0"/>
        <v>612</v>
      </c>
      <c r="U9" s="9">
        <f t="shared" si="0"/>
        <v>612</v>
      </c>
    </row>
    <row r="10" spans="1:21" x14ac:dyDescent="0.25">
      <c r="A10" s="8">
        <v>45</v>
      </c>
      <c r="B10" s="9">
        <f t="shared" si="1"/>
        <v>360</v>
      </c>
      <c r="C10" s="9">
        <f t="shared" si="0"/>
        <v>360</v>
      </c>
      <c r="D10" s="9">
        <f t="shared" si="0"/>
        <v>390</v>
      </c>
      <c r="E10" s="9">
        <f t="shared" si="0"/>
        <v>390</v>
      </c>
      <c r="F10" s="9">
        <f t="shared" si="0"/>
        <v>420</v>
      </c>
      <c r="G10" s="9">
        <f t="shared" si="0"/>
        <v>420</v>
      </c>
      <c r="H10" s="9">
        <f t="shared" si="0"/>
        <v>450</v>
      </c>
      <c r="I10" s="9">
        <f t="shared" si="0"/>
        <v>450</v>
      </c>
      <c r="J10" s="9">
        <f t="shared" si="0"/>
        <v>480</v>
      </c>
      <c r="K10" s="9">
        <f t="shared" si="0"/>
        <v>480</v>
      </c>
      <c r="L10" s="9">
        <f t="shared" si="0"/>
        <v>510</v>
      </c>
      <c r="M10" s="9">
        <f t="shared" si="0"/>
        <v>510</v>
      </c>
      <c r="N10" s="9">
        <f t="shared" si="0"/>
        <v>540</v>
      </c>
      <c r="O10" s="9">
        <f t="shared" si="0"/>
        <v>540</v>
      </c>
      <c r="P10" s="9">
        <f t="shared" si="0"/>
        <v>570</v>
      </c>
      <c r="Q10" s="9">
        <f t="shared" si="0"/>
        <v>570</v>
      </c>
      <c r="R10" s="9">
        <f t="shared" si="0"/>
        <v>600</v>
      </c>
      <c r="S10" s="9">
        <f t="shared" si="0"/>
        <v>600</v>
      </c>
      <c r="T10" s="9">
        <f t="shared" si="0"/>
        <v>630</v>
      </c>
      <c r="U10" s="9">
        <f t="shared" si="0"/>
        <v>630</v>
      </c>
    </row>
    <row r="11" spans="1:21" x14ac:dyDescent="0.25">
      <c r="A11" s="8">
        <v>50</v>
      </c>
      <c r="B11" s="9">
        <f t="shared" si="1"/>
        <v>360</v>
      </c>
      <c r="C11" s="9">
        <f t="shared" si="0"/>
        <v>360</v>
      </c>
      <c r="D11" s="9">
        <f t="shared" si="0"/>
        <v>390</v>
      </c>
      <c r="E11" s="9">
        <f t="shared" si="0"/>
        <v>390</v>
      </c>
      <c r="F11" s="9">
        <f t="shared" si="0"/>
        <v>420</v>
      </c>
      <c r="G11" s="9">
        <f t="shared" si="0"/>
        <v>420</v>
      </c>
      <c r="H11" s="9">
        <f t="shared" si="0"/>
        <v>450</v>
      </c>
      <c r="I11" s="9">
        <f t="shared" si="0"/>
        <v>450</v>
      </c>
      <c r="J11" s="9">
        <f t="shared" si="0"/>
        <v>480</v>
      </c>
      <c r="K11" s="9">
        <f t="shared" si="0"/>
        <v>480</v>
      </c>
      <c r="L11" s="9">
        <f t="shared" si="0"/>
        <v>510</v>
      </c>
      <c r="M11" s="9">
        <f t="shared" si="0"/>
        <v>510</v>
      </c>
      <c r="N11" s="9">
        <f t="shared" si="0"/>
        <v>540</v>
      </c>
      <c r="O11" s="9">
        <f t="shared" si="0"/>
        <v>540</v>
      </c>
      <c r="P11" s="9">
        <f t="shared" si="0"/>
        <v>570</v>
      </c>
      <c r="Q11" s="9">
        <f t="shared" si="0"/>
        <v>570</v>
      </c>
      <c r="R11" s="9">
        <f t="shared" si="0"/>
        <v>600</v>
      </c>
      <c r="S11" s="9">
        <f t="shared" si="0"/>
        <v>600</v>
      </c>
      <c r="T11" s="9">
        <f t="shared" si="0"/>
        <v>630</v>
      </c>
      <c r="U11" s="9">
        <f t="shared" si="0"/>
        <v>630</v>
      </c>
    </row>
    <row r="12" spans="1:21" x14ac:dyDescent="0.25">
      <c r="A12" s="8">
        <v>55</v>
      </c>
      <c r="B12" s="9">
        <f t="shared" si="1"/>
        <v>378</v>
      </c>
      <c r="C12" s="9">
        <f t="shared" si="0"/>
        <v>378</v>
      </c>
      <c r="D12" s="9">
        <f t="shared" si="0"/>
        <v>408</v>
      </c>
      <c r="E12" s="9">
        <f t="shared" si="0"/>
        <v>408</v>
      </c>
      <c r="F12" s="9">
        <f t="shared" si="0"/>
        <v>438</v>
      </c>
      <c r="G12" s="9">
        <f t="shared" si="0"/>
        <v>438</v>
      </c>
      <c r="H12" s="9">
        <f t="shared" si="0"/>
        <v>468</v>
      </c>
      <c r="I12" s="9">
        <f t="shared" si="0"/>
        <v>468</v>
      </c>
      <c r="J12" s="9">
        <f t="shared" si="0"/>
        <v>498</v>
      </c>
      <c r="K12" s="9">
        <f t="shared" si="0"/>
        <v>498</v>
      </c>
      <c r="L12" s="9">
        <f t="shared" si="0"/>
        <v>528</v>
      </c>
      <c r="M12" s="9">
        <f t="shared" si="0"/>
        <v>528</v>
      </c>
      <c r="N12" s="9">
        <f t="shared" si="0"/>
        <v>558</v>
      </c>
      <c r="O12" s="9">
        <f t="shared" si="0"/>
        <v>558</v>
      </c>
      <c r="P12" s="9">
        <f t="shared" si="0"/>
        <v>588</v>
      </c>
      <c r="Q12" s="9">
        <f t="shared" si="0"/>
        <v>588</v>
      </c>
      <c r="R12" s="9">
        <f t="shared" si="0"/>
        <v>618</v>
      </c>
      <c r="S12" s="9">
        <f t="shared" si="0"/>
        <v>618</v>
      </c>
      <c r="T12" s="9">
        <f t="shared" si="0"/>
        <v>648</v>
      </c>
      <c r="U12" s="9">
        <f t="shared" si="0"/>
        <v>648</v>
      </c>
    </row>
    <row r="13" spans="1:21" x14ac:dyDescent="0.25">
      <c r="A13" s="8">
        <v>60</v>
      </c>
      <c r="B13" s="9">
        <f t="shared" si="1"/>
        <v>378</v>
      </c>
      <c r="C13" s="9">
        <f t="shared" si="0"/>
        <v>378</v>
      </c>
      <c r="D13" s="9">
        <f t="shared" si="0"/>
        <v>408</v>
      </c>
      <c r="E13" s="9">
        <f t="shared" si="0"/>
        <v>408</v>
      </c>
      <c r="F13" s="9">
        <f t="shared" si="0"/>
        <v>438</v>
      </c>
      <c r="G13" s="9">
        <f t="shared" si="0"/>
        <v>438</v>
      </c>
      <c r="H13" s="9">
        <f t="shared" si="0"/>
        <v>468</v>
      </c>
      <c r="I13" s="9">
        <f t="shared" si="0"/>
        <v>468</v>
      </c>
      <c r="J13" s="9">
        <f t="shared" si="0"/>
        <v>498</v>
      </c>
      <c r="K13" s="9">
        <f t="shared" si="0"/>
        <v>498</v>
      </c>
      <c r="L13" s="9">
        <f t="shared" si="0"/>
        <v>528</v>
      </c>
      <c r="M13" s="9">
        <f t="shared" si="0"/>
        <v>528</v>
      </c>
      <c r="N13" s="9">
        <f t="shared" si="0"/>
        <v>558</v>
      </c>
      <c r="O13" s="9">
        <f t="shared" si="0"/>
        <v>558</v>
      </c>
      <c r="P13" s="9">
        <f t="shared" si="0"/>
        <v>588</v>
      </c>
      <c r="Q13" s="9">
        <f t="shared" si="0"/>
        <v>588</v>
      </c>
      <c r="R13" s="9">
        <f t="shared" si="0"/>
        <v>618</v>
      </c>
      <c r="S13" s="9">
        <f t="shared" si="0"/>
        <v>618</v>
      </c>
      <c r="T13" s="9">
        <f t="shared" si="0"/>
        <v>648</v>
      </c>
      <c r="U13" s="9">
        <f t="shared" si="0"/>
        <v>648</v>
      </c>
    </row>
    <row r="14" spans="1:21" x14ac:dyDescent="0.25">
      <c r="A14" s="8">
        <v>65</v>
      </c>
      <c r="B14" s="9">
        <f t="shared" si="1"/>
        <v>396</v>
      </c>
      <c r="C14" s="9">
        <f t="shared" si="0"/>
        <v>396</v>
      </c>
      <c r="D14" s="9">
        <f t="shared" si="0"/>
        <v>426</v>
      </c>
      <c r="E14" s="9">
        <f t="shared" si="0"/>
        <v>426</v>
      </c>
      <c r="F14" s="9">
        <f t="shared" si="0"/>
        <v>456</v>
      </c>
      <c r="G14" s="9">
        <f t="shared" si="0"/>
        <v>456</v>
      </c>
      <c r="H14" s="9">
        <f t="shared" si="0"/>
        <v>486</v>
      </c>
      <c r="I14" s="9">
        <f t="shared" si="0"/>
        <v>486</v>
      </c>
      <c r="J14" s="9">
        <f t="shared" si="0"/>
        <v>516</v>
      </c>
      <c r="K14" s="9">
        <f t="shared" si="0"/>
        <v>516</v>
      </c>
      <c r="L14" s="9">
        <f t="shared" si="0"/>
        <v>546</v>
      </c>
      <c r="M14" s="9">
        <f t="shared" si="0"/>
        <v>546</v>
      </c>
      <c r="N14" s="9">
        <f t="shared" si="0"/>
        <v>576</v>
      </c>
      <c r="O14" s="9">
        <f t="shared" si="0"/>
        <v>576</v>
      </c>
      <c r="P14" s="9">
        <f t="shared" si="0"/>
        <v>606</v>
      </c>
      <c r="Q14" s="9">
        <f t="shared" si="0"/>
        <v>606</v>
      </c>
      <c r="R14" s="9">
        <f t="shared" si="0"/>
        <v>636</v>
      </c>
      <c r="S14" s="9">
        <f t="shared" si="0"/>
        <v>636</v>
      </c>
      <c r="T14" s="9">
        <f t="shared" si="0"/>
        <v>666</v>
      </c>
      <c r="U14" s="9">
        <f t="shared" si="0"/>
        <v>666</v>
      </c>
    </row>
    <row r="15" spans="1:21" x14ac:dyDescent="0.25">
      <c r="A15" s="8">
        <v>70</v>
      </c>
      <c r="B15" s="9">
        <f t="shared" si="1"/>
        <v>396</v>
      </c>
      <c r="C15" s="9">
        <f t="shared" si="0"/>
        <v>396</v>
      </c>
      <c r="D15" s="9">
        <f t="shared" si="0"/>
        <v>426</v>
      </c>
      <c r="E15" s="9">
        <f t="shared" si="0"/>
        <v>426</v>
      </c>
      <c r="F15" s="9">
        <f t="shared" si="0"/>
        <v>456</v>
      </c>
      <c r="G15" s="9">
        <f t="shared" si="0"/>
        <v>456</v>
      </c>
      <c r="H15" s="9">
        <f t="shared" si="0"/>
        <v>486</v>
      </c>
      <c r="I15" s="9">
        <f t="shared" si="0"/>
        <v>486</v>
      </c>
      <c r="J15" s="9">
        <f t="shared" si="0"/>
        <v>516</v>
      </c>
      <c r="K15" s="9">
        <f t="shared" ref="K15:U21" si="2">(
  200 + ROUNDUP(K$1,-1)/10 * 25 + ROUNDUP($A15, -1)/10 * 15
) * 1.2</f>
        <v>516</v>
      </c>
      <c r="L15" s="9">
        <f t="shared" si="2"/>
        <v>546</v>
      </c>
      <c r="M15" s="9">
        <f t="shared" si="2"/>
        <v>546</v>
      </c>
      <c r="N15" s="9">
        <f t="shared" si="2"/>
        <v>576</v>
      </c>
      <c r="O15" s="9">
        <f t="shared" si="2"/>
        <v>576</v>
      </c>
      <c r="P15" s="9">
        <f t="shared" si="2"/>
        <v>606</v>
      </c>
      <c r="Q15" s="9">
        <f t="shared" si="2"/>
        <v>606</v>
      </c>
      <c r="R15" s="9">
        <f t="shared" si="2"/>
        <v>636</v>
      </c>
      <c r="S15" s="9">
        <f t="shared" si="2"/>
        <v>636</v>
      </c>
      <c r="T15" s="9">
        <f t="shared" si="2"/>
        <v>666</v>
      </c>
      <c r="U15" s="9">
        <f t="shared" si="2"/>
        <v>666</v>
      </c>
    </row>
    <row r="16" spans="1:21" x14ac:dyDescent="0.25">
      <c r="A16" s="8">
        <v>75</v>
      </c>
      <c r="B16" s="9">
        <f t="shared" si="1"/>
        <v>414</v>
      </c>
      <c r="C16" s="9">
        <f t="shared" si="1"/>
        <v>414</v>
      </c>
      <c r="D16" s="9">
        <f t="shared" si="1"/>
        <v>444</v>
      </c>
      <c r="E16" s="9">
        <f t="shared" si="1"/>
        <v>444</v>
      </c>
      <c r="F16" s="9">
        <f t="shared" si="1"/>
        <v>474</v>
      </c>
      <c r="G16" s="9">
        <f t="shared" si="1"/>
        <v>474</v>
      </c>
      <c r="H16" s="9">
        <f t="shared" si="1"/>
        <v>504</v>
      </c>
      <c r="I16" s="9">
        <f t="shared" si="1"/>
        <v>504</v>
      </c>
      <c r="J16" s="9">
        <f t="shared" si="1"/>
        <v>534</v>
      </c>
      <c r="K16" s="9">
        <f t="shared" si="1"/>
        <v>534</v>
      </c>
      <c r="L16" s="9">
        <f t="shared" si="1"/>
        <v>564</v>
      </c>
      <c r="M16" s="9">
        <f t="shared" si="1"/>
        <v>564</v>
      </c>
      <c r="N16" s="9">
        <f t="shared" si="1"/>
        <v>594</v>
      </c>
      <c r="O16" s="9">
        <f t="shared" si="1"/>
        <v>594</v>
      </c>
      <c r="P16" s="9">
        <f t="shared" si="1"/>
        <v>624</v>
      </c>
      <c r="Q16" s="9">
        <f t="shared" si="1"/>
        <v>624</v>
      </c>
      <c r="R16" s="9">
        <f t="shared" si="2"/>
        <v>654</v>
      </c>
      <c r="S16" s="9">
        <f t="shared" si="2"/>
        <v>654</v>
      </c>
      <c r="T16" s="9">
        <f t="shared" si="2"/>
        <v>684</v>
      </c>
      <c r="U16" s="9">
        <f t="shared" si="2"/>
        <v>684</v>
      </c>
    </row>
    <row r="17" spans="1:21" x14ac:dyDescent="0.25">
      <c r="A17" s="8">
        <v>80</v>
      </c>
      <c r="B17" s="9">
        <f t="shared" si="1"/>
        <v>414</v>
      </c>
      <c r="C17" s="9">
        <f t="shared" si="1"/>
        <v>414</v>
      </c>
      <c r="D17" s="9">
        <f t="shared" si="1"/>
        <v>444</v>
      </c>
      <c r="E17" s="9">
        <f t="shared" si="1"/>
        <v>444</v>
      </c>
      <c r="F17" s="9">
        <f t="shared" si="1"/>
        <v>474</v>
      </c>
      <c r="G17" s="9">
        <f t="shared" si="1"/>
        <v>474</v>
      </c>
      <c r="H17" s="9">
        <f t="shared" si="1"/>
        <v>504</v>
      </c>
      <c r="I17" s="9">
        <f t="shared" si="1"/>
        <v>504</v>
      </c>
      <c r="J17" s="9">
        <f t="shared" si="1"/>
        <v>534</v>
      </c>
      <c r="K17" s="9">
        <f t="shared" si="1"/>
        <v>534</v>
      </c>
      <c r="L17" s="9">
        <f t="shared" si="1"/>
        <v>564</v>
      </c>
      <c r="M17" s="9">
        <f t="shared" si="1"/>
        <v>564</v>
      </c>
      <c r="N17" s="9">
        <f t="shared" si="1"/>
        <v>594</v>
      </c>
      <c r="O17" s="9">
        <f t="shared" si="1"/>
        <v>594</v>
      </c>
      <c r="P17" s="9">
        <f t="shared" si="1"/>
        <v>624</v>
      </c>
      <c r="Q17" s="9">
        <f t="shared" si="1"/>
        <v>624</v>
      </c>
      <c r="R17" s="9">
        <f t="shared" si="2"/>
        <v>654</v>
      </c>
      <c r="S17" s="9">
        <f t="shared" si="2"/>
        <v>654</v>
      </c>
      <c r="T17" s="9">
        <f t="shared" si="2"/>
        <v>684</v>
      </c>
      <c r="U17" s="9">
        <f t="shared" si="2"/>
        <v>684</v>
      </c>
    </row>
    <row r="18" spans="1:21" x14ac:dyDescent="0.25">
      <c r="A18" s="8">
        <v>85</v>
      </c>
      <c r="B18" s="9">
        <f t="shared" si="1"/>
        <v>432</v>
      </c>
      <c r="C18" s="9">
        <f t="shared" si="1"/>
        <v>432</v>
      </c>
      <c r="D18" s="9">
        <f t="shared" si="1"/>
        <v>462</v>
      </c>
      <c r="E18" s="9">
        <f t="shared" si="1"/>
        <v>462</v>
      </c>
      <c r="F18" s="9">
        <f t="shared" si="1"/>
        <v>492</v>
      </c>
      <c r="G18" s="9">
        <f t="shared" si="1"/>
        <v>492</v>
      </c>
      <c r="H18" s="9">
        <f t="shared" si="1"/>
        <v>522</v>
      </c>
      <c r="I18" s="9">
        <f t="shared" si="1"/>
        <v>522</v>
      </c>
      <c r="J18" s="9">
        <f t="shared" si="1"/>
        <v>552</v>
      </c>
      <c r="K18" s="9">
        <f t="shared" si="1"/>
        <v>552</v>
      </c>
      <c r="L18" s="9">
        <f t="shared" si="1"/>
        <v>582</v>
      </c>
      <c r="M18" s="9">
        <f t="shared" si="1"/>
        <v>582</v>
      </c>
      <c r="N18" s="9">
        <f t="shared" si="1"/>
        <v>612</v>
      </c>
      <c r="O18" s="9">
        <f t="shared" si="1"/>
        <v>612</v>
      </c>
      <c r="P18" s="9">
        <f t="shared" si="1"/>
        <v>642</v>
      </c>
      <c r="Q18" s="9">
        <f t="shared" si="1"/>
        <v>642</v>
      </c>
      <c r="R18" s="9">
        <f t="shared" si="2"/>
        <v>672</v>
      </c>
      <c r="S18" s="9">
        <f t="shared" si="2"/>
        <v>672</v>
      </c>
      <c r="T18" s="9">
        <f t="shared" si="2"/>
        <v>702</v>
      </c>
      <c r="U18" s="9">
        <f t="shared" si="2"/>
        <v>702</v>
      </c>
    </row>
    <row r="19" spans="1:21" x14ac:dyDescent="0.25">
      <c r="A19" s="8">
        <v>90</v>
      </c>
      <c r="B19" s="9">
        <f t="shared" si="1"/>
        <v>432</v>
      </c>
      <c r="C19" s="9">
        <f t="shared" si="1"/>
        <v>432</v>
      </c>
      <c r="D19" s="9">
        <f t="shared" si="1"/>
        <v>462</v>
      </c>
      <c r="E19" s="9">
        <f t="shared" si="1"/>
        <v>462</v>
      </c>
      <c r="F19" s="9">
        <f t="shared" si="1"/>
        <v>492</v>
      </c>
      <c r="G19" s="9">
        <f t="shared" si="1"/>
        <v>492</v>
      </c>
      <c r="H19" s="9">
        <f t="shared" si="1"/>
        <v>522</v>
      </c>
      <c r="I19" s="9">
        <f t="shared" si="1"/>
        <v>522</v>
      </c>
      <c r="J19" s="9">
        <f t="shared" si="1"/>
        <v>552</v>
      </c>
      <c r="K19" s="9">
        <f t="shared" si="1"/>
        <v>552</v>
      </c>
      <c r="L19" s="9">
        <f t="shared" si="1"/>
        <v>582</v>
      </c>
      <c r="M19" s="9">
        <f t="shared" si="1"/>
        <v>582</v>
      </c>
      <c r="N19" s="9">
        <f t="shared" si="1"/>
        <v>612</v>
      </c>
      <c r="O19" s="9">
        <f t="shared" si="1"/>
        <v>612</v>
      </c>
      <c r="P19" s="9">
        <f t="shared" si="1"/>
        <v>642</v>
      </c>
      <c r="Q19" s="9">
        <f t="shared" si="1"/>
        <v>642</v>
      </c>
      <c r="R19" s="9">
        <f t="shared" si="2"/>
        <v>672</v>
      </c>
      <c r="S19" s="9">
        <f t="shared" si="2"/>
        <v>672</v>
      </c>
      <c r="T19" s="9">
        <f t="shared" si="2"/>
        <v>702</v>
      </c>
      <c r="U19" s="9">
        <f t="shared" si="2"/>
        <v>702</v>
      </c>
    </row>
    <row r="20" spans="1:21" x14ac:dyDescent="0.25">
      <c r="A20" s="8">
        <v>95</v>
      </c>
      <c r="B20" s="9">
        <f t="shared" si="1"/>
        <v>450</v>
      </c>
      <c r="C20" s="9">
        <f t="shared" si="1"/>
        <v>450</v>
      </c>
      <c r="D20" s="9">
        <f t="shared" si="1"/>
        <v>480</v>
      </c>
      <c r="E20" s="9">
        <f t="shared" si="1"/>
        <v>480</v>
      </c>
      <c r="F20" s="9">
        <f t="shared" si="1"/>
        <v>510</v>
      </c>
      <c r="G20" s="9">
        <f t="shared" si="1"/>
        <v>510</v>
      </c>
      <c r="H20" s="9">
        <f t="shared" si="1"/>
        <v>540</v>
      </c>
      <c r="I20" s="9">
        <f t="shared" si="1"/>
        <v>540</v>
      </c>
      <c r="J20" s="9">
        <f t="shared" si="1"/>
        <v>570</v>
      </c>
      <c r="K20" s="9">
        <f t="shared" si="1"/>
        <v>570</v>
      </c>
      <c r="L20" s="9">
        <f t="shared" si="1"/>
        <v>600</v>
      </c>
      <c r="M20" s="9">
        <f t="shared" si="1"/>
        <v>600</v>
      </c>
      <c r="N20" s="9">
        <f t="shared" si="1"/>
        <v>630</v>
      </c>
      <c r="O20" s="9">
        <f t="shared" si="1"/>
        <v>630</v>
      </c>
      <c r="P20" s="9">
        <f t="shared" si="1"/>
        <v>660</v>
      </c>
      <c r="Q20" s="9">
        <f t="shared" si="1"/>
        <v>660</v>
      </c>
      <c r="R20" s="9">
        <f t="shared" si="2"/>
        <v>690</v>
      </c>
      <c r="S20" s="9">
        <f t="shared" si="2"/>
        <v>690</v>
      </c>
      <c r="T20" s="9">
        <f t="shared" si="2"/>
        <v>720</v>
      </c>
      <c r="U20" s="9">
        <f t="shared" si="2"/>
        <v>720</v>
      </c>
    </row>
    <row r="21" spans="1:21" x14ac:dyDescent="0.25">
      <c r="A21" s="8">
        <v>100</v>
      </c>
      <c r="B21" s="9">
        <f t="shared" si="1"/>
        <v>450</v>
      </c>
      <c r="C21" s="9">
        <f t="shared" si="1"/>
        <v>450</v>
      </c>
      <c r="D21" s="9">
        <f t="shared" si="1"/>
        <v>480</v>
      </c>
      <c r="E21" s="9">
        <f t="shared" si="1"/>
        <v>480</v>
      </c>
      <c r="F21" s="9">
        <f t="shared" si="1"/>
        <v>510</v>
      </c>
      <c r="G21" s="9">
        <f t="shared" si="1"/>
        <v>510</v>
      </c>
      <c r="H21" s="9">
        <f t="shared" si="1"/>
        <v>540</v>
      </c>
      <c r="I21" s="9">
        <f t="shared" si="1"/>
        <v>540</v>
      </c>
      <c r="J21" s="9">
        <f t="shared" si="1"/>
        <v>570</v>
      </c>
      <c r="K21" s="9">
        <f t="shared" si="1"/>
        <v>570</v>
      </c>
      <c r="L21" s="9">
        <f t="shared" si="1"/>
        <v>600</v>
      </c>
      <c r="M21" s="9">
        <f t="shared" si="1"/>
        <v>600</v>
      </c>
      <c r="N21" s="9">
        <f t="shared" si="1"/>
        <v>630</v>
      </c>
      <c r="O21" s="9">
        <f t="shared" si="1"/>
        <v>630</v>
      </c>
      <c r="P21" s="9">
        <f t="shared" si="1"/>
        <v>660</v>
      </c>
      <c r="Q21" s="9">
        <f t="shared" si="1"/>
        <v>660</v>
      </c>
      <c r="R21" s="9">
        <f t="shared" si="2"/>
        <v>690</v>
      </c>
      <c r="S21" s="9">
        <f t="shared" si="2"/>
        <v>690</v>
      </c>
      <c r="T21" s="9">
        <f t="shared" si="2"/>
        <v>720</v>
      </c>
      <c r="U21" s="9">
        <f t="shared" si="2"/>
        <v>720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782C3-7F9A-41CC-A5AB-50E72FBF8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Francia egyetemek QS rangsora</vt:lpstr>
      <vt:lpstr>Megoldások</vt:lpstr>
      <vt:lpstr>Jelmagyarazat</vt:lpstr>
      <vt:lpstr>Költözés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Patyi</dc:creator>
  <cp:lastModifiedBy>Kornél Patyi</cp:lastModifiedBy>
  <dcterms:created xsi:type="dcterms:W3CDTF">2025-01-14T18:58:33Z</dcterms:created>
  <dcterms:modified xsi:type="dcterms:W3CDTF">2025-01-15T13:56:12Z</dcterms:modified>
</cp:coreProperties>
</file>