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16.3\"/>
    </mc:Choice>
  </mc:AlternateContent>
  <xr:revisionPtr revIDLastSave="0" documentId="13_ncr:1_{F761FD2B-15F6-4243-BACB-03B813B7771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gyesített" sheetId="2" r:id="rId1"/>
    <sheet name="Termelés" sheetId="1" r:id="rId2"/>
  </sheets>
  <definedNames>
    <definedName name="ExternalData_1" localSheetId="0" hidden="1">Egyesített!$A$2:$P$45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eb8d578c-010c-4945-bdef-81c5b27effc8" name="Table001  Page 1" connection="Lekérdezés - Table001 (Page 1)"/>
          <x15:modelTable id="Table002  Page 2_f973fa7f-a998-419d-bc6b-6dfed2ea0cea" name="Table002  Page 2" connection="Lekérdezés - Table002 (Page 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2" l="1" a="1"/>
  <c r="C48" i="2" s="1"/>
  <c r="D48" i="2" a="1"/>
  <c r="D48" i="2" s="1"/>
  <c r="E48" i="2" a="1"/>
  <c r="E48" i="2"/>
  <c r="F48" i="2" a="1"/>
  <c r="F48" i="2" s="1"/>
  <c r="G48" i="2" a="1"/>
  <c r="G48" i="2" s="1"/>
  <c r="H48" i="2" a="1"/>
  <c r="H48" i="2" s="1"/>
  <c r="I48" i="2" a="1"/>
  <c r="I48" i="2"/>
  <c r="J48" i="2" a="1"/>
  <c r="J48" i="2" s="1"/>
  <c r="K48" i="2" a="1"/>
  <c r="K48" i="2" s="1"/>
  <c r="L48" i="2" a="1"/>
  <c r="L48" i="2" s="1"/>
  <c r="M48" i="2" a="1"/>
  <c r="M48" i="2" s="1"/>
  <c r="N48" i="2" a="1"/>
  <c r="N48" i="2" s="1"/>
  <c r="O48" i="2" a="1"/>
  <c r="O48" i="2" s="1"/>
  <c r="P48" i="2" a="1"/>
  <c r="P48" i="2" s="1"/>
  <c r="B48" i="2" a="1"/>
  <c r="B48" i="2" s="1"/>
  <c r="B56" i="2" a="1"/>
  <c r="B56" i="2" s="1"/>
  <c r="B54" i="2" l="1"/>
  <c r="B51" i="2" l="1"/>
  <c r="R4" i="2" a="1"/>
  <c r="R4" i="2" s="1"/>
  <c r="R5" i="2" a="1"/>
  <c r="R5" i="2" s="1"/>
  <c r="R6" i="2" a="1"/>
  <c r="R6" i="2" s="1"/>
  <c r="R7" i="2" a="1"/>
  <c r="R7" i="2" s="1"/>
  <c r="R8" i="2" a="1"/>
  <c r="R8" i="2" s="1"/>
  <c r="R9" i="2" a="1"/>
  <c r="R9" i="2" s="1"/>
  <c r="R10" i="2" a="1"/>
  <c r="R10" i="2" s="1"/>
  <c r="R11" i="2" a="1"/>
  <c r="R11" i="2" s="1"/>
  <c r="R12" i="2" a="1"/>
  <c r="R12" i="2" s="1"/>
  <c r="R13" i="2" a="1"/>
  <c r="R13" i="2" s="1"/>
  <c r="R14" i="2" a="1"/>
  <c r="R14" i="2" s="1"/>
  <c r="R15" i="2" a="1"/>
  <c r="R15" i="2" s="1"/>
  <c r="R16" i="2" a="1"/>
  <c r="R16" i="2" s="1"/>
  <c r="R17" i="2" a="1"/>
  <c r="R17" i="2" s="1"/>
  <c r="R18" i="2" a="1"/>
  <c r="R18" i="2" s="1"/>
  <c r="R19" i="2" a="1"/>
  <c r="R19" i="2" s="1"/>
  <c r="R20" i="2" a="1"/>
  <c r="R20" i="2" s="1"/>
  <c r="R21" i="2" a="1"/>
  <c r="R21" i="2" s="1"/>
  <c r="R22" i="2" a="1"/>
  <c r="R22" i="2" s="1"/>
  <c r="R23" i="2" a="1"/>
  <c r="R23" i="2" s="1"/>
  <c r="R24" i="2" a="1"/>
  <c r="R24" i="2" s="1"/>
  <c r="R25" i="2" a="1"/>
  <c r="R25" i="2" s="1"/>
  <c r="R26" i="2" a="1"/>
  <c r="R26" i="2" s="1"/>
  <c r="R27" i="2" a="1"/>
  <c r="R27" i="2" s="1"/>
  <c r="R28" i="2" a="1"/>
  <c r="R28" i="2" s="1"/>
  <c r="R29" i="2" a="1"/>
  <c r="R29" i="2" s="1"/>
  <c r="R30" i="2" a="1"/>
  <c r="R30" i="2" s="1"/>
  <c r="R31" i="2" a="1"/>
  <c r="R31" i="2" s="1"/>
  <c r="R32" i="2" a="1"/>
  <c r="R32" i="2" s="1"/>
  <c r="R33" i="2" a="1"/>
  <c r="R33" i="2" s="1"/>
  <c r="R34" i="2" a="1"/>
  <c r="R34" i="2" s="1"/>
  <c r="R35" i="2" a="1"/>
  <c r="R35" i="2" s="1"/>
  <c r="R36" i="2" a="1"/>
  <c r="R36" i="2" s="1"/>
  <c r="R37" i="2" a="1"/>
  <c r="R37" i="2" s="1"/>
  <c r="R38" i="2" a="1"/>
  <c r="R38" i="2" s="1"/>
  <c r="R39" i="2" a="1"/>
  <c r="R39" i="2" s="1"/>
  <c r="R40" i="2" a="1"/>
  <c r="R40" i="2" s="1"/>
  <c r="R41" i="2" a="1"/>
  <c r="R41" i="2" s="1"/>
  <c r="R42" i="2" a="1"/>
  <c r="R42" i="2" s="1"/>
  <c r="R43" i="2" a="1"/>
  <c r="R43" i="2" s="1"/>
  <c r="R44" i="2" a="1"/>
  <c r="R44" i="2" s="1"/>
  <c r="R45" i="2" a="1"/>
  <c r="R45" i="2" s="1"/>
  <c r="R3" i="2" a="1"/>
  <c r="R3" i="2" s="1"/>
  <c r="B49" i="2" a="1"/>
  <c r="B4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96BE3B-D048-4C7D-9374-2946929C1985}" keepAlive="1" name="Lekérdezés - Egyesített" description="A munkafüzetben levő „Egyesített” lekérdezés kapcsolata" type="5" refreshedVersion="8" background="1" saveData="1">
    <dbPr connection="Provider=Microsoft.Mashup.OleDb.1;Data Source=$Workbook$;Location=Egyesített;Extended Properties=&quot;&quot;" command="SELECT * FROM [Egyesített]"/>
  </connection>
  <connection id="2" xr16:uid="{541733E6-2A22-44E9-A8A2-85E7DEBF2587}" name="Lekérdezés - Table001 (Page 1)" description="A munkafüzetben levő „Table001 (Page 1)” lekérdezés kapcsolata" type="100" refreshedVersion="8" minRefreshableVersion="5">
    <extLst>
      <ext xmlns:x15="http://schemas.microsoft.com/office/spreadsheetml/2010/11/main" uri="{DE250136-89BD-433C-8126-D09CA5730AF9}">
        <x15:connection id="a0553363-cc91-4cb8-884a-d1eb18a5927d">
          <x15:oledbPr connection="Provider=Microsoft.Mashup.OleDb.1;Data Source=$Workbook$;Location=&quot;Table001 (Page 1)&quot;;Extended Properties=&quot;&quot;">
            <x15:dbTables>
              <x15:dbTable name="Table001 (Page 1)"/>
            </x15:dbTables>
          </x15:oledbPr>
        </x15:connection>
      </ext>
    </extLst>
  </connection>
  <connection id="3" xr16:uid="{B7DAB8D4-D965-4DE6-95F7-3275F814A406}" name="Lekérdezés - Table002 (Page 2)" description="A munkafüzetben levő „Table002 (Page 2)” lekérdezés kapcsolata" type="100" refreshedVersion="8" minRefreshableVersion="5">
    <extLst>
      <ext xmlns:x15="http://schemas.microsoft.com/office/spreadsheetml/2010/11/main" uri="{DE250136-89BD-433C-8126-D09CA5730AF9}">
        <x15:connection id="6c031ab4-dc2d-4208-8703-e9a54aa8a9c7">
          <x15:oledbPr connection="Provider=Microsoft.Mashup.OleDb.1;Data Source=$Workbook$;Location=&quot;Table002 (Page 2)&quot;;Extended Properties=&quot;&quot;">
            <x15:dbTables>
              <x15:dbTable name="Table002 (Page 2)"/>
            </x15:dbTables>
          </x15:oledbPr>
        </x15:connection>
      </ext>
    </extLst>
  </connection>
  <connection id="4" xr16:uid="{B6BF7A2D-9907-4034-87B2-58CA37241A90}" keepAlive="1" name="ThisWorkbookDataModel" description="Adat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<sst xmlns="http://schemas.openxmlformats.org/spreadsheetml/2006/main" count="106" uniqueCount="95">
  <si>
    <t>Ausztria</t>
  </si>
  <si>
    <t>..</t>
  </si>
  <si>
    <t>Csehország</t>
  </si>
  <si>
    <t>Dánia</t>
  </si>
  <si>
    <t>4,6</t>
  </si>
  <si>
    <t>Egyesült Királyság</t>
  </si>
  <si>
    <t>36,6</t>
  </si>
  <si>
    <t>Franciaország</t>
  </si>
  <si>
    <t>Hollandia</t>
  </si>
  <si>
    <t>55,8</t>
  </si>
  <si>
    <t>Horvátország</t>
  </si>
  <si>
    <t>Írország</t>
  </si>
  <si>
    <t>Lengyelország</t>
  </si>
  <si>
    <t>4,2</t>
  </si>
  <si>
    <t>Magyarország</t>
  </si>
  <si>
    <t>Németország</t>
  </si>
  <si>
    <t>7,7</t>
  </si>
  <si>
    <t>Olaszország</t>
  </si>
  <si>
    <t>6,6</t>
  </si>
  <si>
    <t>Románia</t>
  </si>
  <si>
    <t>11,4</t>
  </si>
  <si>
    <t>Spanyolország</t>
  </si>
  <si>
    <t>Szlovákia</t>
  </si>
  <si>
    <t>Norvégia</t>
  </si>
  <si>
    <t>108,8</t>
  </si>
  <si>
    <t>Oroszország</t>
  </si>
  <si>
    <t>578,7</t>
  </si>
  <si>
    <t>Ukrajna</t>
  </si>
  <si>
    <t>18,6</t>
  </si>
  <si>
    <t>Arab Emírségek</t>
  </si>
  <si>
    <t>57,8</t>
  </si>
  <si>
    <t>India</t>
  </si>
  <si>
    <t>31,7</t>
  </si>
  <si>
    <t>Indonézia</t>
  </si>
  <si>
    <t>73,4</t>
  </si>
  <si>
    <t>Irán</t>
  </si>
  <si>
    <t>172,6</t>
  </si>
  <si>
    <t>Japán</t>
  </si>
  <si>
    <t>Katar</t>
  </si>
  <si>
    <t>177,2</t>
  </si>
  <si>
    <t>Kína</t>
  </si>
  <si>
    <t>134,4</t>
  </si>
  <si>
    <t>Malajzia</t>
  </si>
  <si>
    <t>66,4</t>
  </si>
  <si>
    <t>Pakisztán</t>
  </si>
  <si>
    <t>42,0</t>
  </si>
  <si>
    <t>Szaúd-Arábia</t>
  </si>
  <si>
    <t>108,2</t>
  </si>
  <si>
    <t>Thaiföld</t>
  </si>
  <si>
    <t>42,1</t>
  </si>
  <si>
    <t>Türkmenisztán</t>
  </si>
  <si>
    <t>69,3</t>
  </si>
  <si>
    <t>Üzbegisztán</t>
  </si>
  <si>
    <t>57,3</t>
  </si>
  <si>
    <t>Algéria</t>
  </si>
  <si>
    <t>83,3</t>
  </si>
  <si>
    <t>Egyiptom</t>
  </si>
  <si>
    <t>48,7</t>
  </si>
  <si>
    <t>Argentína</t>
  </si>
  <si>
    <t>35,4</t>
  </si>
  <si>
    <t>Bolívia</t>
  </si>
  <si>
    <t>21,4</t>
  </si>
  <si>
    <t>Brazília</t>
  </si>
  <si>
    <t>20,0</t>
  </si>
  <si>
    <t>Egyesült Államok</t>
  </si>
  <si>
    <t>728,3</t>
  </si>
  <si>
    <t>Kanada</t>
  </si>
  <si>
    <t>162,0</t>
  </si>
  <si>
    <t>Mexikó</t>
  </si>
  <si>
    <t>58,1</t>
  </si>
  <si>
    <t>Trinidad és Tobago</t>
  </si>
  <si>
    <t>Venezuela</t>
  </si>
  <si>
    <t>28,6</t>
  </si>
  <si>
    <t>Ausztrália</t>
  </si>
  <si>
    <t>55,3</t>
  </si>
  <si>
    <t>Új-Zéland</t>
  </si>
  <si>
    <t>Ország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</si>
  <si>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</si>
  <si>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</si>
  <si>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</si>
  <si>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</si>
  <si>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</si>
  <si>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</si>
  <si>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</si>
  <si>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</si>
  <si>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</si>
  <si>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</si>
  <si>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</si>
  <si>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</si>
  <si>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</si>
  <si>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</si>
  <si>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</si>
  <si>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Földgázkitermelés (2000-), milliárd m³</t>
  </si>
  <si>
    <t>Utolsó legjobb év</t>
  </si>
  <si>
    <t>Magyarország helyezése: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</si>
</sst>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0.0"/>
    <numFmt numFmtId="167" formatCode=";;;"/>
    <numFmt numFmtId="168" formatCode="0;\-0;;&quot;n.a.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5" xfId="0" applyNumberFormat="1" applyFill="1" applyBorder="1"/>
    <xf numFmtId="0" fontId="0" fillId="2" borderId="6" xfId="0" applyNumberFormat="1" applyFill="1" applyBorder="1"/>
    <xf numFmtId="167" fontId="0" fillId="0" borderId="4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8" fontId="0" fillId="0" borderId="0" xfId="0" applyNumberFormat="1"/>
  </cellXfs>
  <cellStyles count="1">
    <cellStyle name="Normál" xfId="0" builtinId="0"/>
  </cellStyles>
  <dxfs count="24">
    <dxf>
      <font>
        <b/>
        <i/>
      </font>
    </dxf>
    <dxf>
      <numFmt numFmtId="166" formatCode=";;;&quot;n.a&quot;"/>
    </dxf>
    <dxf>
      <font>
        <color auto="1"/>
      </font>
      <fill>
        <patternFill>
          <bgColor rgb="FF92CDDC"/>
        </patternFill>
      </fill>
    </dxf>
    <dxf>
      <font>
        <color rgb="FFFF0000"/>
      </font>
    </dxf>
    <dxf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rgb="FFF2DCDB"/>
        </patternFill>
      </fill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numFmt numFmtId="165" formatCode="0.0"/>
      <alignment horizontal="right" vertical="bottom" textRotation="0" wrapText="0" indent="0" justifyLastLine="0" shrinkToFit="0" readingOrder="0"/>
    </dxf>
    <dxf>
      <fill>
        <patternFill patternType="solid">
          <bgColor theme="0"/>
        </patternFill>
      </fill>
    </dxf>
    <dxf>
      <fill>
        <patternFill patternType="none">
          <bgColor auto="1"/>
        </patternFill>
      </fill>
    </dxf>
    <dxf>
      <fill>
        <patternFill>
          <bgColor rgb="FFF2DCDB"/>
        </patternFill>
      </fill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</dxfs>
  <tableStyles count="1" defaultTableStyle="TableStyleMedium2" defaultPivotStyle="PivotStyleLight16">
    <tableStyle name="Táblázatstílus 1" pivot="0" count="3" xr9:uid="{50F17508-C4C2-4F86-83AE-FF0296D336DF}">
      <tableStyleElement type="headerRow" dxfId="9"/>
      <tableStyleElement type="firstColumnStripe" dxfId="8"/>
      <tableStyleElement type="firstHeaderCell" dxfId="7"/>
    </tableStyle>
  </tableStyles>
  <colors>
    <mruColors>
      <color rgb="FF92CDDC"/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connections" Target="connections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BB8D6C-9442-422A-A6D7-C0D0A5C19650}" autoFormatId="16" applyNumberFormats="0" applyBorderFormats="0" applyFontFormats="0" applyPatternFormats="0" applyAlignmentFormats="0" applyWidthHeightFormats="0">
  <queryTableRefresh nextId="34">
    <queryTableFields count="16">
      <queryTableField id="17" name="Ország" tableColumnId="17"/>
      <queryTableField id="18" name="2000" tableColumnId="18"/>
      <queryTableField id="19" name="2001" tableColumnId="19"/>
      <queryTableField id="20" name="2002" tableColumnId="20"/>
      <queryTableField id="21" name="2003" tableColumnId="21"/>
      <queryTableField id="22" name="2004" tableColumnId="22"/>
      <queryTableField id="23" name="2005" tableColumnId="23"/>
      <queryTableField id="24" name="2006" tableColumnId="24"/>
      <queryTableField id="25" name="2007" tableColumnId="25"/>
      <queryTableField id="26" name="2008" tableColumnId="26"/>
      <queryTableField id="27" name="2009" tableColumnId="27"/>
      <queryTableField id="28" name="2010" tableColumnId="28"/>
      <queryTableField id="29" name="2011" tableColumnId="29"/>
      <queryTableField id="30" name="2012" tableColumnId="30"/>
      <queryTableField id="31" name="2013" tableColumnId="31"/>
      <queryTableField id="32" name="2014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DC227F-B4DC-4934-82CE-AF8EFA85BE94}" name="Egyesített" displayName="Egyesített" ref="A2:P45" tableType="queryTable" totalsRowShown="0" headerRowDxfId="4">
  <autoFilter ref="A2:P45" xr:uid="{13DC227F-B4DC-4934-82CE-AF8EFA85BE9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7" xr3:uid="{225D4940-F040-4616-83F3-A74BFCFF4AFB}" uniqueName="17" name="Ország" queryTableFieldId="17" dataDxfId="5"/>
    <tableColumn id="18" xr3:uid="{1F7C2BF1-3CA2-49BC-B7E7-090A115DA2D0}" uniqueName="18" name="2000" queryTableFieldId="18" dataDxfId="6"/>
    <tableColumn id="19" xr3:uid="{5103424C-18AF-4114-B1C5-DA1AA1F08295}" uniqueName="19" name="2001" queryTableFieldId="19" dataDxfId="23"/>
    <tableColumn id="20" xr3:uid="{C22A3566-FD1E-4EF3-9FE4-EAD784FFCDC7}" uniqueName="20" name="2002" queryTableFieldId="20" dataDxfId="22"/>
    <tableColumn id="21" xr3:uid="{CE6A4407-46B6-4D06-ABD7-1649F821B0E3}" uniqueName="21" name="2003" queryTableFieldId="21" dataDxfId="21"/>
    <tableColumn id="22" xr3:uid="{B9E17203-3545-4355-BCE1-886286117C3A}" uniqueName="22" name="2004" queryTableFieldId="22" dataDxfId="20"/>
    <tableColumn id="23" xr3:uid="{35B24109-B9F8-436B-B095-2DBAD80F624B}" uniqueName="23" name="2005" queryTableFieldId="23" dataDxfId="19"/>
    <tableColumn id="24" xr3:uid="{CC9A2A9A-798D-4D61-81C2-DCE2A8705416}" uniqueName="24" name="2006" queryTableFieldId="24" dataDxfId="18"/>
    <tableColumn id="25" xr3:uid="{979D365E-B4B5-4B1B-B2D0-17CCEE36BC1A}" uniqueName="25" name="2007" queryTableFieldId="25" dataDxfId="17"/>
    <tableColumn id="26" xr3:uid="{9E282707-8887-478B-966A-C3972C425363}" uniqueName="26" name="2008" queryTableFieldId="26" dataDxfId="16"/>
    <tableColumn id="27" xr3:uid="{5B842263-A8F2-4252-ABC0-B0579BEC58E8}" uniqueName="27" name="2009" queryTableFieldId="27" dataDxfId="15"/>
    <tableColumn id="28" xr3:uid="{F3C9E904-ED5B-45D5-A324-4A02E369B789}" uniqueName="28" name="2010" queryTableFieldId="28" dataDxfId="14"/>
    <tableColumn id="29" xr3:uid="{F7C61E90-039B-4C9E-8471-C69C8ADE87CC}" uniqueName="29" name="2011" queryTableFieldId="29" dataDxfId="13"/>
    <tableColumn id="30" xr3:uid="{D1AE7912-7FB1-4895-BAE9-C6DF2E8BB454}" uniqueName="30" name="2012" queryTableFieldId="30" dataDxfId="12"/>
    <tableColumn id="31" xr3:uid="{8AA15676-5428-43C4-A24B-7052B4725AEC}" uniqueName="31" name="2013" queryTableFieldId="31" dataDxfId="11"/>
    <tableColumn id="32" xr3:uid="{31D273AC-F715-4D78-B3C9-F7D711B82ED2}" uniqueName="32" name="2014" queryTableFieldId="32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66F0-DE81-4092-8A1B-2F02A45BC214}">
  <dimension ref="A1:R56"/>
  <sheetViews>
    <sheetView tabSelected="1" workbookViewId="0">
      <pane xSplit="1" ySplit="2" topLeftCell="B17" activePane="bottomRight" state="frozen"/>
      <selection pane="topRight" activeCell="B1" sqref="B1"/>
      <selection pane="bottomLeft" activeCell="A2" sqref="A2"/>
      <selection pane="bottomRight" activeCell="P48" sqref="B48:P48"/>
    </sheetView>
  </sheetViews>
  <sheetFormatPr defaultRowHeight="15" x14ac:dyDescent="0.25"/>
  <cols>
    <col min="1" max="1" width="23.42578125" bestFit="1" customWidth="1"/>
    <col min="2" max="16" width="8.85546875" customWidth="1"/>
    <col min="17" max="17" width="11.140625" bestFit="1" customWidth="1"/>
    <col min="18" max="18" width="11.140625" style="2" bestFit="1" customWidth="1"/>
    <col min="19" max="24" width="11.140625" bestFit="1" customWidth="1"/>
    <col min="25" max="31" width="12.140625" bestFit="1" customWidth="1"/>
  </cols>
  <sheetData>
    <row r="1" spans="1:18" ht="15.75" thickBot="1" x14ac:dyDescent="0.3">
      <c r="A1" s="4" t="s">
        <v>92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11" customFormat="1" ht="33" customHeight="1" thickTop="1" thickBot="1" x14ac:dyDescent="0.3">
      <c r="A2" s="7" t="s">
        <v>76</v>
      </c>
      <c r="B2" s="8" t="s">
        <v>77</v>
      </c>
      <c r="C2" s="9" t="s">
        <v>78</v>
      </c>
      <c r="D2" s="9" t="s">
        <v>79</v>
      </c>
      <c r="E2" s="9" t="s">
        <v>80</v>
      </c>
      <c r="F2" s="9" t="s">
        <v>81</v>
      </c>
      <c r="G2" s="9" t="s">
        <v>82</v>
      </c>
      <c r="H2" s="9" t="s">
        <v>83</v>
      </c>
      <c r="I2" s="9" t="s">
        <v>84</v>
      </c>
      <c r="J2" s="9" t="s">
        <v>85</v>
      </c>
      <c r="K2" s="9" t="s">
        <v>86</v>
      </c>
      <c r="L2" s="9" t="s">
        <v>87</v>
      </c>
      <c r="M2" s="9" t="s">
        <v>88</v>
      </c>
      <c r="N2" s="9" t="s">
        <v>89</v>
      </c>
      <c r="O2" s="9" t="s">
        <v>90</v>
      </c>
      <c r="P2" s="10" t="s">
        <v>91</v>
      </c>
      <c r="R2" s="11" t="s">
        <v>93</v>
      </c>
    </row>
    <row r="3" spans="1:18" ht="15.75" thickTop="1" x14ac:dyDescent="0.25">
      <c r="A3" s="5" t="s">
        <v>0</v>
      </c>
      <c r="B3" s="1">
        <v>1.8</v>
      </c>
      <c r="C3" s="1">
        <v>2</v>
      </c>
      <c r="D3" s="1">
        <v>2</v>
      </c>
      <c r="E3" s="1">
        <v>2</v>
      </c>
      <c r="F3" s="1">
        <v>2</v>
      </c>
      <c r="G3" s="1">
        <v>1.7</v>
      </c>
      <c r="H3" s="1">
        <v>1.8</v>
      </c>
      <c r="I3" s="1">
        <v>1.8</v>
      </c>
      <c r="J3" s="1">
        <v>1.5</v>
      </c>
      <c r="K3" s="1">
        <v>1.6</v>
      </c>
      <c r="L3" s="1">
        <v>1.7</v>
      </c>
      <c r="M3" s="1">
        <v>1.6</v>
      </c>
      <c r="N3" s="1">
        <v>1.7</v>
      </c>
      <c r="O3" s="1">
        <v>1.3</v>
      </c>
      <c r="P3" s="1" t="s">
        <v>1</v>
      </c>
      <c r="R3" s="2" t="str" cm="1">
        <f t="array" ref="R3">_xlfn.XLOOKUP(MAX(Egyesített[[#This Row],[2000]:[2014]]), Egyesített[[#This Row],[2000]:[2014]], Egyesített[[#Headers],[2000]:[2014]],,,-1)</f>
        <v>2004</v>
      </c>
    </row>
    <row r="4" spans="1:18" x14ac:dyDescent="0.25">
      <c r="A4" s="5" t="s">
        <v>2</v>
      </c>
      <c r="B4" s="1">
        <v>0.1</v>
      </c>
      <c r="C4" s="1">
        <v>0.1</v>
      </c>
      <c r="D4" s="1">
        <v>0.1</v>
      </c>
      <c r="E4" s="1">
        <v>0.1</v>
      </c>
      <c r="F4" s="1">
        <v>0.2</v>
      </c>
      <c r="G4" s="1">
        <v>0.4</v>
      </c>
      <c r="H4" s="1">
        <v>0.1</v>
      </c>
      <c r="I4" s="1">
        <v>0.2</v>
      </c>
      <c r="J4" s="1">
        <v>0.2</v>
      </c>
      <c r="K4" s="1">
        <v>0.2</v>
      </c>
      <c r="L4" s="1">
        <v>0.2</v>
      </c>
      <c r="M4" s="1">
        <v>0.2</v>
      </c>
      <c r="N4" s="1">
        <v>0.2</v>
      </c>
      <c r="O4" s="1">
        <v>0.2</v>
      </c>
      <c r="P4" s="1" t="s">
        <v>1</v>
      </c>
      <c r="R4" s="2" t="str" cm="1">
        <f t="array" ref="R4">_xlfn.XLOOKUP(MAX(Egyesített[[#This Row],[2000]:[2014]]), Egyesített[[#This Row],[2000]:[2014]], Egyesített[[#Headers],[2000]:[2014]],,,-1)</f>
        <v>2005</v>
      </c>
    </row>
    <row r="5" spans="1:18" x14ac:dyDescent="0.25">
      <c r="A5" s="5" t="s">
        <v>3</v>
      </c>
      <c r="B5" s="1">
        <v>8.1</v>
      </c>
      <c r="C5" s="1">
        <v>8.4</v>
      </c>
      <c r="D5" s="1">
        <v>8.4</v>
      </c>
      <c r="E5" s="1">
        <v>8</v>
      </c>
      <c r="F5" s="1">
        <v>9.4</v>
      </c>
      <c r="G5" s="1">
        <v>10.4</v>
      </c>
      <c r="H5" s="1">
        <v>10.4</v>
      </c>
      <c r="I5" s="1">
        <v>9.1999999999999993</v>
      </c>
      <c r="J5" s="1">
        <v>10.1</v>
      </c>
      <c r="K5" s="1">
        <v>8.4</v>
      </c>
      <c r="L5" s="1">
        <v>8.1999999999999993</v>
      </c>
      <c r="M5" s="1">
        <v>6.6</v>
      </c>
      <c r="N5" s="1">
        <v>5.8</v>
      </c>
      <c r="O5" s="1">
        <v>4.8</v>
      </c>
      <c r="P5" s="1" t="s">
        <v>4</v>
      </c>
      <c r="R5" s="2" t="str" cm="1">
        <f t="array" ref="R5">_xlfn.XLOOKUP(MAX(Egyesített[[#This Row],[2000]:[2014]]), Egyesített[[#This Row],[2000]:[2014]], Egyesített[[#Headers],[2000]:[2014]],,,-1)</f>
        <v>2006</v>
      </c>
    </row>
    <row r="6" spans="1:18" x14ac:dyDescent="0.25">
      <c r="A6" s="5" t="s">
        <v>5</v>
      </c>
      <c r="B6" s="1">
        <v>108.4</v>
      </c>
      <c r="C6" s="1">
        <v>105.8</v>
      </c>
      <c r="D6" s="1">
        <v>103.6</v>
      </c>
      <c r="E6" s="1">
        <v>102.9</v>
      </c>
      <c r="F6" s="1">
        <v>96.4</v>
      </c>
      <c r="G6" s="1">
        <v>88.2</v>
      </c>
      <c r="H6" s="1">
        <v>80</v>
      </c>
      <c r="I6" s="1">
        <v>72.099999999999994</v>
      </c>
      <c r="J6" s="1">
        <v>69.599999999999994</v>
      </c>
      <c r="K6" s="1">
        <v>59.7</v>
      </c>
      <c r="L6" s="1">
        <v>57.1</v>
      </c>
      <c r="M6" s="1">
        <v>45.2</v>
      </c>
      <c r="N6" s="1">
        <v>38.9</v>
      </c>
      <c r="O6" s="1">
        <v>36.5</v>
      </c>
      <c r="P6" s="1" t="s">
        <v>6</v>
      </c>
      <c r="R6" s="2" t="str" cm="1">
        <f t="array" ref="R6">_xlfn.XLOOKUP(MAX(Egyesített[[#This Row],[2000]:[2014]]), Egyesített[[#This Row],[2000]:[2014]], Egyesített[[#Headers],[2000]:[2014]],,,-1)</f>
        <v>2000</v>
      </c>
    </row>
    <row r="7" spans="1:18" x14ac:dyDescent="0.25">
      <c r="A7" s="5" t="s">
        <v>7</v>
      </c>
      <c r="B7" s="1">
        <v>1.9</v>
      </c>
      <c r="C7" s="1">
        <v>1.8</v>
      </c>
      <c r="D7" s="1">
        <v>1.8</v>
      </c>
      <c r="E7" s="1">
        <v>1.5</v>
      </c>
      <c r="F7" s="1">
        <v>1.3</v>
      </c>
      <c r="G7" s="1">
        <v>1.1000000000000001</v>
      </c>
      <c r="H7" s="1">
        <v>1.2</v>
      </c>
      <c r="I7" s="1">
        <v>1</v>
      </c>
      <c r="J7" s="1">
        <v>0.9</v>
      </c>
      <c r="K7" s="1">
        <v>0.8</v>
      </c>
      <c r="L7" s="1">
        <v>0.7</v>
      </c>
      <c r="M7" s="1">
        <v>0.6</v>
      </c>
      <c r="N7" s="1">
        <v>0.5</v>
      </c>
      <c r="O7" s="1">
        <v>0.3</v>
      </c>
      <c r="P7" s="1" t="s">
        <v>1</v>
      </c>
      <c r="R7" s="2" t="str" cm="1">
        <f t="array" ref="R7">_xlfn.XLOOKUP(MAX(Egyesített[[#This Row],[2000]:[2014]]), Egyesített[[#This Row],[2000]:[2014]], Egyesített[[#Headers],[2000]:[2014]],,,-1)</f>
        <v>2000</v>
      </c>
    </row>
    <row r="8" spans="1:18" x14ac:dyDescent="0.25">
      <c r="A8" s="5" t="s">
        <v>8</v>
      </c>
      <c r="B8" s="1">
        <v>58.1</v>
      </c>
      <c r="C8" s="1">
        <v>62.4</v>
      </c>
      <c r="D8" s="1">
        <v>60.3</v>
      </c>
      <c r="E8" s="1">
        <v>58.1</v>
      </c>
      <c r="F8" s="1">
        <v>68.5</v>
      </c>
      <c r="G8" s="1">
        <v>62.5</v>
      </c>
      <c r="H8" s="1">
        <v>61.6</v>
      </c>
      <c r="I8" s="1">
        <v>60.5</v>
      </c>
      <c r="J8" s="1">
        <v>66.599999999999994</v>
      </c>
      <c r="K8" s="1">
        <v>62.7</v>
      </c>
      <c r="L8" s="1">
        <v>70.5</v>
      </c>
      <c r="M8" s="1">
        <v>64.2</v>
      </c>
      <c r="N8" s="1">
        <v>63.9</v>
      </c>
      <c r="O8" s="1">
        <v>68.7</v>
      </c>
      <c r="P8" s="1" t="s">
        <v>9</v>
      </c>
      <c r="R8" s="2" t="str" cm="1">
        <f t="array" ref="R8">_xlfn.XLOOKUP(MAX(Egyesített[[#This Row],[2000]:[2014]]), Egyesített[[#This Row],[2000]:[2014]], Egyesített[[#Headers],[2000]:[2014]],,,-1)</f>
        <v>2010</v>
      </c>
    </row>
    <row r="9" spans="1:18" x14ac:dyDescent="0.25">
      <c r="A9" s="5" t="s">
        <v>10</v>
      </c>
      <c r="B9" s="1">
        <v>1.8</v>
      </c>
      <c r="C9" s="1">
        <v>2</v>
      </c>
      <c r="D9" s="1">
        <v>2.1</v>
      </c>
      <c r="E9" s="1">
        <v>2.2000000000000002</v>
      </c>
      <c r="F9" s="1">
        <v>2.2000000000000002</v>
      </c>
      <c r="G9" s="1">
        <v>2.4</v>
      </c>
      <c r="H9" s="1">
        <v>2.7</v>
      </c>
      <c r="I9" s="1">
        <v>2.9</v>
      </c>
      <c r="J9" s="1">
        <v>2.7</v>
      </c>
      <c r="K9" s="1">
        <v>2.6</v>
      </c>
      <c r="L9" s="1">
        <v>2.7</v>
      </c>
      <c r="M9" s="1">
        <v>2.5</v>
      </c>
      <c r="N9" s="1">
        <v>2</v>
      </c>
      <c r="O9" s="1">
        <v>3.7</v>
      </c>
      <c r="P9" s="1" t="s">
        <v>1</v>
      </c>
      <c r="R9" s="2" t="str" cm="1">
        <f t="array" ref="R9">_xlfn.XLOOKUP(MAX(Egyesített[[#This Row],[2000]:[2014]]), Egyesített[[#This Row],[2000]:[2014]], Egyesített[[#Headers],[2000]:[2014]],,,-1)</f>
        <v>2013</v>
      </c>
    </row>
    <row r="10" spans="1:18" x14ac:dyDescent="0.25">
      <c r="A10" s="5" t="s">
        <v>11</v>
      </c>
      <c r="B10" s="1">
        <v>1.2</v>
      </c>
      <c r="C10" s="1">
        <v>0.8</v>
      </c>
      <c r="D10" s="1">
        <v>0.8</v>
      </c>
      <c r="E10" s="1">
        <v>0.6</v>
      </c>
      <c r="F10" s="1">
        <v>0.8</v>
      </c>
      <c r="G10" s="1">
        <v>0.6</v>
      </c>
      <c r="H10" s="1">
        <v>0.5</v>
      </c>
      <c r="I10" s="1">
        <v>0.5</v>
      </c>
      <c r="J10" s="1">
        <v>0.5</v>
      </c>
      <c r="K10" s="1">
        <v>0.4</v>
      </c>
      <c r="L10" s="1">
        <v>0.4</v>
      </c>
      <c r="M10" s="1">
        <v>0.3</v>
      </c>
      <c r="N10" s="1">
        <v>0.3</v>
      </c>
      <c r="O10" s="1">
        <v>0.3</v>
      </c>
      <c r="P10" s="1" t="s">
        <v>1</v>
      </c>
      <c r="R10" s="2" t="str" cm="1">
        <f t="array" ref="R10">_xlfn.XLOOKUP(MAX(Egyesített[[#This Row],[2000]:[2014]]), Egyesített[[#This Row],[2000]:[2014]], Egyesített[[#Headers],[2000]:[2014]],,,-1)</f>
        <v>2000</v>
      </c>
    </row>
    <row r="11" spans="1:18" x14ac:dyDescent="0.25">
      <c r="A11" s="5" t="s">
        <v>12</v>
      </c>
      <c r="B11" s="1">
        <v>3.7</v>
      </c>
      <c r="C11" s="1">
        <v>3.9</v>
      </c>
      <c r="D11" s="1">
        <v>4</v>
      </c>
      <c r="E11" s="1">
        <v>4</v>
      </c>
      <c r="F11" s="1">
        <v>4.4000000000000004</v>
      </c>
      <c r="G11" s="1">
        <v>4.3</v>
      </c>
      <c r="H11" s="1">
        <v>4.3</v>
      </c>
      <c r="I11" s="1">
        <v>4.3</v>
      </c>
      <c r="J11" s="1">
        <v>4.0999999999999996</v>
      </c>
      <c r="K11" s="1">
        <v>4.0999999999999996</v>
      </c>
      <c r="L11" s="1">
        <v>4.0999999999999996</v>
      </c>
      <c r="M11" s="1">
        <v>4.3</v>
      </c>
      <c r="N11" s="1">
        <v>4.3</v>
      </c>
      <c r="O11" s="1">
        <v>4.2</v>
      </c>
      <c r="P11" s="1" t="s">
        <v>13</v>
      </c>
      <c r="R11" s="2" t="str" cm="1">
        <f t="array" ref="R11">_xlfn.XLOOKUP(MAX(Egyesített[[#This Row],[2000]:[2014]]), Egyesített[[#This Row],[2000]:[2014]], Egyesített[[#Headers],[2000]:[2014]],,,-1)</f>
        <v>2004</v>
      </c>
    </row>
    <row r="12" spans="1:18" x14ac:dyDescent="0.25">
      <c r="A12" s="5" t="s">
        <v>14</v>
      </c>
      <c r="B12" s="1">
        <v>3.5</v>
      </c>
      <c r="C12" s="1">
        <v>3.5</v>
      </c>
      <c r="D12" s="1">
        <v>3.4</v>
      </c>
      <c r="E12" s="1">
        <v>3.1</v>
      </c>
      <c r="F12" s="1">
        <v>3.1</v>
      </c>
      <c r="G12" s="1">
        <v>3</v>
      </c>
      <c r="H12" s="1">
        <v>3.3</v>
      </c>
      <c r="I12" s="1">
        <v>2.7</v>
      </c>
      <c r="J12" s="1">
        <v>2.7</v>
      </c>
      <c r="K12" s="1">
        <v>2.7</v>
      </c>
      <c r="L12" s="1">
        <v>2.6</v>
      </c>
      <c r="M12" s="1">
        <v>2.2999999999999998</v>
      </c>
      <c r="N12" s="1">
        <v>2.2000000000000002</v>
      </c>
      <c r="O12" s="1">
        <v>2.1</v>
      </c>
      <c r="P12" s="1" t="s">
        <v>1</v>
      </c>
      <c r="R12" s="2" t="str" cm="1">
        <f t="array" ref="R12">_xlfn.XLOOKUP(MAX(Egyesített[[#This Row],[2000]:[2014]]), Egyesített[[#This Row],[2000]:[2014]], Egyesített[[#Headers],[2000]:[2014]],,,-1)</f>
        <v>2001</v>
      </c>
    </row>
    <row r="13" spans="1:18" x14ac:dyDescent="0.25">
      <c r="A13" s="5" t="s">
        <v>15</v>
      </c>
      <c r="B13" s="1">
        <v>16.899999999999999</v>
      </c>
      <c r="C13" s="1">
        <v>17</v>
      </c>
      <c r="D13" s="1">
        <v>17</v>
      </c>
      <c r="E13" s="1">
        <v>17.7</v>
      </c>
      <c r="F13" s="1">
        <v>16.399999999999999</v>
      </c>
      <c r="G13" s="1">
        <v>15.8</v>
      </c>
      <c r="H13" s="1">
        <v>15.6</v>
      </c>
      <c r="I13" s="1">
        <v>14.3</v>
      </c>
      <c r="J13" s="1">
        <v>13</v>
      </c>
      <c r="K13" s="1">
        <v>12.2</v>
      </c>
      <c r="L13" s="1">
        <v>10.6</v>
      </c>
      <c r="M13" s="1">
        <v>10</v>
      </c>
      <c r="N13" s="1">
        <v>9</v>
      </c>
      <c r="O13" s="1">
        <v>8.1999999999999993</v>
      </c>
      <c r="P13" s="1" t="s">
        <v>16</v>
      </c>
      <c r="R13" s="2" t="str" cm="1">
        <f t="array" ref="R13">_xlfn.XLOOKUP(MAX(Egyesített[[#This Row],[2000]:[2014]]), Egyesített[[#This Row],[2000]:[2014]], Egyesített[[#Headers],[2000]:[2014]],,,-1)</f>
        <v>2003</v>
      </c>
    </row>
    <row r="14" spans="1:18" x14ac:dyDescent="0.25">
      <c r="A14" s="5" t="s">
        <v>17</v>
      </c>
      <c r="B14" s="1">
        <v>15.2</v>
      </c>
      <c r="C14" s="1">
        <v>14</v>
      </c>
      <c r="D14" s="1">
        <v>13.4</v>
      </c>
      <c r="E14" s="1">
        <v>12.7</v>
      </c>
      <c r="F14" s="1">
        <v>11.9</v>
      </c>
      <c r="G14" s="1">
        <v>11.1</v>
      </c>
      <c r="H14" s="1">
        <v>10.1</v>
      </c>
      <c r="I14" s="1">
        <v>8.9</v>
      </c>
      <c r="J14" s="1">
        <v>8.5</v>
      </c>
      <c r="K14" s="1">
        <v>7.3</v>
      </c>
      <c r="L14" s="1">
        <v>7.7</v>
      </c>
      <c r="M14" s="1">
        <v>7.7</v>
      </c>
      <c r="N14" s="1">
        <v>7.9</v>
      </c>
      <c r="O14" s="1">
        <v>7.1</v>
      </c>
      <c r="P14" s="1" t="s">
        <v>18</v>
      </c>
      <c r="R14" s="2" t="str" cm="1">
        <f t="array" ref="R14">_xlfn.XLOOKUP(MAX(Egyesített[[#This Row],[2000]:[2014]]), Egyesített[[#This Row],[2000]:[2014]], Egyesített[[#Headers],[2000]:[2014]],,,-1)</f>
        <v>2000</v>
      </c>
    </row>
    <row r="15" spans="1:18" x14ac:dyDescent="0.25">
      <c r="A15" s="5" t="s">
        <v>19</v>
      </c>
      <c r="B15" s="1">
        <v>13.8</v>
      </c>
      <c r="C15" s="1">
        <v>13.6</v>
      </c>
      <c r="D15" s="1">
        <v>13.2</v>
      </c>
      <c r="E15" s="1">
        <v>13</v>
      </c>
      <c r="F15" s="1">
        <v>12.8</v>
      </c>
      <c r="G15" s="1">
        <v>12.4</v>
      </c>
      <c r="H15" s="1">
        <v>11.9</v>
      </c>
      <c r="I15" s="1">
        <v>11.5</v>
      </c>
      <c r="J15" s="1">
        <v>11.4</v>
      </c>
      <c r="K15" s="1">
        <v>11.3</v>
      </c>
      <c r="L15" s="1">
        <v>10.9</v>
      </c>
      <c r="M15" s="1">
        <v>10.9</v>
      </c>
      <c r="N15" s="1">
        <v>10.9</v>
      </c>
      <c r="O15" s="1">
        <v>10.9</v>
      </c>
      <c r="P15" s="1" t="s">
        <v>20</v>
      </c>
      <c r="R15" s="2" t="str" cm="1">
        <f t="array" ref="R15">_xlfn.XLOOKUP(MAX(Egyesített[[#This Row],[2000]:[2014]]), Egyesített[[#This Row],[2000]:[2014]], Egyesített[[#Headers],[2000]:[2014]],,,-1)</f>
        <v>2000</v>
      </c>
    </row>
    <row r="16" spans="1:18" x14ac:dyDescent="0.25">
      <c r="A16" s="5" t="s">
        <v>21</v>
      </c>
      <c r="B16" s="1">
        <v>0.2</v>
      </c>
      <c r="C16" s="1">
        <v>0.6</v>
      </c>
      <c r="D16" s="1">
        <v>0.6</v>
      </c>
      <c r="E16" s="1">
        <v>0.3</v>
      </c>
      <c r="F16" s="1">
        <v>0.4</v>
      </c>
      <c r="G16" s="1">
        <v>0.2</v>
      </c>
      <c r="H16" s="1">
        <v>0.1</v>
      </c>
      <c r="I16" s="1">
        <v>0</v>
      </c>
      <c r="J16" s="1">
        <v>0</v>
      </c>
      <c r="K16" s="1">
        <v>0</v>
      </c>
      <c r="L16" s="1">
        <v>0</v>
      </c>
      <c r="M16" s="1">
        <v>0.1</v>
      </c>
      <c r="N16" s="1">
        <v>0</v>
      </c>
      <c r="O16" s="1">
        <v>0</v>
      </c>
      <c r="P16" s="1" t="s">
        <v>1</v>
      </c>
      <c r="R16" s="2" t="str" cm="1">
        <f t="array" ref="R16">_xlfn.XLOOKUP(MAX(Egyesített[[#This Row],[2000]:[2014]]), Egyesített[[#This Row],[2000]:[2014]], Egyesített[[#Headers],[2000]:[2014]],,,-1)</f>
        <v>2002</v>
      </c>
    </row>
    <row r="17" spans="1:18" x14ac:dyDescent="0.25">
      <c r="A17" s="5" t="s">
        <v>22</v>
      </c>
      <c r="B17" s="1">
        <v>0.2</v>
      </c>
      <c r="C17" s="1">
        <v>0.2</v>
      </c>
      <c r="D17" s="1">
        <v>0.2</v>
      </c>
      <c r="E17" s="1">
        <v>0.2</v>
      </c>
      <c r="F17" s="1">
        <v>0.2</v>
      </c>
      <c r="G17" s="1">
        <v>0.2</v>
      </c>
      <c r="H17" s="1">
        <v>0.1</v>
      </c>
      <c r="I17" s="1">
        <v>0.2</v>
      </c>
      <c r="J17" s="1">
        <v>0.1</v>
      </c>
      <c r="K17" s="1">
        <v>0.1</v>
      </c>
      <c r="L17" s="1">
        <v>0.1</v>
      </c>
      <c r="M17" s="1">
        <v>0.1</v>
      </c>
      <c r="N17" s="1">
        <v>0.1</v>
      </c>
      <c r="O17" s="1">
        <v>0</v>
      </c>
      <c r="P17" s="1" t="s">
        <v>1</v>
      </c>
      <c r="R17" s="2" t="str" cm="1">
        <f t="array" ref="R17">_xlfn.XLOOKUP(MAX(Egyesített[[#This Row],[2000]:[2014]]), Egyesített[[#This Row],[2000]:[2014]], Egyesített[[#Headers],[2000]:[2014]],,,-1)</f>
        <v>2007</v>
      </c>
    </row>
    <row r="18" spans="1:18" x14ac:dyDescent="0.25">
      <c r="A18" s="5" t="s">
        <v>23</v>
      </c>
      <c r="B18" s="1">
        <v>49.7</v>
      </c>
      <c r="C18" s="1">
        <v>53.9</v>
      </c>
      <c r="D18" s="1">
        <v>65.5</v>
      </c>
      <c r="E18" s="1">
        <v>73.099999999999994</v>
      </c>
      <c r="F18" s="1">
        <v>79.2</v>
      </c>
      <c r="G18" s="1">
        <v>85.8</v>
      </c>
      <c r="H18" s="1">
        <v>88.7</v>
      </c>
      <c r="I18" s="1">
        <v>90.3</v>
      </c>
      <c r="J18" s="1">
        <v>100.1</v>
      </c>
      <c r="K18" s="1">
        <v>104.4</v>
      </c>
      <c r="L18" s="1">
        <v>107.3</v>
      </c>
      <c r="M18" s="1">
        <v>101.3</v>
      </c>
      <c r="N18" s="1">
        <v>114.7</v>
      </c>
      <c r="O18" s="1">
        <v>108.7</v>
      </c>
      <c r="P18" s="1" t="s">
        <v>24</v>
      </c>
      <c r="R18" s="2" t="str" cm="1">
        <f t="array" ref="R18">_xlfn.XLOOKUP(MAX(Egyesített[[#This Row],[2000]:[2014]]), Egyesített[[#This Row],[2000]:[2014]], Egyesített[[#Headers],[2000]:[2014]],,,-1)</f>
        <v>2012</v>
      </c>
    </row>
    <row r="19" spans="1:18" x14ac:dyDescent="0.25">
      <c r="A19" s="5" t="s">
        <v>25</v>
      </c>
      <c r="B19" s="1">
        <v>528.70000000000005</v>
      </c>
      <c r="C19" s="1">
        <v>526.20000000000005</v>
      </c>
      <c r="D19" s="1">
        <v>538.79999999999995</v>
      </c>
      <c r="E19" s="1">
        <v>561.4</v>
      </c>
      <c r="F19" s="1">
        <v>573.29999999999995</v>
      </c>
      <c r="G19" s="1">
        <v>580.1</v>
      </c>
      <c r="H19" s="1">
        <v>593.79999999999995</v>
      </c>
      <c r="I19" s="1">
        <v>592</v>
      </c>
      <c r="J19" s="1">
        <v>601.70000000000005</v>
      </c>
      <c r="K19" s="1">
        <v>527.70000000000005</v>
      </c>
      <c r="L19" s="1">
        <v>588.9</v>
      </c>
      <c r="M19" s="1">
        <v>607</v>
      </c>
      <c r="N19" s="1">
        <v>592.29999999999995</v>
      </c>
      <c r="O19" s="1">
        <v>604.70000000000005</v>
      </c>
      <c r="P19" s="1" t="s">
        <v>26</v>
      </c>
      <c r="R19" s="2" t="str" cm="1">
        <f t="array" ref="R19">_xlfn.XLOOKUP(MAX(Egyesített[[#This Row],[2000]:[2014]]), Egyesített[[#This Row],[2000]:[2014]], Egyesített[[#Headers],[2000]:[2014]],,,-1)</f>
        <v>2011</v>
      </c>
    </row>
    <row r="20" spans="1:18" x14ac:dyDescent="0.25">
      <c r="A20" s="5" t="s">
        <v>27</v>
      </c>
      <c r="B20" s="1">
        <v>16.2</v>
      </c>
      <c r="C20" s="1">
        <v>16.600000000000001</v>
      </c>
      <c r="D20" s="1">
        <v>17</v>
      </c>
      <c r="E20" s="1">
        <v>17.600000000000001</v>
      </c>
      <c r="F20" s="1">
        <v>18.399999999999999</v>
      </c>
      <c r="G20" s="1">
        <v>18.600000000000001</v>
      </c>
      <c r="H20" s="1">
        <v>18.7</v>
      </c>
      <c r="I20" s="1">
        <v>18.7</v>
      </c>
      <c r="J20" s="1">
        <v>19</v>
      </c>
      <c r="K20" s="1">
        <v>19.3</v>
      </c>
      <c r="L20" s="1">
        <v>18.5</v>
      </c>
      <c r="M20" s="1">
        <v>18.7</v>
      </c>
      <c r="N20" s="1">
        <v>18.600000000000001</v>
      </c>
      <c r="O20" s="1">
        <v>19.3</v>
      </c>
      <c r="P20" s="1" t="s">
        <v>28</v>
      </c>
      <c r="R20" s="2" t="str" cm="1">
        <f t="array" ref="R20">_xlfn.XLOOKUP(MAX(Egyesített[[#This Row],[2000]:[2014]]), Egyesített[[#This Row],[2000]:[2014]], Egyesített[[#Headers],[2000]:[2014]],,,-1)</f>
        <v>2013</v>
      </c>
    </row>
    <row r="21" spans="1:18" x14ac:dyDescent="0.25">
      <c r="A21" s="5" t="s">
        <v>29</v>
      </c>
      <c r="B21" s="1">
        <v>38.4</v>
      </c>
      <c r="C21" s="1">
        <v>39.4</v>
      </c>
      <c r="D21" s="1">
        <v>43.4</v>
      </c>
      <c r="E21" s="1">
        <v>44.8</v>
      </c>
      <c r="F21" s="1">
        <v>46.3</v>
      </c>
      <c r="G21" s="1">
        <v>47.8</v>
      </c>
      <c r="H21" s="1">
        <v>49</v>
      </c>
      <c r="I21" s="1">
        <v>50.4</v>
      </c>
      <c r="J21" s="1">
        <v>50.2</v>
      </c>
      <c r="K21" s="1">
        <v>48.8</v>
      </c>
      <c r="L21" s="1">
        <v>51.3</v>
      </c>
      <c r="M21" s="1">
        <v>52.3</v>
      </c>
      <c r="N21" s="1">
        <v>54.3</v>
      </c>
      <c r="O21" s="1">
        <v>54.6</v>
      </c>
      <c r="P21" s="1" t="s">
        <v>30</v>
      </c>
      <c r="R21" s="2" t="str" cm="1">
        <f t="array" ref="R21">_xlfn.XLOOKUP(MAX(Egyesített[[#This Row],[2000]:[2014]]), Egyesített[[#This Row],[2000]:[2014]], Egyesített[[#Headers],[2000]:[2014]],,,-1)</f>
        <v>2013</v>
      </c>
    </row>
    <row r="22" spans="1:18" x14ac:dyDescent="0.25">
      <c r="A22" s="5" t="s">
        <v>31</v>
      </c>
      <c r="B22" s="1">
        <v>26.4</v>
      </c>
      <c r="C22" s="1">
        <v>26.4</v>
      </c>
      <c r="D22" s="1">
        <v>27.6</v>
      </c>
      <c r="E22" s="1">
        <v>29.5</v>
      </c>
      <c r="F22" s="1">
        <v>29.2</v>
      </c>
      <c r="G22" s="1">
        <v>29.6</v>
      </c>
      <c r="H22" s="1">
        <v>29.3</v>
      </c>
      <c r="I22" s="1">
        <v>30.1</v>
      </c>
      <c r="J22" s="1">
        <v>30.5</v>
      </c>
      <c r="K22" s="1">
        <v>39.200000000000003</v>
      </c>
      <c r="L22" s="1">
        <v>50.8</v>
      </c>
      <c r="M22" s="1">
        <v>46.1</v>
      </c>
      <c r="N22" s="1">
        <v>40.299999999999997</v>
      </c>
      <c r="O22" s="1">
        <v>33.700000000000003</v>
      </c>
      <c r="P22" s="1" t="s">
        <v>32</v>
      </c>
      <c r="R22" s="2" t="str" cm="1">
        <f t="array" ref="R22">_xlfn.XLOOKUP(MAX(Egyesített[[#This Row],[2000]:[2014]]), Egyesített[[#This Row],[2000]:[2014]], Egyesített[[#Headers],[2000]:[2014]],,,-1)</f>
        <v>2010</v>
      </c>
    </row>
    <row r="23" spans="1:18" x14ac:dyDescent="0.25">
      <c r="A23" s="5" t="s">
        <v>33</v>
      </c>
      <c r="B23" s="1">
        <v>65.2</v>
      </c>
      <c r="C23" s="1">
        <v>63.3</v>
      </c>
      <c r="D23" s="1">
        <v>69.7</v>
      </c>
      <c r="E23" s="1">
        <v>73.2</v>
      </c>
      <c r="F23" s="1">
        <v>70.3</v>
      </c>
      <c r="G23" s="1">
        <v>71.2</v>
      </c>
      <c r="H23" s="1">
        <v>70.3</v>
      </c>
      <c r="I23" s="1">
        <v>67.599999999999994</v>
      </c>
      <c r="J23" s="1">
        <v>69.7</v>
      </c>
      <c r="K23" s="1">
        <v>71.900000000000006</v>
      </c>
      <c r="L23" s="1">
        <v>82</v>
      </c>
      <c r="M23" s="1">
        <v>75.900000000000006</v>
      </c>
      <c r="N23" s="1">
        <v>71.099999999999994</v>
      </c>
      <c r="O23" s="1">
        <v>72.099999999999994</v>
      </c>
      <c r="P23" s="1" t="s">
        <v>34</v>
      </c>
      <c r="R23" s="2" t="str" cm="1">
        <f t="array" ref="R23">_xlfn.XLOOKUP(MAX(Egyesített[[#This Row],[2000]:[2014]]), Egyesített[[#This Row],[2000]:[2014]], Egyesített[[#Headers],[2000]:[2014]],,,-1)</f>
        <v>2010</v>
      </c>
    </row>
    <row r="24" spans="1:18" x14ac:dyDescent="0.25">
      <c r="A24" s="5" t="s">
        <v>35</v>
      </c>
      <c r="B24" s="1">
        <v>60.2</v>
      </c>
      <c r="C24" s="1">
        <v>66</v>
      </c>
      <c r="D24" s="1">
        <v>75</v>
      </c>
      <c r="E24" s="1">
        <v>82.7</v>
      </c>
      <c r="F24" s="1">
        <v>96.4</v>
      </c>
      <c r="G24" s="1">
        <v>102.3</v>
      </c>
      <c r="H24" s="1">
        <v>111.5</v>
      </c>
      <c r="I24" s="1">
        <v>125</v>
      </c>
      <c r="J24" s="1">
        <v>132.4</v>
      </c>
      <c r="K24" s="1">
        <v>144.19999999999999</v>
      </c>
      <c r="L24" s="1">
        <v>152.4</v>
      </c>
      <c r="M24" s="1">
        <v>159.9</v>
      </c>
      <c r="N24" s="1">
        <v>165.6</v>
      </c>
      <c r="O24" s="1">
        <v>164</v>
      </c>
      <c r="P24" s="1" t="s">
        <v>36</v>
      </c>
      <c r="R24" s="2" t="str" cm="1">
        <f t="array" ref="R24">_xlfn.XLOOKUP(MAX(Egyesített[[#This Row],[2000]:[2014]]), Egyesített[[#This Row],[2000]:[2014]], Egyesített[[#Headers],[2000]:[2014]],,,-1)</f>
        <v>2012</v>
      </c>
    </row>
    <row r="25" spans="1:18" x14ac:dyDescent="0.25">
      <c r="A25" s="5" t="s">
        <v>37</v>
      </c>
      <c r="B25" s="1">
        <v>2.5</v>
      </c>
      <c r="C25" s="1">
        <v>2.4</v>
      </c>
      <c r="D25" s="1">
        <v>2.5</v>
      </c>
      <c r="E25" s="1">
        <v>2.8</v>
      </c>
      <c r="F25" s="1">
        <v>2.8</v>
      </c>
      <c r="G25" s="1">
        <v>3.3</v>
      </c>
      <c r="H25" s="1">
        <v>3.3</v>
      </c>
      <c r="I25" s="1">
        <v>3.7</v>
      </c>
      <c r="J25" s="1">
        <v>3.7</v>
      </c>
      <c r="K25" s="1">
        <v>3.5</v>
      </c>
      <c r="L25" s="1">
        <v>3.4</v>
      </c>
      <c r="M25" s="1">
        <v>3.3</v>
      </c>
      <c r="N25" s="1">
        <v>3.2</v>
      </c>
      <c r="O25" s="1">
        <v>3</v>
      </c>
      <c r="P25" s="1" t="s">
        <v>1</v>
      </c>
      <c r="R25" s="2" t="str" cm="1">
        <f t="array" ref="R25">_xlfn.XLOOKUP(MAX(Egyesített[[#This Row],[2000]:[2014]]), Egyesített[[#This Row],[2000]:[2014]], Egyesített[[#Headers],[2000]:[2014]],,,-1)</f>
        <v>2008</v>
      </c>
    </row>
    <row r="26" spans="1:18" x14ac:dyDescent="0.25">
      <c r="A26" s="5" t="s">
        <v>38</v>
      </c>
      <c r="B26" s="1">
        <v>23.7</v>
      </c>
      <c r="C26" s="1">
        <v>27</v>
      </c>
      <c r="D26" s="1">
        <v>29.5</v>
      </c>
      <c r="E26" s="1">
        <v>31.4</v>
      </c>
      <c r="F26" s="1">
        <v>39.200000000000003</v>
      </c>
      <c r="G26" s="1">
        <v>45.8</v>
      </c>
      <c r="H26" s="1">
        <v>50.7</v>
      </c>
      <c r="I26" s="1">
        <v>63.2</v>
      </c>
      <c r="J26" s="1">
        <v>77</v>
      </c>
      <c r="K26" s="1">
        <v>94.2</v>
      </c>
      <c r="L26" s="1">
        <v>126.3</v>
      </c>
      <c r="M26" s="1">
        <v>161.1</v>
      </c>
      <c r="N26" s="1">
        <v>170.5</v>
      </c>
      <c r="O26" s="1">
        <v>176.5</v>
      </c>
      <c r="P26" s="1" t="s">
        <v>39</v>
      </c>
      <c r="R26" s="2" t="str" cm="1">
        <f t="array" ref="R26">_xlfn.XLOOKUP(MAX(Egyesített[[#This Row],[2000]:[2014]]), Egyesített[[#This Row],[2000]:[2014]], Egyesített[[#Headers],[2000]:[2014]],,,-1)</f>
        <v>2013</v>
      </c>
    </row>
    <row r="27" spans="1:18" x14ac:dyDescent="0.25">
      <c r="A27" s="5" t="s">
        <v>40</v>
      </c>
      <c r="B27" s="1">
        <v>28.1</v>
      </c>
      <c r="C27" s="1">
        <v>31.3</v>
      </c>
      <c r="D27" s="1">
        <v>33.700000000000003</v>
      </c>
      <c r="E27" s="1">
        <v>36.1</v>
      </c>
      <c r="F27" s="1">
        <v>42.8</v>
      </c>
      <c r="G27" s="1">
        <v>50.9</v>
      </c>
      <c r="H27" s="1">
        <v>60.4</v>
      </c>
      <c r="I27" s="1">
        <v>71.5</v>
      </c>
      <c r="J27" s="1">
        <v>82.9</v>
      </c>
      <c r="K27" s="1">
        <v>88</v>
      </c>
      <c r="L27" s="1">
        <v>98.9</v>
      </c>
      <c r="M27" s="1">
        <v>108.8</v>
      </c>
      <c r="N27" s="1">
        <v>114.2</v>
      </c>
      <c r="O27" s="1">
        <v>124.8</v>
      </c>
      <c r="P27" s="1" t="s">
        <v>41</v>
      </c>
      <c r="R27" s="2" t="str" cm="1">
        <f t="array" ref="R27">_xlfn.XLOOKUP(MAX(Egyesített[[#This Row],[2000]:[2014]]), Egyesített[[#This Row],[2000]:[2014]], Egyesített[[#Headers],[2000]:[2014]],,,-1)</f>
        <v>2013</v>
      </c>
    </row>
    <row r="28" spans="1:18" x14ac:dyDescent="0.25">
      <c r="A28" s="5" t="s">
        <v>42</v>
      </c>
      <c r="B28" s="1">
        <v>46.6</v>
      </c>
      <c r="C28" s="1">
        <v>46</v>
      </c>
      <c r="D28" s="1">
        <v>47.4</v>
      </c>
      <c r="E28" s="1">
        <v>49.6</v>
      </c>
      <c r="F28" s="1">
        <v>56.6</v>
      </c>
      <c r="G28" s="1">
        <v>62.3</v>
      </c>
      <c r="H28" s="1">
        <v>62.7</v>
      </c>
      <c r="I28" s="1">
        <v>61.5</v>
      </c>
      <c r="J28" s="1">
        <v>63.7</v>
      </c>
      <c r="K28" s="1">
        <v>61</v>
      </c>
      <c r="L28" s="1">
        <v>62.5</v>
      </c>
      <c r="M28" s="1">
        <v>62.1</v>
      </c>
      <c r="N28" s="1">
        <v>61.5</v>
      </c>
      <c r="O28" s="1">
        <v>67.2</v>
      </c>
      <c r="P28" s="1" t="s">
        <v>43</v>
      </c>
      <c r="R28" s="2" t="str" cm="1">
        <f t="array" ref="R28">_xlfn.XLOOKUP(MAX(Egyesített[[#This Row],[2000]:[2014]]), Egyesített[[#This Row],[2000]:[2014]], Egyesített[[#Headers],[2000]:[2014]],,,-1)</f>
        <v>2013</v>
      </c>
    </row>
    <row r="29" spans="1:18" x14ac:dyDescent="0.25">
      <c r="A29" s="5" t="s">
        <v>44</v>
      </c>
      <c r="B29" s="1">
        <v>21.5</v>
      </c>
      <c r="C29" s="1">
        <v>22.7</v>
      </c>
      <c r="D29" s="1">
        <v>24.6</v>
      </c>
      <c r="E29" s="1">
        <v>30.4</v>
      </c>
      <c r="F29" s="1">
        <v>34.4</v>
      </c>
      <c r="G29" s="1">
        <v>39</v>
      </c>
      <c r="H29" s="1">
        <v>39.799999999999997</v>
      </c>
      <c r="I29" s="1">
        <v>40.5</v>
      </c>
      <c r="J29" s="1">
        <v>41.4</v>
      </c>
      <c r="K29" s="1">
        <v>41.5</v>
      </c>
      <c r="L29" s="1">
        <v>42.3</v>
      </c>
      <c r="M29" s="1">
        <v>42.3</v>
      </c>
      <c r="N29" s="1">
        <v>43.7</v>
      </c>
      <c r="O29" s="1">
        <v>42.6</v>
      </c>
      <c r="P29" s="1" t="s">
        <v>45</v>
      </c>
      <c r="R29" s="2" t="str" cm="1">
        <f t="array" ref="R29">_xlfn.XLOOKUP(MAX(Egyesített[[#This Row],[2000]:[2014]]), Egyesített[[#This Row],[2000]:[2014]], Egyesített[[#Headers],[2000]:[2014]],,,-1)</f>
        <v>2012</v>
      </c>
    </row>
    <row r="30" spans="1:18" x14ac:dyDescent="0.25">
      <c r="A30" s="5" t="s">
        <v>46</v>
      </c>
      <c r="B30" s="1">
        <v>49.8</v>
      </c>
      <c r="C30" s="1">
        <v>53.7</v>
      </c>
      <c r="D30" s="1">
        <v>56.7</v>
      </c>
      <c r="E30" s="1">
        <v>60.1</v>
      </c>
      <c r="F30" s="1">
        <v>65.7</v>
      </c>
      <c r="G30" s="1">
        <v>71.2</v>
      </c>
      <c r="H30" s="1">
        <v>73.5</v>
      </c>
      <c r="I30" s="1">
        <v>74.400000000000006</v>
      </c>
      <c r="J30" s="1">
        <v>80.400000000000006</v>
      </c>
      <c r="K30" s="1">
        <v>78.5</v>
      </c>
      <c r="L30" s="1">
        <v>87.7</v>
      </c>
      <c r="M30" s="1">
        <v>92.3</v>
      </c>
      <c r="N30" s="1">
        <v>99.3</v>
      </c>
      <c r="O30" s="1">
        <v>100</v>
      </c>
      <c r="P30" s="1" t="s">
        <v>47</v>
      </c>
      <c r="R30" s="2" t="str" cm="1">
        <f t="array" ref="R30">_xlfn.XLOOKUP(MAX(Egyesített[[#This Row],[2000]:[2014]]), Egyesített[[#This Row],[2000]:[2014]], Egyesített[[#Headers],[2000]:[2014]],,,-1)</f>
        <v>2013</v>
      </c>
    </row>
    <row r="31" spans="1:18" x14ac:dyDescent="0.25">
      <c r="A31" s="5" t="s">
        <v>48</v>
      </c>
      <c r="B31" s="1">
        <v>20.2</v>
      </c>
      <c r="C31" s="1">
        <v>19.600000000000001</v>
      </c>
      <c r="D31" s="1">
        <v>20.5</v>
      </c>
      <c r="E31" s="1">
        <v>21.8</v>
      </c>
      <c r="F31" s="1">
        <v>22.4</v>
      </c>
      <c r="G31" s="1">
        <v>23.7</v>
      </c>
      <c r="H31" s="1">
        <v>24.3</v>
      </c>
      <c r="I31" s="1">
        <v>26</v>
      </c>
      <c r="J31" s="1">
        <v>28.8</v>
      </c>
      <c r="K31" s="1">
        <v>30.9</v>
      </c>
      <c r="L31" s="1">
        <v>36.299999999999997</v>
      </c>
      <c r="M31" s="1">
        <v>37</v>
      </c>
      <c r="N31" s="1">
        <v>41.4</v>
      </c>
      <c r="O31" s="1">
        <v>41.8</v>
      </c>
      <c r="P31" s="1" t="s">
        <v>49</v>
      </c>
      <c r="R31" s="2" t="str" cm="1">
        <f t="array" ref="R31">_xlfn.XLOOKUP(MAX(Egyesített[[#This Row],[2000]:[2014]]), Egyesített[[#This Row],[2000]:[2014]], Egyesített[[#Headers],[2000]:[2014]],,,-1)</f>
        <v>2013</v>
      </c>
    </row>
    <row r="32" spans="1:18" x14ac:dyDescent="0.25">
      <c r="A32" s="5" t="s">
        <v>50</v>
      </c>
      <c r="B32" s="1">
        <v>42.5</v>
      </c>
      <c r="C32" s="1">
        <v>46.4</v>
      </c>
      <c r="D32" s="1">
        <v>48.4</v>
      </c>
      <c r="E32" s="1">
        <v>53.5</v>
      </c>
      <c r="F32" s="1">
        <v>52.8</v>
      </c>
      <c r="G32" s="1">
        <v>57</v>
      </c>
      <c r="H32" s="1">
        <v>60.4</v>
      </c>
      <c r="I32" s="1">
        <v>65.400000000000006</v>
      </c>
      <c r="J32" s="1">
        <v>66.099999999999994</v>
      </c>
      <c r="K32" s="1">
        <v>36.4</v>
      </c>
      <c r="L32" s="1">
        <v>42.4</v>
      </c>
      <c r="M32" s="1">
        <v>59.5</v>
      </c>
      <c r="N32" s="1">
        <v>62.3</v>
      </c>
      <c r="O32" s="1">
        <v>62.3</v>
      </c>
      <c r="P32" s="1" t="s">
        <v>51</v>
      </c>
      <c r="R32" s="2" t="str" cm="1">
        <f t="array" ref="R32">_xlfn.XLOOKUP(MAX(Egyesített[[#This Row],[2000]:[2014]]), Egyesített[[#This Row],[2000]:[2014]], Egyesített[[#Headers],[2000]:[2014]],,,-1)</f>
        <v>2008</v>
      </c>
    </row>
    <row r="33" spans="1:18" x14ac:dyDescent="0.25">
      <c r="A33" s="5" t="s">
        <v>52</v>
      </c>
      <c r="B33" s="1">
        <v>51.1</v>
      </c>
      <c r="C33" s="1">
        <v>52</v>
      </c>
      <c r="D33" s="1">
        <v>51.9</v>
      </c>
      <c r="E33" s="1">
        <v>52</v>
      </c>
      <c r="F33" s="1">
        <v>54.2</v>
      </c>
      <c r="G33" s="1">
        <v>54</v>
      </c>
      <c r="H33" s="1">
        <v>54.5</v>
      </c>
      <c r="I33" s="1">
        <v>59.1</v>
      </c>
      <c r="J33" s="1">
        <v>62.2</v>
      </c>
      <c r="K33" s="1">
        <v>60</v>
      </c>
      <c r="L33" s="1">
        <v>59.6</v>
      </c>
      <c r="M33" s="1">
        <v>57</v>
      </c>
      <c r="N33" s="1">
        <v>56.9</v>
      </c>
      <c r="O33" s="1">
        <v>56.9</v>
      </c>
      <c r="P33" s="1" t="s">
        <v>53</v>
      </c>
      <c r="R33" s="2" t="str" cm="1">
        <f t="array" ref="R33">_xlfn.XLOOKUP(MAX(Egyesített[[#This Row],[2000]:[2014]]), Egyesített[[#This Row],[2000]:[2014]], Egyesített[[#Headers],[2000]:[2014]],,,-1)</f>
        <v>2008</v>
      </c>
    </row>
    <row r="34" spans="1:18" x14ac:dyDescent="0.25">
      <c r="A34" s="5" t="s">
        <v>54</v>
      </c>
      <c r="B34" s="1">
        <v>84.4</v>
      </c>
      <c r="C34" s="1">
        <v>78.2</v>
      </c>
      <c r="D34" s="1">
        <v>80.400000000000006</v>
      </c>
      <c r="E34" s="1">
        <v>82.8</v>
      </c>
      <c r="F34" s="1">
        <v>82</v>
      </c>
      <c r="G34" s="1">
        <v>88.2</v>
      </c>
      <c r="H34" s="1">
        <v>84.5</v>
      </c>
      <c r="I34" s="1">
        <v>84.8</v>
      </c>
      <c r="J34" s="1">
        <v>85.8</v>
      </c>
      <c r="K34" s="1">
        <v>79.599999999999994</v>
      </c>
      <c r="L34" s="1">
        <v>80.400000000000006</v>
      </c>
      <c r="M34" s="1">
        <v>82.7</v>
      </c>
      <c r="N34" s="1">
        <v>81.5</v>
      </c>
      <c r="O34" s="1">
        <v>81.5</v>
      </c>
      <c r="P34" s="1" t="s">
        <v>55</v>
      </c>
      <c r="R34" s="2" t="str" cm="1">
        <f t="array" ref="R34">_xlfn.XLOOKUP(MAX(Egyesített[[#This Row],[2000]:[2014]]), Egyesített[[#This Row],[2000]:[2014]], Egyesített[[#Headers],[2000]:[2014]],,,-1)</f>
        <v>2005</v>
      </c>
    </row>
    <row r="35" spans="1:18" x14ac:dyDescent="0.25">
      <c r="A35" s="5" t="s">
        <v>56</v>
      </c>
      <c r="B35" s="1">
        <v>21</v>
      </c>
      <c r="C35" s="1">
        <v>25.2</v>
      </c>
      <c r="D35" s="1">
        <v>27.3</v>
      </c>
      <c r="E35" s="1">
        <v>30.1</v>
      </c>
      <c r="F35" s="1">
        <v>33</v>
      </c>
      <c r="G35" s="1">
        <v>42.5</v>
      </c>
      <c r="H35" s="1">
        <v>54.7</v>
      </c>
      <c r="I35" s="1">
        <v>55.7</v>
      </c>
      <c r="J35" s="1">
        <v>59</v>
      </c>
      <c r="K35" s="1">
        <v>62.7</v>
      </c>
      <c r="L35" s="1">
        <v>61.3</v>
      </c>
      <c r="M35" s="1">
        <v>61.4</v>
      </c>
      <c r="N35" s="1">
        <v>60.9</v>
      </c>
      <c r="O35" s="1">
        <v>56.1</v>
      </c>
      <c r="P35" s="1" t="s">
        <v>57</v>
      </c>
      <c r="R35" s="2" t="str" cm="1">
        <f t="array" ref="R35">_xlfn.XLOOKUP(MAX(Egyesített[[#This Row],[2000]:[2014]]), Egyesített[[#This Row],[2000]:[2014]], Egyesített[[#Headers],[2000]:[2014]],,,-1)</f>
        <v>2009</v>
      </c>
    </row>
    <row r="36" spans="1:18" x14ac:dyDescent="0.25">
      <c r="A36" s="5" t="s">
        <v>58</v>
      </c>
      <c r="B36" s="1">
        <v>37.4</v>
      </c>
      <c r="C36" s="1">
        <v>37.1</v>
      </c>
      <c r="D36" s="1">
        <v>36.1</v>
      </c>
      <c r="E36" s="1">
        <v>41</v>
      </c>
      <c r="F36" s="1">
        <v>44.9</v>
      </c>
      <c r="G36" s="1">
        <v>45.6</v>
      </c>
      <c r="H36" s="1">
        <v>46.1</v>
      </c>
      <c r="I36" s="1">
        <v>44.8</v>
      </c>
      <c r="J36" s="1">
        <v>44.1</v>
      </c>
      <c r="K36" s="1">
        <v>41.4</v>
      </c>
      <c r="L36" s="1">
        <v>40.1</v>
      </c>
      <c r="M36" s="1">
        <v>38.799999999999997</v>
      </c>
      <c r="N36" s="1">
        <v>37.700000000000003</v>
      </c>
      <c r="O36" s="1">
        <v>35.5</v>
      </c>
      <c r="P36" s="1" t="s">
        <v>59</v>
      </c>
      <c r="R36" s="2" t="str" cm="1">
        <f t="array" ref="R36">_xlfn.XLOOKUP(MAX(Egyesített[[#This Row],[2000]:[2014]]), Egyesített[[#This Row],[2000]:[2014]], Egyesített[[#Headers],[2000]:[2014]],,,-1)</f>
        <v>2006</v>
      </c>
    </row>
    <row r="37" spans="1:18" x14ac:dyDescent="0.25">
      <c r="A37" s="5" t="s">
        <v>60</v>
      </c>
      <c r="B37" s="1">
        <v>3.2</v>
      </c>
      <c r="C37" s="1">
        <v>4.7</v>
      </c>
      <c r="D37" s="1">
        <v>4.9000000000000004</v>
      </c>
      <c r="E37" s="1">
        <v>6.4</v>
      </c>
      <c r="F37" s="1">
        <v>9.8000000000000007</v>
      </c>
      <c r="G37" s="1">
        <v>11.9</v>
      </c>
      <c r="H37" s="1">
        <v>12.9</v>
      </c>
      <c r="I37" s="1">
        <v>13.8</v>
      </c>
      <c r="J37" s="1">
        <v>14.3</v>
      </c>
      <c r="K37" s="1">
        <v>12.3</v>
      </c>
      <c r="L37" s="1">
        <v>14.2</v>
      </c>
      <c r="M37" s="1">
        <v>15.6</v>
      </c>
      <c r="N37" s="1">
        <v>17.8</v>
      </c>
      <c r="O37" s="1">
        <v>20.3</v>
      </c>
      <c r="P37" s="1" t="s">
        <v>61</v>
      </c>
      <c r="R37" s="2" t="str" cm="1">
        <f t="array" ref="R37">_xlfn.XLOOKUP(MAX(Egyesített[[#This Row],[2000]:[2014]]), Egyesített[[#This Row],[2000]:[2014]], Egyesített[[#Headers],[2000]:[2014]],,,-1)</f>
        <v>2013</v>
      </c>
    </row>
    <row r="38" spans="1:18" x14ac:dyDescent="0.25">
      <c r="A38" s="5" t="s">
        <v>62</v>
      </c>
      <c r="B38" s="1">
        <v>7.2</v>
      </c>
      <c r="C38" s="1">
        <v>7.6</v>
      </c>
      <c r="D38" s="1">
        <v>9.1999999999999993</v>
      </c>
      <c r="E38" s="1">
        <v>10</v>
      </c>
      <c r="F38" s="1">
        <v>11</v>
      </c>
      <c r="G38" s="1">
        <v>10.9</v>
      </c>
      <c r="H38" s="1">
        <v>11.2</v>
      </c>
      <c r="I38" s="1">
        <v>11.2</v>
      </c>
      <c r="J38" s="1">
        <v>14</v>
      </c>
      <c r="K38" s="1">
        <v>11.9</v>
      </c>
      <c r="L38" s="1">
        <v>14.6</v>
      </c>
      <c r="M38" s="1">
        <v>16.7</v>
      </c>
      <c r="N38" s="1">
        <v>19.3</v>
      </c>
      <c r="O38" s="1">
        <v>18.7</v>
      </c>
      <c r="P38" s="1" t="s">
        <v>63</v>
      </c>
      <c r="R38" s="2" t="str" cm="1">
        <f t="array" ref="R38">_xlfn.XLOOKUP(MAX(Egyesített[[#This Row],[2000]:[2014]]), Egyesített[[#This Row],[2000]:[2014]], Egyesített[[#Headers],[2000]:[2014]],,,-1)</f>
        <v>2012</v>
      </c>
    </row>
    <row r="39" spans="1:18" x14ac:dyDescent="0.25">
      <c r="A39" s="5" t="s">
        <v>64</v>
      </c>
      <c r="B39" s="1">
        <v>543.20000000000005</v>
      </c>
      <c r="C39" s="1">
        <v>555.5</v>
      </c>
      <c r="D39" s="1">
        <v>536</v>
      </c>
      <c r="E39" s="1">
        <v>540.79999999999995</v>
      </c>
      <c r="F39" s="1">
        <v>526.4</v>
      </c>
      <c r="G39" s="1">
        <v>511.1</v>
      </c>
      <c r="H39" s="1">
        <v>524</v>
      </c>
      <c r="I39" s="1">
        <v>545.6</v>
      </c>
      <c r="J39" s="1">
        <v>570.79999999999995</v>
      </c>
      <c r="K39" s="1">
        <v>584</v>
      </c>
      <c r="L39" s="1">
        <v>603.6</v>
      </c>
      <c r="M39" s="1">
        <v>648.5</v>
      </c>
      <c r="N39" s="1">
        <v>680.5</v>
      </c>
      <c r="O39" s="1">
        <v>689.1</v>
      </c>
      <c r="P39" s="1" t="s">
        <v>65</v>
      </c>
      <c r="R39" s="2" t="str" cm="1">
        <f t="array" ref="R39">_xlfn.XLOOKUP(MAX(Egyesített[[#This Row],[2000]:[2014]]), Egyesített[[#This Row],[2000]:[2014]], Egyesített[[#Headers],[2000]:[2014]],,,-1)</f>
        <v>2013</v>
      </c>
    </row>
    <row r="40" spans="1:18" x14ac:dyDescent="0.25">
      <c r="A40" s="5" t="s">
        <v>66</v>
      </c>
      <c r="B40" s="1">
        <v>182.2</v>
      </c>
      <c r="C40" s="1">
        <v>186.5</v>
      </c>
      <c r="D40" s="1">
        <v>187.9</v>
      </c>
      <c r="E40" s="1">
        <v>184.7</v>
      </c>
      <c r="F40" s="1">
        <v>183.7</v>
      </c>
      <c r="G40" s="1">
        <v>187.4</v>
      </c>
      <c r="H40" s="1">
        <v>188.4</v>
      </c>
      <c r="I40" s="1">
        <v>182.7</v>
      </c>
      <c r="J40" s="1">
        <v>176.6</v>
      </c>
      <c r="K40" s="1">
        <v>164</v>
      </c>
      <c r="L40" s="1">
        <v>159.9</v>
      </c>
      <c r="M40" s="1">
        <v>159.69999999999999</v>
      </c>
      <c r="N40" s="1">
        <v>156</v>
      </c>
      <c r="O40" s="1">
        <v>156.1</v>
      </c>
      <c r="P40" s="1" t="s">
        <v>67</v>
      </c>
      <c r="R40" s="2" t="str" cm="1">
        <f t="array" ref="R40">_xlfn.XLOOKUP(MAX(Egyesített[[#This Row],[2000]:[2014]]), Egyesített[[#This Row],[2000]:[2014]], Egyesített[[#Headers],[2000]:[2014]],,,-1)</f>
        <v>2006</v>
      </c>
    </row>
    <row r="41" spans="1:18" x14ac:dyDescent="0.25">
      <c r="A41" s="5" t="s">
        <v>68</v>
      </c>
      <c r="B41" s="1">
        <v>38.299999999999997</v>
      </c>
      <c r="C41" s="1">
        <v>38.200000000000003</v>
      </c>
      <c r="D41" s="1">
        <v>39.700000000000003</v>
      </c>
      <c r="E41" s="1">
        <v>41.7</v>
      </c>
      <c r="F41" s="1">
        <v>43.4</v>
      </c>
      <c r="G41" s="1">
        <v>52.3</v>
      </c>
      <c r="H41" s="1">
        <v>57.3</v>
      </c>
      <c r="I41" s="1">
        <v>53.7</v>
      </c>
      <c r="J41" s="1">
        <v>53.4</v>
      </c>
      <c r="K41" s="1">
        <v>59.4</v>
      </c>
      <c r="L41" s="1">
        <v>57.6</v>
      </c>
      <c r="M41" s="1">
        <v>58.3</v>
      </c>
      <c r="N41" s="1">
        <v>57.2</v>
      </c>
      <c r="O41" s="1">
        <v>58.2</v>
      </c>
      <c r="P41" s="1" t="s">
        <v>69</v>
      </c>
      <c r="R41" s="2" t="str" cm="1">
        <f t="array" ref="R41">_xlfn.XLOOKUP(MAX(Egyesített[[#This Row],[2000]:[2014]]), Egyesített[[#This Row],[2000]:[2014]], Egyesített[[#Headers],[2000]:[2014]],,,-1)</f>
        <v>2009</v>
      </c>
    </row>
    <row r="42" spans="1:18" x14ac:dyDescent="0.25">
      <c r="A42" s="5" t="s">
        <v>70</v>
      </c>
      <c r="B42" s="1">
        <v>14.1</v>
      </c>
      <c r="C42" s="1">
        <v>15.2</v>
      </c>
      <c r="D42" s="1">
        <v>19.3</v>
      </c>
      <c r="E42" s="1">
        <v>27</v>
      </c>
      <c r="F42" s="1">
        <v>30.2</v>
      </c>
      <c r="G42" s="1">
        <v>33</v>
      </c>
      <c r="H42" s="1">
        <v>40.1</v>
      </c>
      <c r="I42" s="1">
        <v>42.2</v>
      </c>
      <c r="J42" s="1">
        <v>42</v>
      </c>
      <c r="K42" s="1">
        <v>43.6</v>
      </c>
      <c r="L42" s="1">
        <v>44.8</v>
      </c>
      <c r="M42" s="1">
        <v>42.9</v>
      </c>
      <c r="N42" s="1">
        <v>42.7</v>
      </c>
      <c r="O42" s="1">
        <v>42.8</v>
      </c>
      <c r="P42" s="1" t="s">
        <v>49</v>
      </c>
      <c r="R42" s="2" t="str" cm="1">
        <f t="array" ref="R42">_xlfn.XLOOKUP(MAX(Egyesített[[#This Row],[2000]:[2014]]), Egyesített[[#This Row],[2000]:[2014]], Egyesített[[#Headers],[2000]:[2014]],,,-1)</f>
        <v>2010</v>
      </c>
    </row>
    <row r="43" spans="1:18" x14ac:dyDescent="0.25">
      <c r="A43" s="5" t="s">
        <v>71</v>
      </c>
      <c r="B43" s="1">
        <v>27.9</v>
      </c>
      <c r="C43" s="1">
        <v>29.6</v>
      </c>
      <c r="D43" s="1">
        <v>28.4</v>
      </c>
      <c r="E43" s="1">
        <v>25.2</v>
      </c>
      <c r="F43" s="1">
        <v>28.4</v>
      </c>
      <c r="G43" s="1">
        <v>27.4</v>
      </c>
      <c r="H43" s="1">
        <v>31.5</v>
      </c>
      <c r="I43" s="1">
        <v>36.1</v>
      </c>
      <c r="J43" s="1">
        <v>32.799999999999997</v>
      </c>
      <c r="K43" s="1">
        <v>31</v>
      </c>
      <c r="L43" s="1">
        <v>27.4</v>
      </c>
      <c r="M43" s="1">
        <v>27.6</v>
      </c>
      <c r="N43" s="1">
        <v>29.5</v>
      </c>
      <c r="O43" s="1">
        <v>28.4</v>
      </c>
      <c r="P43" s="1" t="s">
        <v>72</v>
      </c>
      <c r="R43" s="2" t="str" cm="1">
        <f t="array" ref="R43">_xlfn.XLOOKUP(MAX(Egyesített[[#This Row],[2000]:[2014]]), Egyesített[[#This Row],[2000]:[2014]], Egyesített[[#Headers],[2000]:[2014]],,,-1)</f>
        <v>2007</v>
      </c>
    </row>
    <row r="44" spans="1:18" x14ac:dyDescent="0.25">
      <c r="A44" s="5" t="s">
        <v>73</v>
      </c>
      <c r="B44" s="1">
        <v>31.2</v>
      </c>
      <c r="C44" s="1">
        <v>32.5</v>
      </c>
      <c r="D44" s="1">
        <v>32.6</v>
      </c>
      <c r="E44" s="1">
        <v>33.200000000000003</v>
      </c>
      <c r="F44" s="1">
        <v>35.299999999999997</v>
      </c>
      <c r="G44" s="1">
        <v>37.1</v>
      </c>
      <c r="H44" s="1">
        <v>38.9</v>
      </c>
      <c r="I44" s="1">
        <v>40</v>
      </c>
      <c r="J44" s="1">
        <v>38.299999999999997</v>
      </c>
      <c r="K44" s="1">
        <v>42.3</v>
      </c>
      <c r="L44" s="1">
        <v>45.9</v>
      </c>
      <c r="M44" s="1">
        <v>46.5</v>
      </c>
      <c r="N44" s="1">
        <v>51.6</v>
      </c>
      <c r="O44" s="1">
        <v>53.4</v>
      </c>
      <c r="P44" s="1" t="s">
        <v>74</v>
      </c>
      <c r="R44" s="2" t="str" cm="1">
        <f t="array" ref="R44">_xlfn.XLOOKUP(MAX(Egyesített[[#This Row],[2000]:[2014]]), Egyesített[[#This Row],[2000]:[2014]], Egyesített[[#Headers],[2000]:[2014]],,,-1)</f>
        <v>2013</v>
      </c>
    </row>
    <row r="45" spans="1:18" ht="15.75" thickBot="1" x14ac:dyDescent="0.3">
      <c r="A45" s="6" t="s">
        <v>75</v>
      </c>
      <c r="B45" s="1">
        <v>5.6</v>
      </c>
      <c r="C45" s="1">
        <v>5.9</v>
      </c>
      <c r="D45" s="1">
        <v>5.6</v>
      </c>
      <c r="E45" s="1">
        <v>4.3</v>
      </c>
      <c r="F45" s="1">
        <v>3.8</v>
      </c>
      <c r="G45" s="1">
        <v>3.6</v>
      </c>
      <c r="H45" s="1">
        <v>3.7</v>
      </c>
      <c r="I45" s="1">
        <v>4.3</v>
      </c>
      <c r="J45" s="1">
        <v>4</v>
      </c>
      <c r="K45" s="1">
        <v>4.0999999999999996</v>
      </c>
      <c r="L45" s="1">
        <v>4.4000000000000004</v>
      </c>
      <c r="M45" s="1">
        <v>4</v>
      </c>
      <c r="N45" s="1">
        <v>4.2</v>
      </c>
      <c r="O45" s="1">
        <v>4.5</v>
      </c>
      <c r="P45" s="1" t="s">
        <v>1</v>
      </c>
      <c r="R45" s="2" t="str" cm="1">
        <f t="array" ref="R45">_xlfn.XLOOKUP(MAX(Egyesített[[#This Row],[2000]:[2014]]), Egyesített[[#This Row],[2000]:[2014]], Egyesített[[#Headers],[2000]:[2014]],,,-1)</f>
        <v>2001</v>
      </c>
    </row>
    <row r="46" spans="1:18" ht="15.75" thickTop="1" x14ac:dyDescent="0.25"/>
    <row r="48" spans="1:18" x14ac:dyDescent="0.25">
      <c r="A48" t="s">
        <v>94</v>
      </c>
      <c r="B48" s="12" cm="1">
        <f t="array" ref="B48">_xlfn.LET(
  _xlpm.mo_index,
  MATCH("Magyarország", $A$3:$A$45,0),
  _xlpm.mo_ertek,
  INDEX(Egyesített[2000], _xlpm.mo_index),
  IF(_xlpm.mo_ertek&lt;&gt;"..", SUM((Egyesített[2000] &gt; _xlpm.mo_ertek) * (Egyesített[2000]&lt;&gt;"..")) + 1, "..")
)</f>
        <v>34</v>
      </c>
      <c r="C48" s="12" cm="1">
        <f t="array" ref="C48">_xlfn.LET(
  _xlpm.mo_index,
  MATCH("Magyarország", $A$3:$A$45,0),
  _xlpm.mo_ertek,
  INDEX(Egyesített[2001], _xlpm.mo_index),
  IF(_xlpm.mo_ertek&lt;&gt;"..", SUM((Egyesített[2001] &gt; _xlpm.mo_ertek) * (Egyesített[2001]&lt;&gt;"..")) + 1, "..")
)</f>
        <v>35</v>
      </c>
      <c r="D48" s="12" cm="1">
        <f t="array" ref="D48">_xlfn.LET(
  _xlpm.mo_index,
  MATCH("Magyarország", $A$3:$A$45,0),
  _xlpm.mo_ertek,
  INDEX(Egyesített[2002], _xlpm.mo_index),
  IF(_xlpm.mo_ertek&lt;&gt;"..", SUM((Egyesített[2002] &gt; _xlpm.mo_ertek) * (Egyesített[2002]&lt;&gt;"..")) + 1, "..")
)</f>
        <v>35</v>
      </c>
      <c r="E48" s="12" cm="1">
        <f t="array" ref="E48">_xlfn.LET(
  _xlpm.mo_index,
  MATCH("Magyarország", $A$3:$A$45,0),
  _xlpm.mo_ertek,
  INDEX(Egyesített[2003], _xlpm.mo_index),
  IF(_xlpm.mo_ertek&lt;&gt;"..", SUM((Egyesített[2003] &gt; _xlpm.mo_ertek) * (Egyesített[2003]&lt;&gt;"..")) + 1, "..")
)</f>
        <v>35</v>
      </c>
      <c r="F48" s="12" cm="1">
        <f t="array" ref="F48">_xlfn.LET(
  _xlpm.mo_index,
  MATCH("Magyarország", $A$3:$A$45,0),
  _xlpm.mo_ertek,
  INDEX(Egyesített[2004], _xlpm.mo_index),
  IF(_xlpm.mo_ertek&lt;&gt;"..", SUM((Egyesített[2004] &gt; _xlpm.mo_ertek) * (Egyesített[2004]&lt;&gt;"..")) + 1, "..")
)</f>
        <v>35</v>
      </c>
      <c r="G48" s="12" cm="1">
        <f t="array" ref="G48">_xlfn.LET(
  _xlpm.mo_index,
  MATCH("Magyarország", $A$3:$A$45,0),
  _xlpm.mo_ertek,
  INDEX(Egyesített[2005], _xlpm.mo_index),
  IF(_xlpm.mo_ertek&lt;&gt;"..", SUM((Egyesített[2005] &gt; _xlpm.mo_ertek) * (Egyesített[2005]&lt;&gt;"..")) + 1, "..")
)</f>
        <v>36</v>
      </c>
      <c r="H48" s="12" cm="1">
        <f t="array" ref="H48">_xlfn.LET(
  _xlpm.mo_index,
  MATCH("Magyarország", $A$3:$A$45,0),
  _xlpm.mo_ertek,
  INDEX(Egyesített[2006], _xlpm.mo_index),
  IF(_xlpm.mo_ertek&lt;&gt;"..", SUM((Egyesített[2006] &gt; _xlpm.mo_ertek) * (Egyesített[2006]&lt;&gt;"..")) + 1, "..")
)</f>
        <v>35</v>
      </c>
      <c r="I48" s="12" cm="1">
        <f t="array" ref="I48">_xlfn.LET(
  _xlpm.mo_index,
  MATCH("Magyarország", $A$3:$A$45,0),
  _xlpm.mo_ertek,
  INDEX(Egyesített[2007], _xlpm.mo_index),
  IF(_xlpm.mo_ertek&lt;&gt;"..", SUM((Egyesített[2007] &gt; _xlpm.mo_ertek) * (Egyesített[2007]&lt;&gt;"..")) + 1, "..")
)</f>
        <v>37</v>
      </c>
      <c r="J48" s="12" cm="1">
        <f t="array" ref="J48">_xlfn.LET(
  _xlpm.mo_index,
  MATCH("Magyarország", $A$3:$A$45,0),
  _xlpm.mo_ertek,
  INDEX(Egyesített[2008], _xlpm.mo_index),
  IF(_xlpm.mo_ertek&lt;&gt;"..", SUM((Egyesített[2008] &gt; _xlpm.mo_ertek) * (Egyesített[2008]&lt;&gt;"..")) + 1, "..")
)</f>
        <v>36</v>
      </c>
      <c r="K48" s="12" cm="1">
        <f t="array" ref="K48">_xlfn.LET(
  _xlpm.mo_index,
  MATCH("Magyarország", $A$3:$A$45,0),
  _xlpm.mo_ertek,
  INDEX(Egyesített[2009], _xlpm.mo_index),
  IF(_xlpm.mo_ertek&lt;&gt;"..", SUM((Egyesített[2009] &gt; _xlpm.mo_ertek) * (Egyesített[2009]&lt;&gt;"..")) + 1, "..")
)</f>
        <v>36</v>
      </c>
      <c r="L48" s="12" cm="1">
        <f t="array" ref="L48">_xlfn.LET(
  _xlpm.mo_index,
  MATCH("Magyarország", $A$3:$A$45,0),
  _xlpm.mo_ertek,
  INDEX(Egyesített[2010], _xlpm.mo_index),
  IF(_xlpm.mo_ertek&lt;&gt;"..", SUM((Egyesített[2010] &gt; _xlpm.mo_ertek) * (Egyesített[2010]&lt;&gt;"..")) + 1, "..")
)</f>
        <v>37</v>
      </c>
      <c r="M48" s="12" cm="1">
        <f t="array" ref="M48">_xlfn.LET(
  _xlpm.mo_index,
  MATCH("Magyarország", $A$3:$A$45,0),
  _xlpm.mo_ertek,
  INDEX(Egyesített[2011], _xlpm.mo_index),
  IF(_xlpm.mo_ertek&lt;&gt;"..", SUM((Egyesített[2011] &gt; _xlpm.mo_ertek) * (Egyesített[2011]&lt;&gt;"..")) + 1, "..")
)</f>
        <v>37</v>
      </c>
      <c r="N48" s="12" cm="1">
        <f t="array" ref="N48">_xlfn.LET(
  _xlpm.mo_index,
  MATCH("Magyarország", $A$3:$A$45,0),
  _xlpm.mo_ertek,
  INDEX(Egyesített[2012], _xlpm.mo_index),
  IF(_xlpm.mo_ertek&lt;&gt;"..", SUM((Egyesített[2012] &gt; _xlpm.mo_ertek) * (Egyesített[2012]&lt;&gt;"..")) + 1, "..")
)</f>
        <v>36</v>
      </c>
      <c r="O48" s="12" cm="1">
        <f t="array" ref="O48">_xlfn.LET(
  _xlpm.mo_index,
  MATCH("Magyarország", $A$3:$A$45,0),
  _xlpm.mo_ertek,
  INDEX(Egyesített[2013], _xlpm.mo_index),
  IF(_xlpm.mo_ertek&lt;&gt;"..", SUM((Egyesített[2013] &gt; _xlpm.mo_ertek) * (Egyesített[2013]&lt;&gt;"..")) + 1, "..")
)</f>
        <v>37</v>
      </c>
      <c r="P48" s="12" t="str" cm="1">
        <f t="array" ref="P48">_xlfn.LET(
  _xlpm.mo_index,
  MATCH("Magyarország", $A$3:$A$45,0),
  _xlpm.mo_ertek,
  INDEX(Egyesített[2014], _xlpm.mo_index),
  IF(_xlpm.mo_ertek&lt;&gt;"..", SUM((Egyesített[2014] &gt; _xlpm.mo_ertek) * (Egyesített[2014]&lt;&gt;"..")) + 1, "..")
)</f>
        <v>..</v>
      </c>
    </row>
    <row r="49" spans="1:16" x14ac:dyDescent="0.25">
      <c r="B49" s="3" t="str" cm="1">
        <f t="array" ref="B49">_xlfn.LET(
  _xlpm.legjobb_hely,
  MIN(B48:P48),
  _xlpm.eleres_szam,
  COUNTIF(B48:P48,_xlpm.legjobb_hely),
  "Magyarország a legjobb helyezést a " &amp; _xlfn.XLOOKUP(_xlpm.legjobb_hely,B48:P48,Egyesített[[#Headers],[2000]:[2014]]) &amp; ". évben érte el " &amp; IF(_xlpm.eleres_szam &gt; 1,"először, majd később még " &amp; _xlpm.eleres_szam &amp; " alkalommal ","") &amp; "("&amp;_xlpm.legjobb_hely&amp;". hely)"
)</f>
        <v>Magyarország a legjobb helyezést a 2000. évben érte el (34. hely)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1" spans="1:16" x14ac:dyDescent="0.25">
      <c r="B51" s="3" t="str">
        <f ca="1">_xlfn.LET(
  _xlpm.oszlop,
  MATCH("2003", Egyesített[[#Headers],[2000]:[2014]], 0),
  _xlpm.sor,
  MATCH("Magyarország", Egyesített[Ország], 0),
  "Magyarország 2003. évi termelése: " &amp; OFFSET(B3, _xlpm.sor-1, _xlpm.oszlop-1) &amp; " milliárd m³"
)</f>
        <v>Magyarország 2003. évi termelése: 3,1 milliárd m³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3" spans="1:16" x14ac:dyDescent="0.25">
      <c r="A53" t="s">
        <v>7</v>
      </c>
    </row>
    <row r="54" spans="1:16" x14ac:dyDescent="0.25">
      <c r="A54">
        <v>2014</v>
      </c>
      <c r="B54" s="3" t="str">
        <f ca="1">_xlfn.LET(
  _xlpm.ev,
  TEXT(A54, "Normál"),
  _xlpm.orszag,
  A53,
  _xlpm.oszlop,
  MATCH(_xlpm.ev, Egyesített[[#Headers],[2000]:[2014]], 0),
  _xlpm.sor,
  MATCH(_xlpm.orszag, Egyesített[Ország], 0),
  _xlpm.orszag &amp; " " &amp; _xlpm.ev &amp; ". évi termelése: " &amp; OFFSET(B3, _xlpm.sor-1, _xlpm.oszlop-1) &amp; " milliárd m³"
)</f>
        <v>Franciaország 2014. évi termelése: .. milliárd m³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6" spans="1:16" x14ac:dyDescent="0.25">
      <c r="B56" s="3" t="str" cm="1">
        <f t="array" ref="B56">_xlfn.LET(
  _xlpm.tbl,
  Egyesített[[2000]:[2014]],
  _xlpm.legnagyobb,
  MAX(_xlpm.tbl),
  "A legnagyobb kitermelés értéke "
  &amp; TEXT(_xlpm.legnagyobb,"0,0")
  &amp; " milliárd m³ volt ("
  &amp; IF(
    COUNTIF(_xlpm.tbl, _xlpm.legnagyobb) &gt; 1,
    "több alkalommal is előfordult",
    INDEX(A3:A46, SUM((_xlpm.tbl=_xlpm.legnagyobb) * ROW(_xlpm.tbl)) - 2) &amp; ", " &amp; INDEX(Egyesített[[#Headers],[2000]:[2014]], SUM((_xlpm.tbl=_xlpm.legnagyobb) * COLUMN(_xlpm.tbl)) - 1)
  )
  &amp; ")"
)</f>
        <v>A legnagyobb kitermelés értéke 689,1 milliárd m³ volt (Egyesült Államok, 2013)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</sheetData>
  <dataConsolidate/>
  <mergeCells count="5">
    <mergeCell ref="A1:P1"/>
    <mergeCell ref="B49:P49"/>
    <mergeCell ref="B51:P51"/>
    <mergeCell ref="B54:P54"/>
    <mergeCell ref="B56:P56"/>
  </mergeCells>
  <phoneticPr fontId="2" type="noConversion"/>
  <conditionalFormatting sqref="B3:P45">
    <cfRule type="expression" dxfId="3" priority="2">
      <formula>B3=MAX($B3:$P3)</formula>
    </cfRule>
    <cfRule type="expression" dxfId="2" priority="3">
      <formula>B3=MIN($B3:$P3)</formula>
    </cfRule>
    <cfRule type="expression" dxfId="1" priority="4">
      <formula>B3=".."</formula>
    </cfRule>
  </conditionalFormatting>
  <conditionalFormatting sqref="C3:P45">
    <cfRule type="expression" dxfId="0" priority="1">
      <formula>MAX(_xlfn._xlws.FILTER($C3:$P3-$B3:$O3, NOT(ISERR($C3:$P3-$B3:$O3))))=C3-B3</formula>
    </cfRule>
  </conditionalFormatting>
  <dataValidations count="2">
    <dataValidation type="list" allowBlank="1" showInputMessage="1" showErrorMessage="1" sqref="A53:B53" xr:uid="{A753D83D-19A7-459B-B83C-3E7C194063BD}">
      <formula1>$A$3:$A$45</formula1>
    </dataValidation>
    <dataValidation type="whole" allowBlank="1" showInputMessage="1" showErrorMessage="1" sqref="A54" xr:uid="{50B7B805-491D-4C5D-B5B0-A3CB36D772AF}">
      <formula1>2000</formula1>
      <formula2>2014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700349-4F98-403E-8E21-80FBB21C2A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Egyesített</vt:lpstr>
      <vt:lpstr>Termelés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Kornél Patyi</cp:lastModifiedBy>
  <dcterms:created xsi:type="dcterms:W3CDTF">2015-06-05T18:17:20Z</dcterms:created>
  <dcterms:modified xsi:type="dcterms:W3CDTF">2025-03-16T17:09:22Z</dcterms:modified>
</cp:coreProperties>
</file>