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7.3\"/>
    </mc:Choice>
  </mc:AlternateContent>
  <xr:revisionPtr revIDLastSave="0" documentId="13_ncr:1_{B0079AC4-0E23-4C56-B5F4-0238A4ECD7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 a="1"/>
  <c r="M21" i="1" s="1"/>
  <c r="M20" i="1" a="1"/>
  <c r="M20" i="1" s="1"/>
  <c r="M18" i="1" a="1"/>
  <c r="M18" i="1" s="1"/>
  <c r="M17" i="1" a="1"/>
  <c r="M17" i="1" s="1"/>
  <c r="K15" i="1"/>
  <c r="F3" i="1"/>
  <c r="F4" i="1"/>
  <c r="F5" i="1"/>
  <c r="L10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M9" i="1" s="1"/>
  <c r="E8" i="1"/>
  <c r="E50" i="1"/>
  <c r="E88" i="1"/>
  <c r="E130" i="1"/>
  <c r="E136" i="1"/>
  <c r="E178" i="1"/>
  <c r="E216" i="1"/>
  <c r="E258" i="1"/>
  <c r="E264" i="1"/>
  <c r="E306" i="1"/>
  <c r="E348" i="1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J12" i="1" l="1"/>
  <c r="K10" i="1"/>
  <c r="I14" i="1"/>
  <c r="J10" i="1"/>
  <c r="L9" i="1"/>
  <c r="M15" i="1"/>
  <c r="L15" i="1"/>
  <c r="J9" i="1"/>
  <c r="K14" i="1"/>
  <c r="L14" i="1"/>
  <c r="M13" i="1"/>
  <c r="I15" i="1"/>
  <c r="M14" i="1"/>
  <c r="J15" i="1"/>
  <c r="K13" i="1"/>
  <c r="L13" i="1"/>
  <c r="M12" i="1"/>
  <c r="I10" i="1"/>
  <c r="J14" i="1"/>
  <c r="K12" i="1"/>
  <c r="L12" i="1"/>
  <c r="M11" i="1"/>
  <c r="I11" i="1"/>
  <c r="J13" i="1"/>
  <c r="K11" i="1"/>
  <c r="L11" i="1"/>
  <c r="M10" i="1"/>
  <c r="I12" i="1"/>
  <c r="I13" i="1"/>
  <c r="J11" i="1"/>
  <c r="K9" i="1"/>
  <c r="I9" i="1"/>
  <c r="M4" i="1" l="1"/>
  <c r="L4" i="1"/>
  <c r="L5" i="1" s="1"/>
  <c r="L6" i="1" s="1"/>
  <c r="L7" i="1" s="1"/>
  <c r="K4" i="1"/>
  <c r="K5" i="1" s="1"/>
  <c r="K6" i="1" s="1"/>
  <c r="J4" i="1"/>
  <c r="I4" i="1"/>
  <c r="K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<sst xmlns="http://schemas.openxmlformats.org/spreadsheetml/2006/main" count="33" uniqueCount="32">
  <si>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Dátum</t>
  </si>
  <si>
    <t>Összes fogyasztás</t>
  </si>
  <si>
    <t>Ebből elvitelre</t>
  </si>
  <si>
    <t>ÁFA-tartalom</t>
  </si>
  <si>
    <t>ÁFA-becslés 2018</t>
  </si>
  <si>
    <t>Milyen napra esett?</t>
  </si>
  <si>
    <t>Összes</t>
  </si>
  <si>
    <t>Napi átlagos</t>
  </si>
  <si>
    <t>Legkisebb</t>
  </si>
  <si>
    <t>Legnagyobb</t>
  </si>
  <si>
    <t>Elviteli arány</t>
  </si>
  <si>
    <t>2017-ben</t>
  </si>
  <si>
    <t>2017-ben hányszor érték el ezt?</t>
  </si>
  <si>
    <t>A hét melyik napján történt?</t>
  </si>
  <si>
    <t>Az év melyik napján történt?</t>
  </si>
  <si>
    <t>hétfő</t>
  </si>
  <si>
    <t>kedd</t>
  </si>
  <si>
    <t>szerda</t>
  </si>
  <si>
    <t>csütörtök</t>
  </si>
  <si>
    <t>péntek</t>
  </si>
  <si>
    <t>szombat</t>
  </si>
  <si>
    <t>vasárnap</t>
  </si>
  <si>
    <t>Az ÁFA mértéke</t>
  </si>
  <si>
    <t>2018-ban</t>
  </si>
  <si>
    <t>Elvitelre</t>
  </si>
  <si>
    <t>Helyben</t>
  </si>
  <si>
    <t>Mely napon volt a legnagyobb az elviteli arány?</t>
  </si>
  <si>
    <t>Hány olyan nap volt, amikor az elviteli forgalomból több volt a bevétel, mint a helyben fogyasztásból?</t>
  </si>
  <si>
    <t>Mennyi volt a legnagyobb áfa-eltérés mértéke?</t>
  </si>
  <si>
    <t>Hány alkalommal volt ekkora?</t>
  </si>
  <si>
    <t>Melyik napon volt?</t>
  </si>
  <si>
    <t>Hány olyan hét volt, amikor a hét első felében (hétfőtől csütörtökig) több bevétel volt, mint a második felében?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</si>
</sst>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dddd;;"/>
    <numFmt numFmtId="169" formatCode="#,##0\ &quot;Ft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083E5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9" fontId="0" fillId="3" borderId="0" xfId="2" applyFont="1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169" fontId="0" fillId="0" borderId="0" xfId="1" applyNumberFormat="1" applyFont="1"/>
    <xf numFmtId="169" fontId="0" fillId="0" borderId="0" xfId="0" applyNumberFormat="1"/>
    <xf numFmtId="169" fontId="0" fillId="0" borderId="10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>
      <alignment horizontal="center"/>
    </xf>
  </cellXfs>
  <cellStyles count="3">
    <cellStyle name="Ezres" xfId="1" builtinId="3"/>
    <cellStyle name="Normál" xfId="0" builtinId="0"/>
    <cellStyle name="Százalék" xfId="2" builtinId="5"/>
  </cellStyles>
  <dxfs count="8">
    <dxf>
      <fill>
        <patternFill>
          <bgColor rgb="FFD6ECF2"/>
        </patternFill>
      </fill>
    </dxf>
    <dxf>
      <fill>
        <patternFill>
          <bgColor rgb="FFFFC9C9"/>
        </patternFill>
      </fill>
      <border>
        <bottom style="thin">
          <color rgb="FFFF0000"/>
        </bottom>
      </border>
    </dxf>
    <dxf>
      <font>
        <b/>
        <i/>
      </font>
    </dxf>
    <dxf>
      <font>
        <b/>
        <i/>
      </font>
    </dxf>
    <dxf>
      <fill>
        <patternFill>
          <bgColor rgb="FFFFC9C9"/>
        </patternFill>
      </fill>
      <border>
        <bottom style="thin">
          <color rgb="FFFF0000"/>
        </bottom>
      </border>
    </dxf>
    <dxf>
      <fill>
        <patternFill>
          <bgColor rgb="FFD6ECF2"/>
        </patternFill>
      </fill>
    </dxf>
    <dxf>
      <fill>
        <patternFill>
          <bgColor rgb="FFFFC9C9"/>
        </patternFill>
      </fill>
      <border>
        <bottom style="thin">
          <color rgb="FFFF0000"/>
        </bottom>
      </border>
    </dxf>
    <dxf>
      <fill>
        <patternFill>
          <bgColor rgb="FFD6ECF2"/>
        </patternFill>
      </fill>
    </dxf>
  </dxfs>
  <tableStyles count="0" defaultTableStyle="TableStyleMedium2" defaultPivotStyle="PivotStyleLight16"/>
  <colors>
    <mruColors>
      <color rgb="FFFFC9C9"/>
      <color rgb="FFD6ECF2"/>
      <color rgb="FFB7DEE8"/>
      <color rgb="FF40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RowHeight="15" x14ac:dyDescent="0.25"/>
  <cols>
    <col min="1" max="1" width="10.140625" customWidth="1"/>
    <col min="2" max="2" width="13.28515625" customWidth="1"/>
    <col min="3" max="3" width="15.42578125" customWidth="1"/>
    <col min="4" max="4" width="12" style="40" bestFit="1" customWidth="1"/>
    <col min="5" max="5" width="12.5703125" customWidth="1"/>
    <col min="6" max="6" width="11.7109375" customWidth="1"/>
    <col min="8" max="8" width="29.42578125" bestFit="1" customWidth="1"/>
    <col min="9" max="12" width="14.85546875" customWidth="1"/>
    <col min="13" max="13" width="10.5703125" customWidth="1"/>
  </cols>
  <sheetData>
    <row r="1" spans="1:17" s="1" customFormat="1" ht="33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7" ht="15.75" thickTop="1" x14ac:dyDescent="0.25">
      <c r="A2" s="3">
        <v>42736</v>
      </c>
      <c r="B2" s="39">
        <v>2186358</v>
      </c>
      <c r="C2" s="39">
        <v>468049</v>
      </c>
      <c r="D2" s="40">
        <f>C2*P$4 + (B2-C2)*P$5</f>
        <v>435668.85</v>
      </c>
      <c r="E2" s="40">
        <f>D2*Q$4 + (C2-D2)*Q$5</f>
        <v>119249.59700000001</v>
      </c>
      <c r="F2" t="str">
        <f>TEXT(A2,"nnnn")</f>
        <v>vasárnap</v>
      </c>
      <c r="H2" s="4"/>
      <c r="I2" s="14" t="s">
        <v>6</v>
      </c>
      <c r="J2" s="15" t="s">
        <v>7</v>
      </c>
      <c r="K2" s="15" t="s">
        <v>8</v>
      </c>
      <c r="L2" s="16" t="s">
        <v>9</v>
      </c>
      <c r="M2" s="12" t="s">
        <v>10</v>
      </c>
      <c r="P2" s="37" t="s">
        <v>22</v>
      </c>
      <c r="Q2" s="37"/>
    </row>
    <row r="3" spans="1:17" ht="15.75" thickBot="1" x14ac:dyDescent="0.3">
      <c r="A3" s="3">
        <v>42737</v>
      </c>
      <c r="B3" s="39">
        <v>1877667</v>
      </c>
      <c r="C3" s="39">
        <v>753346</v>
      </c>
      <c r="D3" s="40">
        <f t="shared" ref="D3:D66" si="0">C3*$P$4 + (B3-C3)*$P$5</f>
        <v>405781.2</v>
      </c>
      <c r="E3" s="40">
        <f t="shared" ref="E3:E66" si="1">D3*Q$4 + (C3-D3)*Q$5</f>
        <v>126939.16400000002</v>
      </c>
      <c r="F3" t="str">
        <f t="shared" ref="F3:F66" si="2">TEXT(A3,"nnnn")</f>
        <v>hétfő</v>
      </c>
      <c r="H3" s="5"/>
      <c r="I3" s="19"/>
      <c r="J3" s="20"/>
      <c r="K3" s="20"/>
      <c r="L3" s="21"/>
      <c r="M3" s="13"/>
      <c r="P3" s="38" t="s">
        <v>11</v>
      </c>
      <c r="Q3" s="38" t="s">
        <v>23</v>
      </c>
    </row>
    <row r="4" spans="1:17" ht="15.75" thickTop="1" x14ac:dyDescent="0.25">
      <c r="A4" s="3">
        <v>42738</v>
      </c>
      <c r="B4" s="39">
        <v>1455232</v>
      </c>
      <c r="C4" s="39">
        <v>524696</v>
      </c>
      <c r="D4" s="40">
        <f t="shared" si="0"/>
        <v>309164.40000000002</v>
      </c>
      <c r="E4" s="40">
        <f t="shared" si="1"/>
        <v>94250.968000000008</v>
      </c>
      <c r="F4" t="str">
        <f t="shared" si="2"/>
        <v>kedd</v>
      </c>
      <c r="H4" s="10" t="s">
        <v>11</v>
      </c>
      <c r="I4" s="31">
        <f>SUM(B2:B366)</f>
        <v>673210586</v>
      </c>
      <c r="J4" s="32">
        <f>AVERAGE(B2:B366)</f>
        <v>1844412.5643835617</v>
      </c>
      <c r="K4" s="32">
        <f>MIN(B2:B366)</f>
        <v>1328131</v>
      </c>
      <c r="L4" s="33">
        <f>MAX(B2:B366)</f>
        <v>2637572</v>
      </c>
      <c r="M4" s="30">
        <f>SUM(C1:C366) / SUM(B2:B366)</f>
        <v>0.35523846619963878</v>
      </c>
      <c r="O4" s="35" t="s">
        <v>24</v>
      </c>
      <c r="P4" s="36">
        <v>0.27</v>
      </c>
      <c r="Q4" s="36">
        <v>0.27</v>
      </c>
    </row>
    <row r="5" spans="1:17" x14ac:dyDescent="0.25">
      <c r="A5" s="3">
        <v>42739</v>
      </c>
      <c r="B5" s="39">
        <v>1330838</v>
      </c>
      <c r="C5" s="39">
        <v>459307</v>
      </c>
      <c r="D5" s="40">
        <f t="shared" si="0"/>
        <v>280888.46999999997</v>
      </c>
      <c r="E5" s="40">
        <f t="shared" si="1"/>
        <v>84760.813399999999</v>
      </c>
      <c r="F5" t="str">
        <f t="shared" si="2"/>
        <v>szerda</v>
      </c>
      <c r="H5" s="6" t="s">
        <v>12</v>
      </c>
      <c r="I5" s="25"/>
      <c r="J5" s="26"/>
      <c r="K5" s="26">
        <f>COUNTIF($B$2:$B$366,K4)</f>
        <v>1</v>
      </c>
      <c r="L5" s="26">
        <f>COUNTIF($B$2:$B$366,L4)</f>
        <v>1</v>
      </c>
      <c r="M5" s="27"/>
      <c r="O5" s="35" t="s">
        <v>25</v>
      </c>
      <c r="P5" s="36">
        <v>0.18</v>
      </c>
      <c r="Q5" s="36">
        <v>0.05</v>
      </c>
    </row>
    <row r="6" spans="1:17" x14ac:dyDescent="0.25">
      <c r="A6" s="3">
        <v>42740</v>
      </c>
      <c r="B6" s="39">
        <v>1354041</v>
      </c>
      <c r="C6" s="39">
        <v>528087</v>
      </c>
      <c r="D6" s="40">
        <f t="shared" si="0"/>
        <v>291255.21000000002</v>
      </c>
      <c r="E6" s="40">
        <f t="shared" si="1"/>
        <v>90480.496200000009</v>
      </c>
      <c r="F6" t="str">
        <f t="shared" si="2"/>
        <v>csütörtök</v>
      </c>
      <c r="H6" s="6" t="s">
        <v>14</v>
      </c>
      <c r="I6" s="25"/>
      <c r="J6" s="26"/>
      <c r="K6" s="28">
        <f>IF(
  K5=1,
  INDEX($A$2:$A$366, MATCH(K4,$B$2:$B$366,0)),
  "Több ilyen volt!"
)</f>
        <v>42851</v>
      </c>
      <c r="L6" s="28">
        <f>IF(
  L5=1,
  INDEX($A$2:$A$366, MATCH(L4,$B$2:$B$366,0)),
  "Több ilyen volt!"
)</f>
        <v>42952</v>
      </c>
      <c r="M6" s="27"/>
    </row>
    <row r="7" spans="1:17" ht="15.75" thickBot="1" x14ac:dyDescent="0.3">
      <c r="A7" s="3">
        <v>42741</v>
      </c>
      <c r="B7" s="39">
        <v>2112321</v>
      </c>
      <c r="C7" s="39">
        <v>1203952</v>
      </c>
      <c r="D7" s="40">
        <f t="shared" si="0"/>
        <v>488573.46</v>
      </c>
      <c r="E7" s="40">
        <f t="shared" si="1"/>
        <v>167683.76120000001</v>
      </c>
      <c r="F7" t="str">
        <f t="shared" si="2"/>
        <v>péntek</v>
      </c>
      <c r="H7" s="5" t="s">
        <v>13</v>
      </c>
      <c r="I7" s="17"/>
      <c r="J7" s="18"/>
      <c r="K7" s="29">
        <f>K6</f>
        <v>42851</v>
      </c>
      <c r="L7" s="29">
        <f>L6</f>
        <v>42952</v>
      </c>
      <c r="M7" s="11"/>
    </row>
    <row r="8" spans="1:17" ht="16.5" thickTop="1" thickBot="1" x14ac:dyDescent="0.3">
      <c r="A8" s="3">
        <v>42742</v>
      </c>
      <c r="B8" s="39">
        <v>2623467</v>
      </c>
      <c r="C8" s="39">
        <v>637164</v>
      </c>
      <c r="D8" s="40">
        <f t="shared" si="0"/>
        <v>529568.81999999995</v>
      </c>
      <c r="E8" s="40">
        <f t="shared" si="1"/>
        <v>148363.34039999999</v>
      </c>
      <c r="F8" t="str">
        <f t="shared" si="2"/>
        <v>szombat</v>
      </c>
      <c r="H8" s="7"/>
      <c r="I8" s="8"/>
      <c r="J8" s="8"/>
      <c r="K8" s="8"/>
      <c r="L8" s="8"/>
      <c r="M8" s="9"/>
    </row>
    <row r="9" spans="1:17" ht="15.75" thickTop="1" x14ac:dyDescent="0.25">
      <c r="A9" s="3">
        <v>42743</v>
      </c>
      <c r="B9" s="39">
        <v>2140135</v>
      </c>
      <c r="C9" s="39">
        <v>451131</v>
      </c>
      <c r="D9" s="40">
        <f t="shared" si="0"/>
        <v>425826.08999999997</v>
      </c>
      <c r="E9" s="40">
        <f t="shared" si="1"/>
        <v>116238.2898</v>
      </c>
      <c r="F9" t="str">
        <f t="shared" si="2"/>
        <v>vasárnap</v>
      </c>
      <c r="H9" s="22" t="s">
        <v>15</v>
      </c>
      <c r="I9" s="31">
        <f>SUMIF($F$2:$F$366,H9,$B$2:$B$366)</f>
        <v>98668505</v>
      </c>
      <c r="J9" s="32">
        <f>AVERAGEIF($F$2:$F$366,H9,$B$2:$B$366)</f>
        <v>1897471.25</v>
      </c>
      <c r="K9" s="32">
        <f>_xlfn.MINIFS($B$2:$B$366,$F$2:$F$366,H9)</f>
        <v>1840337</v>
      </c>
      <c r="L9" s="33">
        <f>_xlfn.MAXIFS($B$2:$B$366,$F$2:$F$366,H9)</f>
        <v>1960528</v>
      </c>
      <c r="M9" s="30">
        <f>SUMIF($F$2:$F$366,H9,$C$2:$C$366) / SUMIF($F$2:$F$366,H9,$B$2:$B$366)</f>
        <v>0.41175410532469303</v>
      </c>
    </row>
    <row r="10" spans="1:17" x14ac:dyDescent="0.25">
      <c r="A10" s="3">
        <v>42744</v>
      </c>
      <c r="B10" s="39">
        <v>1863295</v>
      </c>
      <c r="C10" s="39">
        <v>764803</v>
      </c>
      <c r="D10" s="40">
        <f t="shared" si="0"/>
        <v>404225.37</v>
      </c>
      <c r="E10" s="40">
        <f t="shared" si="1"/>
        <v>127169.7314</v>
      </c>
      <c r="F10" t="str">
        <f t="shared" si="2"/>
        <v>hétfő</v>
      </c>
      <c r="H10" s="23" t="s">
        <v>16</v>
      </c>
      <c r="I10" s="41">
        <f>SUMIF($F$2:$F$366,H10,$B$2:$B$366)</f>
        <v>77545303</v>
      </c>
      <c r="J10" s="42">
        <f t="shared" ref="J10:J15" si="3">AVERAGEIF($F$2:$F$366,H10,$B$2:$B$366)</f>
        <v>1491255.826923077</v>
      </c>
      <c r="K10" s="42">
        <f t="shared" ref="K10:K15" si="4">_xlfn.MINIFS($B$2:$B$366,$F$2:$F$366,H10)</f>
        <v>1447173</v>
      </c>
      <c r="L10" s="43">
        <f t="shared" ref="L10:L15" si="5">_xlfn.MAXIFS($B$2:$B$366,$F$2:$F$366,H10)</f>
        <v>1538588</v>
      </c>
      <c r="M10" s="47">
        <f t="shared" ref="M10:M15" si="6">SUMIF($F$2:$F$366,H10,$C$2:$C$366) / SUMIF($F$2:$F$366,H10,$B$2:$B$366)</f>
        <v>0.36395308172308</v>
      </c>
    </row>
    <row r="11" spans="1:17" x14ac:dyDescent="0.25">
      <c r="A11" s="3">
        <v>42745</v>
      </c>
      <c r="B11" s="39">
        <v>1466047</v>
      </c>
      <c r="C11" s="39">
        <v>516343</v>
      </c>
      <c r="D11" s="40">
        <f t="shared" si="0"/>
        <v>310359.33</v>
      </c>
      <c r="E11" s="40">
        <f t="shared" si="1"/>
        <v>94096.202600000004</v>
      </c>
      <c r="F11" t="str">
        <f t="shared" si="2"/>
        <v>kedd</v>
      </c>
      <c r="H11" s="23" t="s">
        <v>17</v>
      </c>
      <c r="I11" s="41">
        <f>SUMIF($F$2:$F$366,H11,$B$2:$B$366)</f>
        <v>71534404</v>
      </c>
      <c r="J11" s="42">
        <f t="shared" si="3"/>
        <v>1375661.6153846155</v>
      </c>
      <c r="K11" s="42">
        <f t="shared" si="4"/>
        <v>1328131</v>
      </c>
      <c r="L11" s="43">
        <f t="shared" si="5"/>
        <v>1648301</v>
      </c>
      <c r="M11" s="47">
        <f t="shared" si="6"/>
        <v>0.34022335602320808</v>
      </c>
    </row>
    <row r="12" spans="1:17" x14ac:dyDescent="0.25">
      <c r="A12" s="3">
        <v>42746</v>
      </c>
      <c r="B12" s="39">
        <v>1386634</v>
      </c>
      <c r="C12" s="39">
        <v>468526</v>
      </c>
      <c r="D12" s="40">
        <f t="shared" si="0"/>
        <v>291761.46000000002</v>
      </c>
      <c r="E12" s="40">
        <f t="shared" si="1"/>
        <v>87613.821200000006</v>
      </c>
      <c r="F12" t="str">
        <f t="shared" si="2"/>
        <v>szerda</v>
      </c>
      <c r="H12" s="23" t="s">
        <v>18</v>
      </c>
      <c r="I12" s="41">
        <f>SUMIF($F$2:$F$366,H12,$B$2:$B$366)</f>
        <v>71113203</v>
      </c>
      <c r="J12" s="42">
        <f t="shared" si="3"/>
        <v>1367561.5961538462</v>
      </c>
      <c r="K12" s="42">
        <f t="shared" si="4"/>
        <v>1330090</v>
      </c>
      <c r="L12" s="43">
        <f t="shared" si="5"/>
        <v>1509066</v>
      </c>
      <c r="M12" s="47">
        <f t="shared" si="6"/>
        <v>0.39152671832261582</v>
      </c>
    </row>
    <row r="13" spans="1:17" x14ac:dyDescent="0.25">
      <c r="A13" s="3">
        <v>42747</v>
      </c>
      <c r="B13" s="39">
        <v>1360868</v>
      </c>
      <c r="C13" s="39">
        <v>536160</v>
      </c>
      <c r="D13" s="40">
        <f t="shared" si="0"/>
        <v>293210.64</v>
      </c>
      <c r="E13" s="40">
        <f t="shared" si="1"/>
        <v>91314.340800000005</v>
      </c>
      <c r="F13" t="str">
        <f t="shared" si="2"/>
        <v>csütörtök</v>
      </c>
      <c r="H13" s="23" t="s">
        <v>19</v>
      </c>
      <c r="I13" s="41">
        <f>SUMIF($F$2:$F$366,H13,$B$2:$B$366)</f>
        <v>106914908</v>
      </c>
      <c r="J13" s="42">
        <f t="shared" si="3"/>
        <v>2056055.923076923</v>
      </c>
      <c r="K13" s="42">
        <f t="shared" si="4"/>
        <v>1710300</v>
      </c>
      <c r="L13" s="43">
        <f t="shared" si="5"/>
        <v>2134249</v>
      </c>
      <c r="M13" s="47">
        <f t="shared" si="6"/>
        <v>0.56253816352720432</v>
      </c>
    </row>
    <row r="14" spans="1:17" x14ac:dyDescent="0.25">
      <c r="A14" s="3">
        <v>42748</v>
      </c>
      <c r="B14" s="39">
        <v>2041372</v>
      </c>
      <c r="C14" s="39">
        <v>1163864</v>
      </c>
      <c r="D14" s="40">
        <f t="shared" si="0"/>
        <v>472194.72000000003</v>
      </c>
      <c r="E14" s="40">
        <f t="shared" si="1"/>
        <v>162076.03840000002</v>
      </c>
      <c r="F14" t="str">
        <f t="shared" si="2"/>
        <v>péntek</v>
      </c>
      <c r="H14" s="23" t="s">
        <v>20</v>
      </c>
      <c r="I14" s="41">
        <f>SUMIF($F$2:$F$366,H14,$B$2:$B$366)</f>
        <v>131275618</v>
      </c>
      <c r="J14" s="42">
        <f t="shared" si="3"/>
        <v>2524531.1153846155</v>
      </c>
      <c r="K14" s="42">
        <f t="shared" si="4"/>
        <v>2129761</v>
      </c>
      <c r="L14" s="43">
        <f t="shared" si="5"/>
        <v>2637572</v>
      </c>
      <c r="M14" s="47">
        <f t="shared" si="6"/>
        <v>0.2450565344129631</v>
      </c>
    </row>
    <row r="15" spans="1:17" ht="15.75" thickBot="1" x14ac:dyDescent="0.3">
      <c r="A15" s="3">
        <v>42749</v>
      </c>
      <c r="B15" s="39">
        <v>2556482</v>
      </c>
      <c r="C15" s="39">
        <v>618654</v>
      </c>
      <c r="D15" s="40">
        <f t="shared" si="0"/>
        <v>515845.62</v>
      </c>
      <c r="E15" s="40">
        <f t="shared" si="1"/>
        <v>144418.73639999999</v>
      </c>
      <c r="F15" t="str">
        <f t="shared" si="2"/>
        <v>szombat</v>
      </c>
      <c r="H15" s="24" t="s">
        <v>21</v>
      </c>
      <c r="I15" s="44">
        <f>SUMIF($F$2:$F$366,H15,$B$2:$B$366)</f>
        <v>116158645</v>
      </c>
      <c r="J15" s="45">
        <f t="shared" si="3"/>
        <v>2191672.5471698111</v>
      </c>
      <c r="K15" s="45">
        <f t="shared" si="4"/>
        <v>2128903</v>
      </c>
      <c r="L15" s="46">
        <f t="shared" si="5"/>
        <v>2264025</v>
      </c>
      <c r="M15" s="48">
        <f t="shared" si="6"/>
        <v>0.22216361081002622</v>
      </c>
    </row>
    <row r="16" spans="1:17" ht="15.75" thickTop="1" x14ac:dyDescent="0.25">
      <c r="A16" s="3">
        <v>42750</v>
      </c>
      <c r="B16" s="39">
        <v>2208133</v>
      </c>
      <c r="C16" s="39">
        <v>465009</v>
      </c>
      <c r="D16" s="40">
        <f t="shared" si="0"/>
        <v>439314.75</v>
      </c>
      <c r="E16" s="40">
        <f t="shared" si="1"/>
        <v>119899.69500000001</v>
      </c>
      <c r="F16" t="str">
        <f t="shared" si="2"/>
        <v>vasárnap</v>
      </c>
    </row>
    <row r="17" spans="1:13" x14ac:dyDescent="0.25">
      <c r="A17" s="3">
        <v>42751</v>
      </c>
      <c r="B17" s="39">
        <v>1910189</v>
      </c>
      <c r="C17" s="39">
        <v>796086</v>
      </c>
      <c r="D17" s="40">
        <f t="shared" si="0"/>
        <v>415481.76</v>
      </c>
      <c r="E17" s="40">
        <f t="shared" si="1"/>
        <v>131210.28720000002</v>
      </c>
      <c r="F17" t="str">
        <f t="shared" si="2"/>
        <v>hétfő</v>
      </c>
      <c r="H17" s="49" t="s">
        <v>26</v>
      </c>
      <c r="I17" s="49"/>
      <c r="J17" s="49"/>
      <c r="K17" s="49"/>
      <c r="L17" s="49"/>
      <c r="M17" s="51" t="str" cm="1">
        <f t="array" ref="M17">_xlfn.LET(
  _xlpm.arany,
  C2:C366 / B2:B366,
  _xlpm.max_arany,
  MAX(_xlpm.arany),
  _xlfn.XLOOKUP(_xlpm.max_arany,_xlpm.arany,F2:F366)
)</f>
        <v>péntek</v>
      </c>
    </row>
    <row r="18" spans="1:13" x14ac:dyDescent="0.25">
      <c r="A18" s="3">
        <v>42752</v>
      </c>
      <c r="B18" s="39">
        <v>1483163</v>
      </c>
      <c r="C18" s="39">
        <v>536153</v>
      </c>
      <c r="D18" s="40">
        <f t="shared" si="0"/>
        <v>315223.11</v>
      </c>
      <c r="E18" s="40">
        <f t="shared" si="1"/>
        <v>96156.734200000006</v>
      </c>
      <c r="F18" t="str">
        <f t="shared" si="2"/>
        <v>kedd</v>
      </c>
      <c r="H18" s="49" t="s">
        <v>27</v>
      </c>
      <c r="I18" s="49"/>
      <c r="J18" s="49"/>
      <c r="K18" s="49"/>
      <c r="L18" s="49"/>
      <c r="M18" s="34" cm="1">
        <f t="array" ref="M18">SUM((C2:C366/B2:B366 &gt; 0.5) * ((--(F2:F366="szombat") + --(F2:F366="vasárnap"))&gt;=1))</f>
        <v>2</v>
      </c>
    </row>
    <row r="19" spans="1:13" x14ac:dyDescent="0.25">
      <c r="A19" s="3">
        <v>42753</v>
      </c>
      <c r="B19" s="39">
        <v>1343477</v>
      </c>
      <c r="C19" s="39">
        <v>454569</v>
      </c>
      <c r="D19" s="40">
        <f t="shared" si="0"/>
        <v>282737.07</v>
      </c>
      <c r="E19" s="40">
        <f t="shared" si="1"/>
        <v>84930.6054</v>
      </c>
      <c r="F19" t="str">
        <f t="shared" si="2"/>
        <v>szerda</v>
      </c>
      <c r="H19" s="49"/>
      <c r="I19" s="49"/>
      <c r="J19" s="49"/>
      <c r="K19" s="49"/>
      <c r="L19" s="49"/>
      <c r="M19" s="34"/>
    </row>
    <row r="20" spans="1:13" x14ac:dyDescent="0.25">
      <c r="A20" s="3">
        <v>42754</v>
      </c>
      <c r="B20" s="39">
        <v>1352431</v>
      </c>
      <c r="C20" s="39">
        <v>525030</v>
      </c>
      <c r="D20" s="40">
        <f t="shared" si="0"/>
        <v>290690.28000000003</v>
      </c>
      <c r="E20" s="40">
        <f t="shared" si="1"/>
        <v>90203.361600000018</v>
      </c>
      <c r="F20" t="str">
        <f t="shared" si="2"/>
        <v>csütörtök</v>
      </c>
      <c r="H20" s="49" t="s">
        <v>28</v>
      </c>
      <c r="I20" s="49"/>
      <c r="J20" s="49"/>
      <c r="K20" s="49"/>
      <c r="L20" s="49"/>
      <c r="M20" s="40" cm="1">
        <f t="array" ref="M20">MAX(D2:D366-E2:E366)</f>
        <v>382735.76560000004</v>
      </c>
    </row>
    <row r="21" spans="1:13" x14ac:dyDescent="0.25">
      <c r="A21" s="3">
        <v>42755</v>
      </c>
      <c r="B21" s="39">
        <v>2093892</v>
      </c>
      <c r="C21" s="39">
        <v>1199185</v>
      </c>
      <c r="D21" s="40">
        <f t="shared" si="0"/>
        <v>484827.20999999996</v>
      </c>
      <c r="E21" s="40">
        <f t="shared" si="1"/>
        <v>166621.23619999998</v>
      </c>
      <c r="F21" t="str">
        <f t="shared" si="2"/>
        <v>péntek</v>
      </c>
      <c r="H21" s="49" t="s">
        <v>29</v>
      </c>
      <c r="I21" s="49"/>
      <c r="J21" s="49"/>
      <c r="K21" s="49"/>
      <c r="L21" s="49"/>
      <c r="M21" cm="1">
        <f t="array" ref="M21">SUM(--(D2:D366-E2:E366=M20))</f>
        <v>1</v>
      </c>
    </row>
    <row r="22" spans="1:13" x14ac:dyDescent="0.25">
      <c r="A22" s="3">
        <v>42756</v>
      </c>
      <c r="B22" s="39">
        <v>2511467</v>
      </c>
      <c r="C22" s="39">
        <v>599507</v>
      </c>
      <c r="D22" s="40">
        <f t="shared" si="0"/>
        <v>506019.69</v>
      </c>
      <c r="E22" s="40">
        <f t="shared" si="1"/>
        <v>141299.68180000002</v>
      </c>
      <c r="F22" t="str">
        <f t="shared" si="2"/>
        <v>szombat</v>
      </c>
      <c r="H22" s="50" t="s">
        <v>30</v>
      </c>
      <c r="I22" s="50"/>
      <c r="J22" s="50"/>
      <c r="K22" s="50"/>
      <c r="L22" s="50"/>
    </row>
    <row r="23" spans="1:13" x14ac:dyDescent="0.25">
      <c r="A23" s="3">
        <v>42757</v>
      </c>
      <c r="B23" s="39">
        <v>2231641</v>
      </c>
      <c r="C23" s="39">
        <v>476510</v>
      </c>
      <c r="D23" s="40">
        <f t="shared" si="0"/>
        <v>444581.28</v>
      </c>
      <c r="E23" s="40">
        <f t="shared" si="1"/>
        <v>121633.38160000002</v>
      </c>
      <c r="F23" t="str">
        <f t="shared" si="2"/>
        <v>vasárnap</v>
      </c>
      <c r="H23" s="49" t="s">
        <v>31</v>
      </c>
      <c r="I23" s="49"/>
      <c r="J23" s="49"/>
      <c r="K23" s="49"/>
      <c r="L23" s="49"/>
      <c r="M23" s="34"/>
    </row>
    <row r="24" spans="1:13" x14ac:dyDescent="0.25">
      <c r="A24" s="3">
        <v>42758</v>
      </c>
      <c r="B24" s="39">
        <v>1899732</v>
      </c>
      <c r="C24" s="39">
        <v>796114</v>
      </c>
      <c r="D24" s="40">
        <f t="shared" si="0"/>
        <v>413602.02</v>
      </c>
      <c r="E24" s="40">
        <f t="shared" si="1"/>
        <v>130798.14440000002</v>
      </c>
      <c r="F24" t="str">
        <f t="shared" si="2"/>
        <v>hétfő</v>
      </c>
      <c r="H24" s="49"/>
      <c r="I24" s="49"/>
      <c r="J24" s="49"/>
      <c r="K24" s="49"/>
      <c r="L24" s="49"/>
      <c r="M24" s="34"/>
    </row>
    <row r="25" spans="1:13" x14ac:dyDescent="0.25">
      <c r="A25" s="3">
        <v>42759</v>
      </c>
      <c r="B25" s="39">
        <v>1534966</v>
      </c>
      <c r="C25" s="39">
        <v>572996</v>
      </c>
      <c r="D25" s="40">
        <f t="shared" si="0"/>
        <v>327863.52</v>
      </c>
      <c r="E25" s="40">
        <f t="shared" si="1"/>
        <v>100779.77440000001</v>
      </c>
      <c r="F25" t="str">
        <f t="shared" si="2"/>
        <v>kedd</v>
      </c>
    </row>
    <row r="26" spans="1:13" x14ac:dyDescent="0.25">
      <c r="A26" s="3">
        <v>42760</v>
      </c>
      <c r="B26" s="39">
        <v>1404165</v>
      </c>
      <c r="C26" s="39">
        <v>489369</v>
      </c>
      <c r="D26" s="40">
        <f t="shared" si="0"/>
        <v>296792.91000000003</v>
      </c>
      <c r="E26" s="40">
        <f t="shared" si="1"/>
        <v>89762.890200000009</v>
      </c>
      <c r="F26" t="str">
        <f t="shared" si="2"/>
        <v>szerda</v>
      </c>
    </row>
    <row r="27" spans="1:13" x14ac:dyDescent="0.25">
      <c r="A27" s="3">
        <v>42761</v>
      </c>
      <c r="B27" s="39">
        <v>1377166</v>
      </c>
      <c r="C27" s="39">
        <v>556109</v>
      </c>
      <c r="D27" s="40">
        <f t="shared" si="0"/>
        <v>297939.69</v>
      </c>
      <c r="E27" s="40">
        <f t="shared" si="1"/>
        <v>93352.181800000006</v>
      </c>
      <c r="F27" t="str">
        <f t="shared" si="2"/>
        <v>csütörtök</v>
      </c>
    </row>
    <row r="28" spans="1:13" x14ac:dyDescent="0.25">
      <c r="A28" s="3">
        <v>42762</v>
      </c>
      <c r="B28" s="39">
        <v>2077986</v>
      </c>
      <c r="C28" s="39">
        <v>1186544</v>
      </c>
      <c r="D28" s="40">
        <f t="shared" si="0"/>
        <v>480826.44</v>
      </c>
      <c r="E28" s="40">
        <f t="shared" si="1"/>
        <v>165109.01680000001</v>
      </c>
      <c r="F28" t="str">
        <f t="shared" si="2"/>
        <v>péntek</v>
      </c>
    </row>
    <row r="29" spans="1:13" x14ac:dyDescent="0.25">
      <c r="A29" s="3">
        <v>42763</v>
      </c>
      <c r="B29" s="39">
        <v>2500667</v>
      </c>
      <c r="C29" s="39">
        <v>577692</v>
      </c>
      <c r="D29" s="40">
        <f t="shared" si="0"/>
        <v>502112.33999999997</v>
      </c>
      <c r="E29" s="40">
        <f t="shared" si="1"/>
        <v>139349.31480000002</v>
      </c>
      <c r="F29" t="str">
        <f t="shared" si="2"/>
        <v>szombat</v>
      </c>
    </row>
    <row r="30" spans="1:13" x14ac:dyDescent="0.25">
      <c r="A30" s="3">
        <v>42764</v>
      </c>
      <c r="B30" s="39">
        <v>2188240</v>
      </c>
      <c r="C30" s="39">
        <v>474272</v>
      </c>
      <c r="D30" s="40">
        <f t="shared" si="0"/>
        <v>436567.68</v>
      </c>
      <c r="E30" s="40">
        <f t="shared" si="1"/>
        <v>119758.4896</v>
      </c>
      <c r="F30" t="str">
        <f t="shared" si="2"/>
        <v>vasárnap</v>
      </c>
    </row>
    <row r="31" spans="1:13" x14ac:dyDescent="0.25">
      <c r="A31" s="3">
        <v>42765</v>
      </c>
      <c r="B31" s="39">
        <v>1845973</v>
      </c>
      <c r="C31" s="39">
        <v>767645</v>
      </c>
      <c r="D31" s="40">
        <f t="shared" si="0"/>
        <v>401363.19</v>
      </c>
      <c r="E31" s="40">
        <f t="shared" si="1"/>
        <v>126682.15180000001</v>
      </c>
      <c r="F31" t="str">
        <f t="shared" si="2"/>
        <v>hétfő</v>
      </c>
    </row>
    <row r="32" spans="1:13" x14ac:dyDescent="0.25">
      <c r="A32" s="3">
        <v>42766</v>
      </c>
      <c r="B32" s="39">
        <v>1534882</v>
      </c>
      <c r="C32" s="39">
        <v>553724</v>
      </c>
      <c r="D32" s="40">
        <f t="shared" si="0"/>
        <v>326113.92000000004</v>
      </c>
      <c r="E32" s="40">
        <f t="shared" si="1"/>
        <v>99431.262400000021</v>
      </c>
      <c r="F32" t="str">
        <f t="shared" si="2"/>
        <v>kedd</v>
      </c>
    </row>
    <row r="33" spans="1:6" x14ac:dyDescent="0.25">
      <c r="A33" s="3">
        <v>42767</v>
      </c>
      <c r="B33" s="39">
        <v>1401934</v>
      </c>
      <c r="C33" s="39">
        <v>480176</v>
      </c>
      <c r="D33" s="40">
        <f t="shared" si="0"/>
        <v>295563.96000000002</v>
      </c>
      <c r="E33" s="40">
        <f t="shared" si="1"/>
        <v>89032.871200000009</v>
      </c>
      <c r="F33" t="str">
        <f t="shared" si="2"/>
        <v>szerda</v>
      </c>
    </row>
    <row r="34" spans="1:6" x14ac:dyDescent="0.25">
      <c r="A34" s="3">
        <v>42768</v>
      </c>
      <c r="B34" s="39">
        <v>1347101</v>
      </c>
      <c r="C34" s="39">
        <v>529928</v>
      </c>
      <c r="D34" s="40">
        <f t="shared" si="0"/>
        <v>290171.69999999995</v>
      </c>
      <c r="E34" s="40">
        <f t="shared" si="1"/>
        <v>90334.173999999999</v>
      </c>
      <c r="F34" t="str">
        <f t="shared" si="2"/>
        <v>csütörtök</v>
      </c>
    </row>
    <row r="35" spans="1:6" x14ac:dyDescent="0.25">
      <c r="A35" s="3">
        <v>42769</v>
      </c>
      <c r="B35" s="39">
        <v>2058561</v>
      </c>
      <c r="C35" s="39">
        <v>1122257</v>
      </c>
      <c r="D35" s="40">
        <f t="shared" si="0"/>
        <v>471544.11</v>
      </c>
      <c r="E35" s="40">
        <f t="shared" si="1"/>
        <v>159852.55420000001</v>
      </c>
      <c r="F35" t="str">
        <f t="shared" si="2"/>
        <v>péntek</v>
      </c>
    </row>
    <row r="36" spans="1:6" x14ac:dyDescent="0.25">
      <c r="A36" s="3">
        <v>42770</v>
      </c>
      <c r="B36" s="39">
        <v>2506471</v>
      </c>
      <c r="C36" s="39">
        <v>584788</v>
      </c>
      <c r="D36" s="40">
        <f t="shared" si="0"/>
        <v>503795.7</v>
      </c>
      <c r="E36" s="40">
        <f t="shared" si="1"/>
        <v>140074.454</v>
      </c>
      <c r="F36" t="str">
        <f t="shared" si="2"/>
        <v>szombat</v>
      </c>
    </row>
    <row r="37" spans="1:6" x14ac:dyDescent="0.25">
      <c r="A37" s="3">
        <v>42771</v>
      </c>
      <c r="B37" s="39">
        <v>2216728</v>
      </c>
      <c r="C37" s="39">
        <v>468564</v>
      </c>
      <c r="D37" s="40">
        <f t="shared" si="0"/>
        <v>441181.8</v>
      </c>
      <c r="E37" s="40">
        <f t="shared" si="1"/>
        <v>120488.19600000001</v>
      </c>
      <c r="F37" t="str">
        <f t="shared" si="2"/>
        <v>vasárnap</v>
      </c>
    </row>
    <row r="38" spans="1:6" x14ac:dyDescent="0.25">
      <c r="A38" s="3">
        <v>42772</v>
      </c>
      <c r="B38" s="39">
        <v>1867513</v>
      </c>
      <c r="C38" s="39">
        <v>758503</v>
      </c>
      <c r="D38" s="40">
        <f t="shared" si="0"/>
        <v>404417.61</v>
      </c>
      <c r="E38" s="40">
        <f t="shared" si="1"/>
        <v>126897.02420000001</v>
      </c>
      <c r="F38" t="str">
        <f t="shared" si="2"/>
        <v>hétfő</v>
      </c>
    </row>
    <row r="39" spans="1:6" x14ac:dyDescent="0.25">
      <c r="A39" s="3">
        <v>42773</v>
      </c>
      <c r="B39" s="39">
        <v>1488247</v>
      </c>
      <c r="C39" s="39">
        <v>555458</v>
      </c>
      <c r="D39" s="40">
        <f t="shared" si="0"/>
        <v>317875.68</v>
      </c>
      <c r="E39" s="40">
        <f t="shared" si="1"/>
        <v>97705.549599999998</v>
      </c>
      <c r="F39" t="str">
        <f t="shared" si="2"/>
        <v>kedd</v>
      </c>
    </row>
    <row r="40" spans="1:6" x14ac:dyDescent="0.25">
      <c r="A40" s="3">
        <v>42774</v>
      </c>
      <c r="B40" s="39">
        <v>1397516</v>
      </c>
      <c r="C40" s="39">
        <v>479426</v>
      </c>
      <c r="D40" s="40">
        <f t="shared" si="0"/>
        <v>294701.21999999997</v>
      </c>
      <c r="E40" s="40">
        <f t="shared" si="1"/>
        <v>88805.568400000004</v>
      </c>
      <c r="F40" t="str">
        <f t="shared" si="2"/>
        <v>szerda</v>
      </c>
    </row>
    <row r="41" spans="1:6" x14ac:dyDescent="0.25">
      <c r="A41" s="3">
        <v>42775</v>
      </c>
      <c r="B41" s="39">
        <v>1401483</v>
      </c>
      <c r="C41" s="39">
        <v>533676</v>
      </c>
      <c r="D41" s="40">
        <f t="shared" si="0"/>
        <v>300297.78000000003</v>
      </c>
      <c r="E41" s="40">
        <f t="shared" si="1"/>
        <v>92749.311600000015</v>
      </c>
      <c r="F41" t="str">
        <f t="shared" si="2"/>
        <v>csütörtök</v>
      </c>
    </row>
    <row r="42" spans="1:6" x14ac:dyDescent="0.25">
      <c r="A42" s="3">
        <v>42776</v>
      </c>
      <c r="B42" s="39">
        <v>2048514</v>
      </c>
      <c r="C42" s="39">
        <v>1179055</v>
      </c>
      <c r="D42" s="40">
        <f t="shared" si="0"/>
        <v>474847.47000000003</v>
      </c>
      <c r="E42" s="40">
        <f t="shared" si="1"/>
        <v>163419.19340000002</v>
      </c>
      <c r="F42" t="str">
        <f t="shared" si="2"/>
        <v>péntek</v>
      </c>
    </row>
    <row r="43" spans="1:6" x14ac:dyDescent="0.25">
      <c r="A43" s="3">
        <v>42777</v>
      </c>
      <c r="B43" s="39">
        <v>2479106</v>
      </c>
      <c r="C43" s="39">
        <v>578515</v>
      </c>
      <c r="D43" s="40">
        <f t="shared" si="0"/>
        <v>498305.43000000005</v>
      </c>
      <c r="E43" s="40">
        <f t="shared" si="1"/>
        <v>138552.94460000002</v>
      </c>
      <c r="F43" t="str">
        <f t="shared" si="2"/>
        <v>szombat</v>
      </c>
    </row>
    <row r="44" spans="1:6" x14ac:dyDescent="0.25">
      <c r="A44" s="3">
        <v>42778</v>
      </c>
      <c r="B44" s="39">
        <v>2159985</v>
      </c>
      <c r="C44" s="39">
        <v>474320</v>
      </c>
      <c r="D44" s="40">
        <f t="shared" si="0"/>
        <v>431486.10000000003</v>
      </c>
      <c r="E44" s="40">
        <f t="shared" si="1"/>
        <v>118642.94200000001</v>
      </c>
      <c r="F44" t="str">
        <f t="shared" si="2"/>
        <v>vasárnap</v>
      </c>
    </row>
    <row r="45" spans="1:6" x14ac:dyDescent="0.25">
      <c r="A45" s="3">
        <v>42779</v>
      </c>
      <c r="B45" s="39">
        <v>1952328</v>
      </c>
      <c r="C45" s="39">
        <v>822698</v>
      </c>
      <c r="D45" s="40">
        <f t="shared" si="0"/>
        <v>425461.86</v>
      </c>
      <c r="E45" s="40">
        <f t="shared" si="1"/>
        <v>134736.5092</v>
      </c>
      <c r="F45" t="str">
        <f t="shared" si="2"/>
        <v>hétfő</v>
      </c>
    </row>
    <row r="46" spans="1:6" x14ac:dyDescent="0.25">
      <c r="A46" s="3">
        <v>42780</v>
      </c>
      <c r="B46" s="39">
        <v>1529528</v>
      </c>
      <c r="C46" s="39">
        <v>554266</v>
      </c>
      <c r="D46" s="40">
        <f t="shared" si="0"/>
        <v>325198.98</v>
      </c>
      <c r="E46" s="40">
        <f t="shared" si="1"/>
        <v>99257.075600000011</v>
      </c>
      <c r="F46" t="str">
        <f t="shared" si="2"/>
        <v>kedd</v>
      </c>
    </row>
    <row r="47" spans="1:6" x14ac:dyDescent="0.25">
      <c r="A47" s="3">
        <v>42781</v>
      </c>
      <c r="B47" s="39">
        <v>1387910</v>
      </c>
      <c r="C47" s="39">
        <v>461575</v>
      </c>
      <c r="D47" s="40">
        <f t="shared" si="0"/>
        <v>291365.55</v>
      </c>
      <c r="E47" s="40">
        <f t="shared" si="1"/>
        <v>87179.171000000002</v>
      </c>
      <c r="F47" t="str">
        <f t="shared" si="2"/>
        <v>szerda</v>
      </c>
    </row>
    <row r="48" spans="1:6" x14ac:dyDescent="0.25">
      <c r="A48" s="3">
        <v>42782</v>
      </c>
      <c r="B48" s="39">
        <v>1339942</v>
      </c>
      <c r="C48" s="39">
        <v>519700</v>
      </c>
      <c r="D48" s="40">
        <f t="shared" si="0"/>
        <v>287962.56</v>
      </c>
      <c r="E48" s="40">
        <f t="shared" si="1"/>
        <v>89336.763200000001</v>
      </c>
      <c r="F48" t="str">
        <f t="shared" si="2"/>
        <v>csütörtök</v>
      </c>
    </row>
    <row r="49" spans="1:6" x14ac:dyDescent="0.25">
      <c r="A49" s="3">
        <v>42783</v>
      </c>
      <c r="B49" s="39">
        <v>1873394</v>
      </c>
      <c r="C49" s="39">
        <v>1182062</v>
      </c>
      <c r="D49" s="40">
        <f t="shared" si="0"/>
        <v>443596.50000000006</v>
      </c>
      <c r="E49" s="40">
        <f t="shared" si="1"/>
        <v>156694.33000000002</v>
      </c>
      <c r="F49" t="str">
        <f t="shared" si="2"/>
        <v>péntek</v>
      </c>
    </row>
    <row r="50" spans="1:6" x14ac:dyDescent="0.25">
      <c r="A50" s="3">
        <v>42784</v>
      </c>
      <c r="B50" s="39">
        <v>2135330</v>
      </c>
      <c r="C50" s="39">
        <v>614515</v>
      </c>
      <c r="D50" s="40">
        <f t="shared" si="0"/>
        <v>439665.75</v>
      </c>
      <c r="E50" s="40">
        <f t="shared" si="1"/>
        <v>127452.215</v>
      </c>
      <c r="F50" t="str">
        <f t="shared" si="2"/>
        <v>szombat</v>
      </c>
    </row>
    <row r="51" spans="1:6" x14ac:dyDescent="0.25">
      <c r="A51" s="3">
        <v>42785</v>
      </c>
      <c r="B51" s="39">
        <v>2161650</v>
      </c>
      <c r="C51" s="39">
        <v>460515</v>
      </c>
      <c r="D51" s="40">
        <f t="shared" si="0"/>
        <v>430543.35</v>
      </c>
      <c r="E51" s="40">
        <f t="shared" si="1"/>
        <v>117745.28700000001</v>
      </c>
      <c r="F51" t="str">
        <f t="shared" si="2"/>
        <v>vasárnap</v>
      </c>
    </row>
    <row r="52" spans="1:6" x14ac:dyDescent="0.25">
      <c r="A52" s="3">
        <v>42786</v>
      </c>
      <c r="B52" s="39">
        <v>1936044</v>
      </c>
      <c r="C52" s="39">
        <v>776782</v>
      </c>
      <c r="D52" s="40">
        <f t="shared" si="0"/>
        <v>418398.30000000005</v>
      </c>
      <c r="E52" s="40">
        <f t="shared" si="1"/>
        <v>130886.72600000002</v>
      </c>
      <c r="F52" t="str">
        <f t="shared" si="2"/>
        <v>hétfő</v>
      </c>
    </row>
    <row r="53" spans="1:6" x14ac:dyDescent="0.25">
      <c r="A53" s="3">
        <v>42787</v>
      </c>
      <c r="B53" s="39">
        <v>1531276</v>
      </c>
      <c r="C53" s="39">
        <v>568775</v>
      </c>
      <c r="D53" s="40">
        <f t="shared" si="0"/>
        <v>326819.43</v>
      </c>
      <c r="E53" s="40">
        <f t="shared" si="1"/>
        <v>100339.0246</v>
      </c>
      <c r="F53" t="str">
        <f t="shared" si="2"/>
        <v>kedd</v>
      </c>
    </row>
    <row r="54" spans="1:6" x14ac:dyDescent="0.25">
      <c r="A54" s="3">
        <v>42788</v>
      </c>
      <c r="B54" s="39">
        <v>1328573</v>
      </c>
      <c r="C54" s="39">
        <v>441012</v>
      </c>
      <c r="D54" s="40">
        <f t="shared" si="0"/>
        <v>278834.21999999997</v>
      </c>
      <c r="E54" s="40">
        <f t="shared" si="1"/>
        <v>83394.128399999987</v>
      </c>
      <c r="F54" t="str">
        <f t="shared" si="2"/>
        <v>szerda</v>
      </c>
    </row>
    <row r="55" spans="1:6" x14ac:dyDescent="0.25">
      <c r="A55" s="3">
        <v>42789</v>
      </c>
      <c r="B55" s="39">
        <v>1397587</v>
      </c>
      <c r="C55" s="39">
        <v>533208</v>
      </c>
      <c r="D55" s="40">
        <f t="shared" si="0"/>
        <v>299554.38</v>
      </c>
      <c r="E55" s="40">
        <f t="shared" si="1"/>
        <v>92562.363599999997</v>
      </c>
      <c r="F55" t="str">
        <f t="shared" si="2"/>
        <v>csütörtök</v>
      </c>
    </row>
    <row r="56" spans="1:6" x14ac:dyDescent="0.25">
      <c r="A56" s="3">
        <v>42790</v>
      </c>
      <c r="B56" s="39">
        <v>2100897</v>
      </c>
      <c r="C56" s="39">
        <v>1164453</v>
      </c>
      <c r="D56" s="40">
        <f t="shared" si="0"/>
        <v>482962.23</v>
      </c>
      <c r="E56" s="40">
        <f t="shared" si="1"/>
        <v>164474.3406</v>
      </c>
      <c r="F56" t="str">
        <f t="shared" si="2"/>
        <v>péntek</v>
      </c>
    </row>
    <row r="57" spans="1:6" x14ac:dyDescent="0.25">
      <c r="A57" s="3">
        <v>42791</v>
      </c>
      <c r="B57" s="39">
        <v>2555061</v>
      </c>
      <c r="C57" s="39">
        <v>594471</v>
      </c>
      <c r="D57" s="40">
        <f t="shared" si="0"/>
        <v>513413.37</v>
      </c>
      <c r="E57" s="40">
        <f t="shared" si="1"/>
        <v>142674.4914</v>
      </c>
      <c r="F57" t="str">
        <f t="shared" si="2"/>
        <v>szombat</v>
      </c>
    </row>
    <row r="58" spans="1:6" x14ac:dyDescent="0.25">
      <c r="A58" s="3">
        <v>42792</v>
      </c>
      <c r="B58" s="39">
        <v>2210098</v>
      </c>
      <c r="C58" s="39">
        <v>476673</v>
      </c>
      <c r="D58" s="40">
        <f t="shared" si="0"/>
        <v>440718.21</v>
      </c>
      <c r="E58" s="40">
        <f t="shared" si="1"/>
        <v>120791.65620000001</v>
      </c>
      <c r="F58" t="str">
        <f t="shared" si="2"/>
        <v>vasárnap</v>
      </c>
    </row>
    <row r="59" spans="1:6" x14ac:dyDescent="0.25">
      <c r="A59" s="3">
        <v>42793</v>
      </c>
      <c r="B59" s="39">
        <v>1860557</v>
      </c>
      <c r="C59" s="39">
        <v>752551</v>
      </c>
      <c r="D59" s="40">
        <f t="shared" si="0"/>
        <v>402629.85</v>
      </c>
      <c r="E59" s="40">
        <f t="shared" si="1"/>
        <v>126206.117</v>
      </c>
      <c r="F59" t="str">
        <f t="shared" si="2"/>
        <v>hétfő</v>
      </c>
    </row>
    <row r="60" spans="1:6" x14ac:dyDescent="0.25">
      <c r="A60" s="3">
        <v>42794</v>
      </c>
      <c r="B60" s="39">
        <v>1516449</v>
      </c>
      <c r="C60" s="39">
        <v>539326</v>
      </c>
      <c r="D60" s="40">
        <f t="shared" si="0"/>
        <v>321500.16000000003</v>
      </c>
      <c r="E60" s="40">
        <f t="shared" si="1"/>
        <v>97696.335200000016</v>
      </c>
      <c r="F60" t="str">
        <f t="shared" si="2"/>
        <v>kedd</v>
      </c>
    </row>
    <row r="61" spans="1:6" x14ac:dyDescent="0.25">
      <c r="A61" s="3">
        <v>42795</v>
      </c>
      <c r="B61" s="39">
        <v>1353967</v>
      </c>
      <c r="C61" s="39">
        <v>471919</v>
      </c>
      <c r="D61" s="40">
        <f t="shared" si="0"/>
        <v>286186.77</v>
      </c>
      <c r="E61" s="40">
        <f t="shared" si="1"/>
        <v>86557.039400000009</v>
      </c>
      <c r="F61" t="str">
        <f t="shared" si="2"/>
        <v>szerda</v>
      </c>
    </row>
    <row r="62" spans="1:6" x14ac:dyDescent="0.25">
      <c r="A62" s="3">
        <v>42796</v>
      </c>
      <c r="B62" s="39">
        <v>1393843</v>
      </c>
      <c r="C62" s="39">
        <v>553382</v>
      </c>
      <c r="D62" s="40">
        <f t="shared" si="0"/>
        <v>300696.12</v>
      </c>
      <c r="E62" s="40">
        <f t="shared" si="1"/>
        <v>93822.246400000004</v>
      </c>
      <c r="F62" t="str">
        <f t="shared" si="2"/>
        <v>csütörtök</v>
      </c>
    </row>
    <row r="63" spans="1:6" x14ac:dyDescent="0.25">
      <c r="A63" s="3">
        <v>42797</v>
      </c>
      <c r="B63" s="39">
        <v>2026084</v>
      </c>
      <c r="C63" s="39">
        <v>1144739</v>
      </c>
      <c r="D63" s="40">
        <f t="shared" si="0"/>
        <v>467721.63</v>
      </c>
      <c r="E63" s="40">
        <f t="shared" si="1"/>
        <v>160135.70860000001</v>
      </c>
      <c r="F63" t="str">
        <f t="shared" si="2"/>
        <v>péntek</v>
      </c>
    </row>
    <row r="64" spans="1:6" x14ac:dyDescent="0.25">
      <c r="A64" s="3">
        <v>42798</v>
      </c>
      <c r="B64" s="39">
        <v>2540178</v>
      </c>
      <c r="C64" s="39">
        <v>617448</v>
      </c>
      <c r="D64" s="40">
        <f t="shared" si="0"/>
        <v>512802.36</v>
      </c>
      <c r="E64" s="40">
        <f t="shared" si="1"/>
        <v>143688.9192</v>
      </c>
      <c r="F64" t="str">
        <f t="shared" si="2"/>
        <v>szombat</v>
      </c>
    </row>
    <row r="65" spans="1:6" x14ac:dyDescent="0.25">
      <c r="A65" s="3">
        <v>42799</v>
      </c>
      <c r="B65" s="39">
        <v>2264025</v>
      </c>
      <c r="C65" s="39">
        <v>495892</v>
      </c>
      <c r="D65" s="40">
        <f t="shared" si="0"/>
        <v>452154.78</v>
      </c>
      <c r="E65" s="40">
        <f t="shared" si="1"/>
        <v>124268.65160000003</v>
      </c>
      <c r="F65" t="str">
        <f t="shared" si="2"/>
        <v>vasárnap</v>
      </c>
    </row>
    <row r="66" spans="1:6" x14ac:dyDescent="0.25">
      <c r="A66" s="3">
        <v>42800</v>
      </c>
      <c r="B66" s="39">
        <v>1847354</v>
      </c>
      <c r="C66" s="39">
        <v>778757</v>
      </c>
      <c r="D66" s="40">
        <f t="shared" si="0"/>
        <v>402611.85</v>
      </c>
      <c r="E66" s="40">
        <f t="shared" si="1"/>
        <v>127512.45700000001</v>
      </c>
      <c r="F66" t="str">
        <f t="shared" si="2"/>
        <v>hétfő</v>
      </c>
    </row>
    <row r="67" spans="1:6" x14ac:dyDescent="0.25">
      <c r="A67" s="3">
        <v>42801</v>
      </c>
      <c r="B67" s="39">
        <v>1520787</v>
      </c>
      <c r="C67" s="39">
        <v>545224</v>
      </c>
      <c r="D67" s="40">
        <f t="shared" ref="D67:D130" si="7">C67*$P$4 + (B67-C67)*$P$5</f>
        <v>322811.82</v>
      </c>
      <c r="E67" s="40">
        <f t="shared" ref="E67:E130" si="8">D67*Q$4 + (C67-D67)*Q$5</f>
        <v>98279.800400000007</v>
      </c>
      <c r="F67" t="str">
        <f t="shared" ref="F67:F130" si="9">TEXT(A67,"nnnn")</f>
        <v>kedd</v>
      </c>
    </row>
    <row r="68" spans="1:6" x14ac:dyDescent="0.25">
      <c r="A68" s="3">
        <v>42802</v>
      </c>
      <c r="B68" s="39">
        <v>1338460</v>
      </c>
      <c r="C68" s="39">
        <v>465274</v>
      </c>
      <c r="D68" s="40">
        <f t="shared" si="7"/>
        <v>282797.45999999996</v>
      </c>
      <c r="E68" s="40">
        <f t="shared" si="8"/>
        <v>85479.141199999998</v>
      </c>
      <c r="F68" t="str">
        <f t="shared" si="9"/>
        <v>szerda</v>
      </c>
    </row>
    <row r="69" spans="1:6" x14ac:dyDescent="0.25">
      <c r="A69" s="3">
        <v>42803</v>
      </c>
      <c r="B69" s="39">
        <v>1343266</v>
      </c>
      <c r="C69" s="39">
        <v>517151</v>
      </c>
      <c r="D69" s="40">
        <f t="shared" si="7"/>
        <v>288331.46999999997</v>
      </c>
      <c r="E69" s="40">
        <f t="shared" si="8"/>
        <v>89290.473400000003</v>
      </c>
      <c r="F69" t="str">
        <f t="shared" si="9"/>
        <v>csütörtök</v>
      </c>
    </row>
    <row r="70" spans="1:6" x14ac:dyDescent="0.25">
      <c r="A70" s="3">
        <v>42804</v>
      </c>
      <c r="B70" s="39">
        <v>2006238</v>
      </c>
      <c r="C70" s="39">
        <v>1101243</v>
      </c>
      <c r="D70" s="40">
        <f t="shared" si="7"/>
        <v>460234.71000000008</v>
      </c>
      <c r="E70" s="40">
        <f t="shared" si="8"/>
        <v>156313.78620000003</v>
      </c>
      <c r="F70" t="str">
        <f t="shared" si="9"/>
        <v>péntek</v>
      </c>
    </row>
    <row r="71" spans="1:6" x14ac:dyDescent="0.25">
      <c r="A71" s="3">
        <v>42805</v>
      </c>
      <c r="B71" s="39">
        <v>2477310</v>
      </c>
      <c r="C71" s="39">
        <v>585814</v>
      </c>
      <c r="D71" s="40">
        <f t="shared" si="7"/>
        <v>498639.05999999994</v>
      </c>
      <c r="E71" s="40">
        <f t="shared" si="8"/>
        <v>138991.29319999999</v>
      </c>
      <c r="F71" t="str">
        <f t="shared" si="9"/>
        <v>szombat</v>
      </c>
    </row>
    <row r="72" spans="1:6" x14ac:dyDescent="0.25">
      <c r="A72" s="3">
        <v>42806</v>
      </c>
      <c r="B72" s="39">
        <v>2261275</v>
      </c>
      <c r="C72" s="39">
        <v>499562</v>
      </c>
      <c r="D72" s="40">
        <f t="shared" si="7"/>
        <v>451990.07999999996</v>
      </c>
      <c r="E72" s="40">
        <f t="shared" si="8"/>
        <v>124415.9176</v>
      </c>
      <c r="F72" t="str">
        <f t="shared" si="9"/>
        <v>vasárnap</v>
      </c>
    </row>
    <row r="73" spans="1:6" x14ac:dyDescent="0.25">
      <c r="A73" s="3">
        <v>42807</v>
      </c>
      <c r="B73" s="39">
        <v>1944020</v>
      </c>
      <c r="C73" s="39">
        <v>789183</v>
      </c>
      <c r="D73" s="40">
        <f t="shared" si="7"/>
        <v>420950.07</v>
      </c>
      <c r="E73" s="40">
        <f t="shared" si="8"/>
        <v>132068.1654</v>
      </c>
      <c r="F73" t="str">
        <f t="shared" si="9"/>
        <v>hétfő</v>
      </c>
    </row>
    <row r="74" spans="1:6" x14ac:dyDescent="0.25">
      <c r="A74" s="3">
        <v>42808</v>
      </c>
      <c r="B74" s="39">
        <v>1493291</v>
      </c>
      <c r="C74" s="39">
        <v>526746</v>
      </c>
      <c r="D74" s="40">
        <f t="shared" si="7"/>
        <v>316199.52</v>
      </c>
      <c r="E74" s="40">
        <f t="shared" si="8"/>
        <v>95901.194400000008</v>
      </c>
      <c r="F74" t="str">
        <f t="shared" si="9"/>
        <v>kedd</v>
      </c>
    </row>
    <row r="75" spans="1:6" x14ac:dyDescent="0.25">
      <c r="A75" s="3">
        <v>42809</v>
      </c>
      <c r="B75" s="39">
        <v>1377596</v>
      </c>
      <c r="C75" s="39">
        <v>475414</v>
      </c>
      <c r="D75" s="40">
        <f t="shared" si="7"/>
        <v>290754.53999999998</v>
      </c>
      <c r="E75" s="40">
        <f t="shared" si="8"/>
        <v>87736.698799999998</v>
      </c>
      <c r="F75" t="str">
        <f t="shared" si="9"/>
        <v>szerda</v>
      </c>
    </row>
    <row r="76" spans="1:6" x14ac:dyDescent="0.25">
      <c r="A76" s="3">
        <v>42810</v>
      </c>
      <c r="B76" s="39">
        <v>1340871</v>
      </c>
      <c r="C76" s="39">
        <v>516919</v>
      </c>
      <c r="D76" s="40">
        <f t="shared" si="7"/>
        <v>287879.49</v>
      </c>
      <c r="E76" s="40">
        <f t="shared" si="8"/>
        <v>89179.4378</v>
      </c>
      <c r="F76" t="str">
        <f t="shared" si="9"/>
        <v>csütörtök</v>
      </c>
    </row>
    <row r="77" spans="1:6" x14ac:dyDescent="0.25">
      <c r="A77" s="3">
        <v>42811</v>
      </c>
      <c r="B77" s="39">
        <v>2045217</v>
      </c>
      <c r="C77" s="39">
        <v>1119375</v>
      </c>
      <c r="D77" s="40">
        <f t="shared" si="7"/>
        <v>468882.81</v>
      </c>
      <c r="E77" s="40">
        <f t="shared" si="8"/>
        <v>159122.9682</v>
      </c>
      <c r="F77" t="str">
        <f t="shared" si="9"/>
        <v>péntek</v>
      </c>
    </row>
    <row r="78" spans="1:6" x14ac:dyDescent="0.25">
      <c r="A78" s="3">
        <v>42812</v>
      </c>
      <c r="B78" s="39">
        <v>2498096</v>
      </c>
      <c r="C78" s="39">
        <v>603517</v>
      </c>
      <c r="D78" s="40">
        <f t="shared" si="7"/>
        <v>503973.80999999994</v>
      </c>
      <c r="E78" s="40">
        <f t="shared" si="8"/>
        <v>141050.0882</v>
      </c>
      <c r="F78" t="str">
        <f t="shared" si="9"/>
        <v>szombat</v>
      </c>
    </row>
    <row r="79" spans="1:6" x14ac:dyDescent="0.25">
      <c r="A79" s="3">
        <v>42813</v>
      </c>
      <c r="B79" s="39">
        <v>2158043</v>
      </c>
      <c r="C79" s="39">
        <v>474461</v>
      </c>
      <c r="D79" s="40">
        <f t="shared" si="7"/>
        <v>431149.23</v>
      </c>
      <c r="E79" s="40">
        <f t="shared" si="8"/>
        <v>118575.8806</v>
      </c>
      <c r="F79" t="str">
        <f t="shared" si="9"/>
        <v>vasárnap</v>
      </c>
    </row>
    <row r="80" spans="1:6" x14ac:dyDescent="0.25">
      <c r="A80" s="3">
        <v>42814</v>
      </c>
      <c r="B80" s="39">
        <v>1857149</v>
      </c>
      <c r="C80" s="39">
        <v>757512</v>
      </c>
      <c r="D80" s="40">
        <f t="shared" si="7"/>
        <v>402462.9</v>
      </c>
      <c r="E80" s="40">
        <f t="shared" si="8"/>
        <v>126417.43800000001</v>
      </c>
      <c r="F80" t="str">
        <f t="shared" si="9"/>
        <v>hétfő</v>
      </c>
    </row>
    <row r="81" spans="1:6" x14ac:dyDescent="0.25">
      <c r="A81" s="3">
        <v>42815</v>
      </c>
      <c r="B81" s="39">
        <v>1524509</v>
      </c>
      <c r="C81" s="39">
        <v>564373</v>
      </c>
      <c r="D81" s="40">
        <f t="shared" si="7"/>
        <v>325205.19</v>
      </c>
      <c r="E81" s="40">
        <f t="shared" si="8"/>
        <v>99763.791800000006</v>
      </c>
      <c r="F81" t="str">
        <f t="shared" si="9"/>
        <v>kedd</v>
      </c>
    </row>
    <row r="82" spans="1:6" x14ac:dyDescent="0.25">
      <c r="A82" s="3">
        <v>42816</v>
      </c>
      <c r="B82" s="39">
        <v>1361885</v>
      </c>
      <c r="C82" s="39">
        <v>471954</v>
      </c>
      <c r="D82" s="40">
        <f t="shared" si="7"/>
        <v>287615.15999999997</v>
      </c>
      <c r="E82" s="40">
        <f t="shared" si="8"/>
        <v>86873.035199999998</v>
      </c>
      <c r="F82" t="str">
        <f t="shared" si="9"/>
        <v>szerda</v>
      </c>
    </row>
    <row r="83" spans="1:6" x14ac:dyDescent="0.25">
      <c r="A83" s="3">
        <v>42817</v>
      </c>
      <c r="B83" s="39">
        <v>1389330</v>
      </c>
      <c r="C83" s="39">
        <v>547825</v>
      </c>
      <c r="D83" s="40">
        <f t="shared" si="7"/>
        <v>299383.65000000002</v>
      </c>
      <c r="E83" s="40">
        <f t="shared" si="8"/>
        <v>93255.65300000002</v>
      </c>
      <c r="F83" t="str">
        <f t="shared" si="9"/>
        <v>csütörtök</v>
      </c>
    </row>
    <row r="84" spans="1:6" x14ac:dyDescent="0.25">
      <c r="A84" s="3">
        <v>42818</v>
      </c>
      <c r="B84" s="39">
        <v>2007015</v>
      </c>
      <c r="C84" s="39">
        <v>1133613</v>
      </c>
      <c r="D84" s="40">
        <f t="shared" si="7"/>
        <v>463287.87</v>
      </c>
      <c r="E84" s="40">
        <f t="shared" si="8"/>
        <v>158603.98139999999</v>
      </c>
      <c r="F84" t="str">
        <f t="shared" si="9"/>
        <v>péntek</v>
      </c>
    </row>
    <row r="85" spans="1:6" x14ac:dyDescent="0.25">
      <c r="A85" s="3">
        <v>42819</v>
      </c>
      <c r="B85" s="39">
        <v>2533261</v>
      </c>
      <c r="C85" s="39">
        <v>616839</v>
      </c>
      <c r="D85" s="40">
        <f t="shared" si="7"/>
        <v>511502.49</v>
      </c>
      <c r="E85" s="40">
        <f t="shared" si="8"/>
        <v>143372.49780000001</v>
      </c>
      <c r="F85" t="str">
        <f t="shared" si="9"/>
        <v>szombat</v>
      </c>
    </row>
    <row r="86" spans="1:6" x14ac:dyDescent="0.25">
      <c r="A86" s="3">
        <v>42820</v>
      </c>
      <c r="B86" s="39">
        <v>2226909</v>
      </c>
      <c r="C86" s="39">
        <v>496437</v>
      </c>
      <c r="D86" s="40">
        <f t="shared" si="7"/>
        <v>445522.94999999995</v>
      </c>
      <c r="E86" s="40">
        <f t="shared" si="8"/>
        <v>122836.89899999999</v>
      </c>
      <c r="F86" t="str">
        <f t="shared" si="9"/>
        <v>vasárnap</v>
      </c>
    </row>
    <row r="87" spans="1:6" x14ac:dyDescent="0.25">
      <c r="A87" s="3">
        <v>42821</v>
      </c>
      <c r="B87" s="39">
        <v>1840337</v>
      </c>
      <c r="C87" s="39">
        <v>756480</v>
      </c>
      <c r="D87" s="40">
        <f t="shared" si="7"/>
        <v>399343.86</v>
      </c>
      <c r="E87" s="40">
        <f t="shared" si="8"/>
        <v>125679.6492</v>
      </c>
      <c r="F87" t="str">
        <f t="shared" si="9"/>
        <v>hétfő</v>
      </c>
    </row>
    <row r="88" spans="1:6" x14ac:dyDescent="0.25">
      <c r="A88" s="3">
        <v>42822</v>
      </c>
      <c r="B88" s="39">
        <v>1458712</v>
      </c>
      <c r="C88" s="39">
        <v>520702</v>
      </c>
      <c r="D88" s="40">
        <f t="shared" si="7"/>
        <v>309431.33999999997</v>
      </c>
      <c r="E88" s="40">
        <f t="shared" si="8"/>
        <v>94109.994799999986</v>
      </c>
      <c r="F88" t="str">
        <f t="shared" si="9"/>
        <v>kedd</v>
      </c>
    </row>
    <row r="89" spans="1:6" x14ac:dyDescent="0.25">
      <c r="A89" s="3">
        <v>42823</v>
      </c>
      <c r="B89" s="39">
        <v>1377856</v>
      </c>
      <c r="C89" s="39">
        <v>461794</v>
      </c>
      <c r="D89" s="40">
        <f t="shared" si="7"/>
        <v>289575.54000000004</v>
      </c>
      <c r="E89" s="40">
        <f t="shared" si="8"/>
        <v>86796.318800000008</v>
      </c>
      <c r="F89" t="str">
        <f t="shared" si="9"/>
        <v>szerda</v>
      </c>
    </row>
    <row r="90" spans="1:6" x14ac:dyDescent="0.25">
      <c r="A90" s="3">
        <v>42824</v>
      </c>
      <c r="B90" s="39">
        <v>1333045</v>
      </c>
      <c r="C90" s="39">
        <v>523457</v>
      </c>
      <c r="D90" s="40">
        <f t="shared" si="7"/>
        <v>287059.23</v>
      </c>
      <c r="E90" s="40">
        <f t="shared" si="8"/>
        <v>89325.880600000004</v>
      </c>
      <c r="F90" t="str">
        <f t="shared" si="9"/>
        <v>csütörtök</v>
      </c>
    </row>
    <row r="91" spans="1:6" x14ac:dyDescent="0.25">
      <c r="A91" s="3">
        <v>42825</v>
      </c>
      <c r="B91" s="39">
        <v>2096392</v>
      </c>
      <c r="C91" s="39">
        <v>1176011</v>
      </c>
      <c r="D91" s="40">
        <f t="shared" si="7"/>
        <v>483191.55000000005</v>
      </c>
      <c r="E91" s="40">
        <f t="shared" si="8"/>
        <v>165102.69100000002</v>
      </c>
      <c r="F91" t="str">
        <f t="shared" si="9"/>
        <v>péntek</v>
      </c>
    </row>
    <row r="92" spans="1:6" x14ac:dyDescent="0.25">
      <c r="A92" s="3">
        <v>42826</v>
      </c>
      <c r="B92" s="39">
        <v>2510096</v>
      </c>
      <c r="C92" s="39">
        <v>578188</v>
      </c>
      <c r="D92" s="40">
        <f t="shared" si="7"/>
        <v>503854.2</v>
      </c>
      <c r="E92" s="40">
        <f t="shared" si="8"/>
        <v>139757.32400000002</v>
      </c>
      <c r="F92" t="str">
        <f t="shared" si="9"/>
        <v>szombat</v>
      </c>
    </row>
    <row r="93" spans="1:6" x14ac:dyDescent="0.25">
      <c r="A93" s="3">
        <v>42827</v>
      </c>
      <c r="B93" s="39">
        <v>2205354</v>
      </c>
      <c r="C93" s="39">
        <v>486205</v>
      </c>
      <c r="D93" s="40">
        <f t="shared" si="7"/>
        <v>440722.17000000004</v>
      </c>
      <c r="E93" s="40">
        <f t="shared" si="8"/>
        <v>121269.12740000001</v>
      </c>
      <c r="F93" t="str">
        <f t="shared" si="9"/>
        <v>vasárnap</v>
      </c>
    </row>
    <row r="94" spans="1:6" x14ac:dyDescent="0.25">
      <c r="A94" s="3">
        <v>42828</v>
      </c>
      <c r="B94" s="39">
        <v>1960223</v>
      </c>
      <c r="C94" s="39">
        <v>803455</v>
      </c>
      <c r="D94" s="40">
        <f t="shared" si="7"/>
        <v>425151.08999999997</v>
      </c>
      <c r="E94" s="40">
        <f t="shared" si="8"/>
        <v>133705.98979999998</v>
      </c>
      <c r="F94" t="str">
        <f t="shared" si="9"/>
        <v>hétfő</v>
      </c>
    </row>
    <row r="95" spans="1:6" x14ac:dyDescent="0.25">
      <c r="A95" s="3">
        <v>42829</v>
      </c>
      <c r="B95" s="39">
        <v>1524390</v>
      </c>
      <c r="C95" s="39">
        <v>545470</v>
      </c>
      <c r="D95" s="40">
        <f t="shared" si="7"/>
        <v>323482.5</v>
      </c>
      <c r="E95" s="40">
        <f t="shared" si="8"/>
        <v>98439.650000000009</v>
      </c>
      <c r="F95" t="str">
        <f t="shared" si="9"/>
        <v>kedd</v>
      </c>
    </row>
    <row r="96" spans="1:6" x14ac:dyDescent="0.25">
      <c r="A96" s="3">
        <v>42830</v>
      </c>
      <c r="B96" s="39">
        <v>1351856</v>
      </c>
      <c r="C96" s="39">
        <v>449421</v>
      </c>
      <c r="D96" s="40">
        <f t="shared" si="7"/>
        <v>283781.96999999997</v>
      </c>
      <c r="E96" s="40">
        <f t="shared" si="8"/>
        <v>84903.083399999989</v>
      </c>
      <c r="F96" t="str">
        <f t="shared" si="9"/>
        <v>szerda</v>
      </c>
    </row>
    <row r="97" spans="1:6" x14ac:dyDescent="0.25">
      <c r="A97" s="3">
        <v>42831</v>
      </c>
      <c r="B97" s="39">
        <v>1346943</v>
      </c>
      <c r="C97" s="39">
        <v>516703</v>
      </c>
      <c r="D97" s="40">
        <f t="shared" si="7"/>
        <v>288953.01</v>
      </c>
      <c r="E97" s="40">
        <f t="shared" si="8"/>
        <v>89404.812200000015</v>
      </c>
      <c r="F97" t="str">
        <f t="shared" si="9"/>
        <v>csütörtök</v>
      </c>
    </row>
    <row r="98" spans="1:6" x14ac:dyDescent="0.25">
      <c r="A98" s="3">
        <v>42832</v>
      </c>
      <c r="B98" s="39">
        <v>2016927</v>
      </c>
      <c r="C98" s="39">
        <v>1150698</v>
      </c>
      <c r="D98" s="40">
        <f t="shared" si="7"/>
        <v>466609.68000000005</v>
      </c>
      <c r="E98" s="40">
        <f t="shared" si="8"/>
        <v>160189.02960000001</v>
      </c>
      <c r="F98" t="str">
        <f t="shared" si="9"/>
        <v>péntek</v>
      </c>
    </row>
    <row r="99" spans="1:6" x14ac:dyDescent="0.25">
      <c r="A99" s="3">
        <v>42833</v>
      </c>
      <c r="B99" s="39">
        <v>2512648</v>
      </c>
      <c r="C99" s="39">
        <v>589402</v>
      </c>
      <c r="D99" s="40">
        <f t="shared" si="7"/>
        <v>505322.81999999995</v>
      </c>
      <c r="E99" s="40">
        <f t="shared" si="8"/>
        <v>140641.12039999999</v>
      </c>
      <c r="F99" t="str">
        <f t="shared" si="9"/>
        <v>szombat</v>
      </c>
    </row>
    <row r="100" spans="1:6" x14ac:dyDescent="0.25">
      <c r="A100" s="3">
        <v>42834</v>
      </c>
      <c r="B100" s="39">
        <v>2205030</v>
      </c>
      <c r="C100" s="39">
        <v>485386</v>
      </c>
      <c r="D100" s="40">
        <f t="shared" si="7"/>
        <v>440590.14</v>
      </c>
      <c r="E100" s="40">
        <f t="shared" si="8"/>
        <v>121199.13080000001</v>
      </c>
      <c r="F100" t="str">
        <f t="shared" si="9"/>
        <v>vasárnap</v>
      </c>
    </row>
    <row r="101" spans="1:6" x14ac:dyDescent="0.25">
      <c r="A101" s="3">
        <v>42835</v>
      </c>
      <c r="B101" s="39">
        <v>1904119</v>
      </c>
      <c r="C101" s="39">
        <v>787965</v>
      </c>
      <c r="D101" s="40">
        <f t="shared" si="7"/>
        <v>413658.27</v>
      </c>
      <c r="E101" s="40">
        <f t="shared" si="8"/>
        <v>130403.06940000002</v>
      </c>
      <c r="F101" t="str">
        <f t="shared" si="9"/>
        <v>hétfő</v>
      </c>
    </row>
    <row r="102" spans="1:6" x14ac:dyDescent="0.25">
      <c r="A102" s="3">
        <v>42836</v>
      </c>
      <c r="B102" s="39">
        <v>1513143</v>
      </c>
      <c r="C102" s="39">
        <v>777352</v>
      </c>
      <c r="D102" s="40">
        <f t="shared" si="7"/>
        <v>342327.42000000004</v>
      </c>
      <c r="E102" s="40">
        <f t="shared" si="8"/>
        <v>114179.6324</v>
      </c>
      <c r="F102" t="str">
        <f t="shared" si="9"/>
        <v>kedd</v>
      </c>
    </row>
    <row r="103" spans="1:6" x14ac:dyDescent="0.25">
      <c r="A103" s="3">
        <v>42837</v>
      </c>
      <c r="B103" s="39">
        <v>1352016</v>
      </c>
      <c r="C103" s="39">
        <v>455056</v>
      </c>
      <c r="D103" s="40">
        <f t="shared" si="7"/>
        <v>284317.92</v>
      </c>
      <c r="E103" s="40">
        <f t="shared" si="8"/>
        <v>85302.742400000003</v>
      </c>
      <c r="F103" t="str">
        <f t="shared" si="9"/>
        <v>szerda</v>
      </c>
    </row>
    <row r="104" spans="1:6" x14ac:dyDescent="0.25">
      <c r="A104" s="3">
        <v>42838</v>
      </c>
      <c r="B104" s="39">
        <v>1381754</v>
      </c>
      <c r="C104" s="39">
        <v>538608</v>
      </c>
      <c r="D104" s="40">
        <f t="shared" si="7"/>
        <v>297190.44</v>
      </c>
      <c r="E104" s="40">
        <f t="shared" si="8"/>
        <v>92312.296799999996</v>
      </c>
      <c r="F104" t="str">
        <f t="shared" si="9"/>
        <v>csütörtök</v>
      </c>
    </row>
    <row r="105" spans="1:6" x14ac:dyDescent="0.25">
      <c r="A105" s="3">
        <v>42839</v>
      </c>
      <c r="B105" s="39">
        <v>2084600</v>
      </c>
      <c r="C105" s="39">
        <v>1193649</v>
      </c>
      <c r="D105" s="40">
        <f t="shared" si="7"/>
        <v>482656.41000000003</v>
      </c>
      <c r="E105" s="40">
        <f t="shared" si="8"/>
        <v>165866.86020000002</v>
      </c>
      <c r="F105" t="str">
        <f t="shared" si="9"/>
        <v>péntek</v>
      </c>
    </row>
    <row r="106" spans="1:6" x14ac:dyDescent="0.25">
      <c r="A106" s="3">
        <v>42840</v>
      </c>
      <c r="B106" s="39">
        <v>2635192</v>
      </c>
      <c r="C106" s="39">
        <v>625627</v>
      </c>
      <c r="D106" s="40">
        <f t="shared" si="7"/>
        <v>530640.99</v>
      </c>
      <c r="E106" s="40">
        <f t="shared" si="8"/>
        <v>148022.36780000001</v>
      </c>
      <c r="F106" t="str">
        <f t="shared" si="9"/>
        <v>szombat</v>
      </c>
    </row>
    <row r="107" spans="1:6" x14ac:dyDescent="0.25">
      <c r="A107" s="3">
        <v>42841</v>
      </c>
      <c r="B107" s="39">
        <v>2128903</v>
      </c>
      <c r="C107" s="39">
        <v>465093</v>
      </c>
      <c r="D107" s="40">
        <f t="shared" si="7"/>
        <v>425060.91000000003</v>
      </c>
      <c r="E107" s="40">
        <f t="shared" si="8"/>
        <v>116768.05020000001</v>
      </c>
      <c r="F107" t="str">
        <f t="shared" si="9"/>
        <v>vasárnap</v>
      </c>
    </row>
    <row r="108" spans="1:6" x14ac:dyDescent="0.25">
      <c r="A108" s="3">
        <v>42842</v>
      </c>
      <c r="B108" s="39">
        <v>1913681</v>
      </c>
      <c r="C108" s="39">
        <v>781053</v>
      </c>
      <c r="D108" s="40">
        <f t="shared" si="7"/>
        <v>414757.35</v>
      </c>
      <c r="E108" s="40">
        <f t="shared" si="8"/>
        <v>130299.26700000001</v>
      </c>
      <c r="F108" t="str">
        <f t="shared" si="9"/>
        <v>hétfő</v>
      </c>
    </row>
    <row r="109" spans="1:6" x14ac:dyDescent="0.25">
      <c r="A109" s="3">
        <v>42843</v>
      </c>
      <c r="B109" s="39">
        <v>1450850</v>
      </c>
      <c r="C109" s="39">
        <v>508856</v>
      </c>
      <c r="D109" s="40">
        <f t="shared" si="7"/>
        <v>306950.03999999998</v>
      </c>
      <c r="E109" s="40">
        <f t="shared" si="8"/>
        <v>92971.808799999999</v>
      </c>
      <c r="F109" t="str">
        <f t="shared" si="9"/>
        <v>kedd</v>
      </c>
    </row>
    <row r="110" spans="1:6" x14ac:dyDescent="0.25">
      <c r="A110" s="3">
        <v>42844</v>
      </c>
      <c r="B110" s="39">
        <v>1362126</v>
      </c>
      <c r="C110" s="39">
        <v>478760</v>
      </c>
      <c r="D110" s="40">
        <f t="shared" si="7"/>
        <v>288271.08</v>
      </c>
      <c r="E110" s="40">
        <f t="shared" si="8"/>
        <v>87357.637600000002</v>
      </c>
      <c r="F110" t="str">
        <f t="shared" si="9"/>
        <v>szerda</v>
      </c>
    </row>
    <row r="111" spans="1:6" x14ac:dyDescent="0.25">
      <c r="A111" s="3">
        <v>42845</v>
      </c>
      <c r="B111" s="39">
        <v>1370177</v>
      </c>
      <c r="C111" s="39">
        <v>535836</v>
      </c>
      <c r="D111" s="40">
        <f t="shared" si="7"/>
        <v>294857.09999999998</v>
      </c>
      <c r="E111" s="40">
        <f t="shared" si="8"/>
        <v>91660.362000000008</v>
      </c>
      <c r="F111" t="str">
        <f t="shared" si="9"/>
        <v>csütörtök</v>
      </c>
    </row>
    <row r="112" spans="1:6" x14ac:dyDescent="0.25">
      <c r="A112" s="3">
        <v>42846</v>
      </c>
      <c r="B112" s="39">
        <v>2133962</v>
      </c>
      <c r="C112" s="39">
        <v>1180964</v>
      </c>
      <c r="D112" s="40">
        <f t="shared" si="7"/>
        <v>490399.92000000004</v>
      </c>
      <c r="E112" s="40">
        <f t="shared" si="8"/>
        <v>166936.18240000002</v>
      </c>
      <c r="F112" t="str">
        <f t="shared" si="9"/>
        <v>péntek</v>
      </c>
    </row>
    <row r="113" spans="1:6" x14ac:dyDescent="0.25">
      <c r="A113" s="3">
        <v>42847</v>
      </c>
      <c r="B113" s="39">
        <v>2617593</v>
      </c>
      <c r="C113" s="39">
        <v>607568</v>
      </c>
      <c r="D113" s="40">
        <f t="shared" si="7"/>
        <v>525847.86</v>
      </c>
      <c r="E113" s="40">
        <f t="shared" si="8"/>
        <v>146064.92920000001</v>
      </c>
      <c r="F113" t="str">
        <f t="shared" si="9"/>
        <v>szombat</v>
      </c>
    </row>
    <row r="114" spans="1:6" x14ac:dyDescent="0.25">
      <c r="A114" s="3">
        <v>42848</v>
      </c>
      <c r="B114" s="39">
        <v>2206804</v>
      </c>
      <c r="C114" s="39">
        <v>476034</v>
      </c>
      <c r="D114" s="40">
        <f t="shared" si="7"/>
        <v>440067.77999999997</v>
      </c>
      <c r="E114" s="40">
        <f t="shared" si="8"/>
        <v>120616.6116</v>
      </c>
      <c r="F114" t="str">
        <f t="shared" si="9"/>
        <v>vasárnap</v>
      </c>
    </row>
    <row r="115" spans="1:6" x14ac:dyDescent="0.25">
      <c r="A115" s="3">
        <v>42849</v>
      </c>
      <c r="B115" s="39">
        <v>1881761</v>
      </c>
      <c r="C115" s="39">
        <v>800338</v>
      </c>
      <c r="D115" s="40">
        <f t="shared" si="7"/>
        <v>410747.4</v>
      </c>
      <c r="E115" s="40">
        <f t="shared" si="8"/>
        <v>130381.32800000001</v>
      </c>
      <c r="F115" t="str">
        <f t="shared" si="9"/>
        <v>hétfő</v>
      </c>
    </row>
    <row r="116" spans="1:6" x14ac:dyDescent="0.25">
      <c r="A116" s="3">
        <v>42850</v>
      </c>
      <c r="B116" s="39">
        <v>1520039</v>
      </c>
      <c r="C116" s="39">
        <v>559522</v>
      </c>
      <c r="D116" s="40">
        <f t="shared" si="7"/>
        <v>323964</v>
      </c>
      <c r="E116" s="40">
        <f t="shared" si="8"/>
        <v>99248.18</v>
      </c>
      <c r="F116" t="str">
        <f t="shared" si="9"/>
        <v>kedd</v>
      </c>
    </row>
    <row r="117" spans="1:6" x14ac:dyDescent="0.25">
      <c r="A117" s="3">
        <v>42851</v>
      </c>
      <c r="B117" s="39">
        <v>1328131</v>
      </c>
      <c r="C117" s="39">
        <v>464814</v>
      </c>
      <c r="D117" s="40">
        <f t="shared" si="7"/>
        <v>280896.84000000003</v>
      </c>
      <c r="E117" s="40">
        <f t="shared" si="8"/>
        <v>85038.00480000001</v>
      </c>
      <c r="F117" t="str">
        <f t="shared" si="9"/>
        <v>szerda</v>
      </c>
    </row>
    <row r="118" spans="1:6" x14ac:dyDescent="0.25">
      <c r="A118" s="3">
        <v>42852</v>
      </c>
      <c r="B118" s="39">
        <v>1338855</v>
      </c>
      <c r="C118" s="39">
        <v>511281</v>
      </c>
      <c r="D118" s="40">
        <f t="shared" si="7"/>
        <v>287009.19</v>
      </c>
      <c r="E118" s="40">
        <f t="shared" si="8"/>
        <v>88706.071800000005</v>
      </c>
      <c r="F118" t="str">
        <f t="shared" si="9"/>
        <v>csütörtök</v>
      </c>
    </row>
    <row r="119" spans="1:6" x14ac:dyDescent="0.25">
      <c r="A119" s="3">
        <v>42853</v>
      </c>
      <c r="B119" s="39">
        <v>2048637</v>
      </c>
      <c r="C119" s="39">
        <v>1154119</v>
      </c>
      <c r="D119" s="40">
        <f t="shared" si="7"/>
        <v>472625.37</v>
      </c>
      <c r="E119" s="40">
        <f t="shared" si="8"/>
        <v>161683.53140000001</v>
      </c>
      <c r="F119" t="str">
        <f t="shared" si="9"/>
        <v>péntek</v>
      </c>
    </row>
    <row r="120" spans="1:6" x14ac:dyDescent="0.25">
      <c r="A120" s="3">
        <v>42854</v>
      </c>
      <c r="B120" s="39">
        <v>2490986</v>
      </c>
      <c r="C120" s="39">
        <v>600608</v>
      </c>
      <c r="D120" s="40">
        <f t="shared" si="7"/>
        <v>502432.19999999995</v>
      </c>
      <c r="E120" s="40">
        <f t="shared" si="8"/>
        <v>140565.484</v>
      </c>
      <c r="F120" t="str">
        <f t="shared" si="9"/>
        <v>szombat</v>
      </c>
    </row>
    <row r="121" spans="1:6" x14ac:dyDescent="0.25">
      <c r="A121" s="3">
        <v>42855</v>
      </c>
      <c r="B121" s="39">
        <v>2223718</v>
      </c>
      <c r="C121" s="39">
        <v>486537</v>
      </c>
      <c r="D121" s="40">
        <f t="shared" si="7"/>
        <v>444057.57000000007</v>
      </c>
      <c r="E121" s="40">
        <f t="shared" si="8"/>
        <v>122019.51540000002</v>
      </c>
      <c r="F121" t="str">
        <f t="shared" si="9"/>
        <v>vasárnap</v>
      </c>
    </row>
    <row r="122" spans="1:6" x14ac:dyDescent="0.25">
      <c r="A122" s="3">
        <v>42856</v>
      </c>
      <c r="B122" s="39">
        <v>1881505</v>
      </c>
      <c r="C122" s="39">
        <v>766230</v>
      </c>
      <c r="D122" s="40">
        <f t="shared" si="7"/>
        <v>407631.6</v>
      </c>
      <c r="E122" s="40">
        <f t="shared" si="8"/>
        <v>127990.452</v>
      </c>
      <c r="F122" t="str">
        <f t="shared" si="9"/>
        <v>hétfő</v>
      </c>
    </row>
    <row r="123" spans="1:6" x14ac:dyDescent="0.25">
      <c r="A123" s="3">
        <v>42857</v>
      </c>
      <c r="B123" s="39">
        <v>1461270</v>
      </c>
      <c r="C123" s="39">
        <v>516087</v>
      </c>
      <c r="D123" s="40">
        <f t="shared" si="7"/>
        <v>309476.43000000005</v>
      </c>
      <c r="E123" s="40">
        <f t="shared" si="8"/>
        <v>93889.164600000018</v>
      </c>
      <c r="F123" t="str">
        <f t="shared" si="9"/>
        <v>kedd</v>
      </c>
    </row>
    <row r="124" spans="1:6" x14ac:dyDescent="0.25">
      <c r="A124" s="3">
        <v>42858</v>
      </c>
      <c r="B124" s="39">
        <v>1388277</v>
      </c>
      <c r="C124" s="39">
        <v>463631</v>
      </c>
      <c r="D124" s="40">
        <f t="shared" si="7"/>
        <v>291616.65000000002</v>
      </c>
      <c r="E124" s="40">
        <f t="shared" si="8"/>
        <v>87337.213000000003</v>
      </c>
      <c r="F124" t="str">
        <f t="shared" si="9"/>
        <v>szerda</v>
      </c>
    </row>
    <row r="125" spans="1:6" x14ac:dyDescent="0.25">
      <c r="A125" s="3">
        <v>42859</v>
      </c>
      <c r="B125" s="39">
        <v>1412792</v>
      </c>
      <c r="C125" s="39">
        <v>568785</v>
      </c>
      <c r="D125" s="40">
        <f t="shared" si="7"/>
        <v>305493.20999999996</v>
      </c>
      <c r="E125" s="40">
        <f t="shared" si="8"/>
        <v>95647.756200000003</v>
      </c>
      <c r="F125" t="str">
        <f t="shared" si="9"/>
        <v>csütörtök</v>
      </c>
    </row>
    <row r="126" spans="1:6" x14ac:dyDescent="0.25">
      <c r="A126" s="3">
        <v>42860</v>
      </c>
      <c r="B126" s="39">
        <v>2063597</v>
      </c>
      <c r="C126" s="39">
        <v>1176024</v>
      </c>
      <c r="D126" s="40">
        <f t="shared" si="7"/>
        <v>477289.62</v>
      </c>
      <c r="E126" s="40">
        <f t="shared" si="8"/>
        <v>163804.91640000002</v>
      </c>
      <c r="F126" t="str">
        <f t="shared" si="9"/>
        <v>péntek</v>
      </c>
    </row>
    <row r="127" spans="1:6" x14ac:dyDescent="0.25">
      <c r="A127" s="3">
        <v>42861</v>
      </c>
      <c r="B127" s="39">
        <v>2622862</v>
      </c>
      <c r="C127" s="39">
        <v>615101</v>
      </c>
      <c r="D127" s="40">
        <f t="shared" si="7"/>
        <v>527474.25</v>
      </c>
      <c r="E127" s="40">
        <f t="shared" si="8"/>
        <v>146799.38500000001</v>
      </c>
      <c r="F127" t="str">
        <f t="shared" si="9"/>
        <v>szombat</v>
      </c>
    </row>
    <row r="128" spans="1:6" x14ac:dyDescent="0.25">
      <c r="A128" s="3">
        <v>42862</v>
      </c>
      <c r="B128" s="39">
        <v>2182491</v>
      </c>
      <c r="C128" s="39">
        <v>1098567</v>
      </c>
      <c r="D128" s="40">
        <f t="shared" si="7"/>
        <v>491719.41000000003</v>
      </c>
      <c r="E128" s="40">
        <f t="shared" si="8"/>
        <v>163106.62020000003</v>
      </c>
      <c r="F128" t="str">
        <f t="shared" si="9"/>
        <v>vasárnap</v>
      </c>
    </row>
    <row r="129" spans="1:6" x14ac:dyDescent="0.25">
      <c r="A129" s="3">
        <v>42863</v>
      </c>
      <c r="B129" s="39">
        <v>1952468</v>
      </c>
      <c r="C129" s="39">
        <v>787581</v>
      </c>
      <c r="D129" s="40">
        <f t="shared" si="7"/>
        <v>422326.53</v>
      </c>
      <c r="E129" s="40">
        <f t="shared" si="8"/>
        <v>132290.88660000003</v>
      </c>
      <c r="F129" t="str">
        <f t="shared" si="9"/>
        <v>hétfő</v>
      </c>
    </row>
    <row r="130" spans="1:6" x14ac:dyDescent="0.25">
      <c r="A130" s="3">
        <v>42864</v>
      </c>
      <c r="B130" s="39">
        <v>1474403</v>
      </c>
      <c r="C130" s="39">
        <v>526309</v>
      </c>
      <c r="D130" s="40">
        <f t="shared" si="7"/>
        <v>312760.34999999998</v>
      </c>
      <c r="E130" s="40">
        <f t="shared" si="8"/>
        <v>95122.727000000014</v>
      </c>
      <c r="F130" t="str">
        <f t="shared" si="9"/>
        <v>kedd</v>
      </c>
    </row>
    <row r="131" spans="1:6" x14ac:dyDescent="0.25">
      <c r="A131" s="3">
        <v>42865</v>
      </c>
      <c r="B131" s="39">
        <v>1370184</v>
      </c>
      <c r="C131" s="39">
        <v>459131</v>
      </c>
      <c r="D131" s="40">
        <f t="shared" ref="D131:D194" si="10">C131*$P$4 + (B131-C131)*$P$5</f>
        <v>287954.91000000003</v>
      </c>
      <c r="E131" s="40">
        <f t="shared" ref="E131:E194" si="11">D131*Q$4 + (C131-D131)*Q$5</f>
        <v>86306.630200000014</v>
      </c>
      <c r="F131" t="str">
        <f t="shared" ref="F131:F194" si="12">TEXT(A131,"nnnn")</f>
        <v>szerda</v>
      </c>
    </row>
    <row r="132" spans="1:6" x14ac:dyDescent="0.25">
      <c r="A132" s="3">
        <v>42866</v>
      </c>
      <c r="B132" s="39">
        <v>1380084</v>
      </c>
      <c r="C132" s="39">
        <v>539302</v>
      </c>
      <c r="D132" s="40">
        <f t="shared" si="10"/>
        <v>296952.3</v>
      </c>
      <c r="E132" s="40">
        <f t="shared" si="11"/>
        <v>92294.606</v>
      </c>
      <c r="F132" t="str">
        <f t="shared" si="12"/>
        <v>csütörtök</v>
      </c>
    </row>
    <row r="133" spans="1:6" x14ac:dyDescent="0.25">
      <c r="A133" s="3">
        <v>42867</v>
      </c>
      <c r="B133" s="39">
        <v>2055900</v>
      </c>
      <c r="C133" s="39">
        <v>1134198</v>
      </c>
      <c r="D133" s="40">
        <f t="shared" si="10"/>
        <v>472139.82</v>
      </c>
      <c r="E133" s="40">
        <f t="shared" si="11"/>
        <v>160580.66039999999</v>
      </c>
      <c r="F133" t="str">
        <f t="shared" si="12"/>
        <v>péntek</v>
      </c>
    </row>
    <row r="134" spans="1:6" x14ac:dyDescent="0.25">
      <c r="A134" s="3">
        <v>42868</v>
      </c>
      <c r="B134" s="39">
        <v>2478356</v>
      </c>
      <c r="C134" s="39">
        <v>570622</v>
      </c>
      <c r="D134" s="40">
        <f t="shared" si="10"/>
        <v>497460.06</v>
      </c>
      <c r="E134" s="40">
        <f t="shared" si="11"/>
        <v>137972.3132</v>
      </c>
      <c r="F134" t="str">
        <f t="shared" si="12"/>
        <v>szombat</v>
      </c>
    </row>
    <row r="135" spans="1:6" x14ac:dyDescent="0.25">
      <c r="A135" s="3">
        <v>42869</v>
      </c>
      <c r="B135" s="39">
        <v>2129613</v>
      </c>
      <c r="C135" s="39">
        <v>461067</v>
      </c>
      <c r="D135" s="40">
        <f t="shared" si="10"/>
        <v>424826.37</v>
      </c>
      <c r="E135" s="40">
        <f t="shared" si="11"/>
        <v>116515.1514</v>
      </c>
      <c r="F135" t="str">
        <f t="shared" si="12"/>
        <v>vasárnap</v>
      </c>
    </row>
    <row r="136" spans="1:6" x14ac:dyDescent="0.25">
      <c r="A136" s="3">
        <v>42870</v>
      </c>
      <c r="B136" s="39">
        <v>1913637</v>
      </c>
      <c r="C136" s="39">
        <v>793313</v>
      </c>
      <c r="D136" s="40">
        <f t="shared" si="10"/>
        <v>415852.83</v>
      </c>
      <c r="E136" s="40">
        <f t="shared" si="11"/>
        <v>131153.27260000003</v>
      </c>
      <c r="F136" t="str">
        <f t="shared" si="12"/>
        <v>hétfő</v>
      </c>
    </row>
    <row r="137" spans="1:6" x14ac:dyDescent="0.25">
      <c r="A137" s="3">
        <v>42871</v>
      </c>
      <c r="B137" s="39">
        <v>1450681</v>
      </c>
      <c r="C137" s="39">
        <v>511908</v>
      </c>
      <c r="D137" s="40">
        <f t="shared" si="10"/>
        <v>307194.3</v>
      </c>
      <c r="E137" s="40">
        <f t="shared" si="11"/>
        <v>93178.145999999993</v>
      </c>
      <c r="F137" t="str">
        <f t="shared" si="12"/>
        <v>kedd</v>
      </c>
    </row>
    <row r="138" spans="1:6" x14ac:dyDescent="0.25">
      <c r="A138" s="3">
        <v>42872</v>
      </c>
      <c r="B138" s="39">
        <v>1390561</v>
      </c>
      <c r="C138" s="39">
        <v>480625</v>
      </c>
      <c r="D138" s="40">
        <f t="shared" si="10"/>
        <v>293557.23</v>
      </c>
      <c r="E138" s="40">
        <f t="shared" si="11"/>
        <v>88613.840599999996</v>
      </c>
      <c r="F138" t="str">
        <f t="shared" si="12"/>
        <v>szerda</v>
      </c>
    </row>
    <row r="139" spans="1:6" x14ac:dyDescent="0.25">
      <c r="A139" s="3">
        <v>42873</v>
      </c>
      <c r="B139" s="39">
        <v>1401756</v>
      </c>
      <c r="C139" s="39">
        <v>553636</v>
      </c>
      <c r="D139" s="40">
        <f t="shared" si="10"/>
        <v>302143.32</v>
      </c>
      <c r="E139" s="40">
        <f t="shared" si="11"/>
        <v>94153.330400000006</v>
      </c>
      <c r="F139" t="str">
        <f t="shared" si="12"/>
        <v>csütörtök</v>
      </c>
    </row>
    <row r="140" spans="1:6" x14ac:dyDescent="0.25">
      <c r="A140" s="3">
        <v>42874</v>
      </c>
      <c r="B140" s="39">
        <v>2124922</v>
      </c>
      <c r="C140" s="39">
        <v>1167100</v>
      </c>
      <c r="D140" s="40">
        <f t="shared" si="10"/>
        <v>487524.95999999996</v>
      </c>
      <c r="E140" s="40">
        <f t="shared" si="11"/>
        <v>165610.49120000002</v>
      </c>
      <c r="F140" t="str">
        <f t="shared" si="12"/>
        <v>péntek</v>
      </c>
    </row>
    <row r="141" spans="1:6" x14ac:dyDescent="0.25">
      <c r="A141" s="3">
        <v>42875</v>
      </c>
      <c r="B141" s="39">
        <v>2510341</v>
      </c>
      <c r="C141" s="39">
        <v>610522</v>
      </c>
      <c r="D141" s="40">
        <f t="shared" si="10"/>
        <v>506808.36</v>
      </c>
      <c r="E141" s="40">
        <f t="shared" si="11"/>
        <v>142023.93919999999</v>
      </c>
      <c r="F141" t="str">
        <f t="shared" si="12"/>
        <v>szombat</v>
      </c>
    </row>
    <row r="142" spans="1:6" x14ac:dyDescent="0.25">
      <c r="A142" s="3">
        <v>42876</v>
      </c>
      <c r="B142" s="39">
        <v>2165043</v>
      </c>
      <c r="C142" s="39">
        <v>479843</v>
      </c>
      <c r="D142" s="40">
        <f t="shared" si="10"/>
        <v>432893.61</v>
      </c>
      <c r="E142" s="40">
        <f t="shared" si="11"/>
        <v>119228.74420000002</v>
      </c>
      <c r="F142" t="str">
        <f t="shared" si="12"/>
        <v>vasárnap</v>
      </c>
    </row>
    <row r="143" spans="1:6" x14ac:dyDescent="0.25">
      <c r="A143" s="3">
        <v>42877</v>
      </c>
      <c r="B143" s="39">
        <v>1863836</v>
      </c>
      <c r="C143" s="39">
        <v>751671</v>
      </c>
      <c r="D143" s="40">
        <f t="shared" si="10"/>
        <v>403140.87</v>
      </c>
      <c r="E143" s="40">
        <f t="shared" si="11"/>
        <v>126274.5414</v>
      </c>
      <c r="F143" t="str">
        <f t="shared" si="12"/>
        <v>hétfő</v>
      </c>
    </row>
    <row r="144" spans="1:6" x14ac:dyDescent="0.25">
      <c r="A144" s="3">
        <v>42878</v>
      </c>
      <c r="B144" s="39">
        <v>1511984</v>
      </c>
      <c r="C144" s="39">
        <v>551136</v>
      </c>
      <c r="D144" s="40">
        <f t="shared" si="10"/>
        <v>321759.35999999999</v>
      </c>
      <c r="E144" s="40">
        <f t="shared" si="11"/>
        <v>98343.859200000006</v>
      </c>
      <c r="F144" t="str">
        <f t="shared" si="12"/>
        <v>kedd</v>
      </c>
    </row>
    <row r="145" spans="1:6" x14ac:dyDescent="0.25">
      <c r="A145" s="3">
        <v>42879</v>
      </c>
      <c r="B145" s="39">
        <v>1347415</v>
      </c>
      <c r="C145" s="39">
        <v>466928</v>
      </c>
      <c r="D145" s="40">
        <f t="shared" si="10"/>
        <v>284558.22000000003</v>
      </c>
      <c r="E145" s="40">
        <f t="shared" si="11"/>
        <v>85949.208400000018</v>
      </c>
      <c r="F145" t="str">
        <f t="shared" si="12"/>
        <v>szerda</v>
      </c>
    </row>
    <row r="146" spans="1:6" x14ac:dyDescent="0.25">
      <c r="A146" s="3">
        <v>42880</v>
      </c>
      <c r="B146" s="39">
        <v>1369573</v>
      </c>
      <c r="C146" s="39">
        <v>533654</v>
      </c>
      <c r="D146" s="40">
        <f t="shared" si="10"/>
        <v>294552</v>
      </c>
      <c r="E146" s="40">
        <f t="shared" si="11"/>
        <v>91484.140000000014</v>
      </c>
      <c r="F146" t="str">
        <f t="shared" si="12"/>
        <v>csütörtök</v>
      </c>
    </row>
    <row r="147" spans="1:6" x14ac:dyDescent="0.25">
      <c r="A147" s="3">
        <v>42881</v>
      </c>
      <c r="B147" s="39">
        <v>2074874</v>
      </c>
      <c r="C147" s="39">
        <v>1126804</v>
      </c>
      <c r="D147" s="40">
        <f t="shared" si="10"/>
        <v>474889.68000000005</v>
      </c>
      <c r="E147" s="40">
        <f t="shared" si="11"/>
        <v>160815.92960000003</v>
      </c>
      <c r="F147" t="str">
        <f t="shared" si="12"/>
        <v>péntek</v>
      </c>
    </row>
    <row r="148" spans="1:6" x14ac:dyDescent="0.25">
      <c r="A148" s="3">
        <v>42882</v>
      </c>
      <c r="B148" s="39">
        <v>2613976</v>
      </c>
      <c r="C148" s="39">
        <v>610937</v>
      </c>
      <c r="D148" s="40">
        <f t="shared" si="10"/>
        <v>525500.01</v>
      </c>
      <c r="E148" s="40">
        <f t="shared" si="11"/>
        <v>146156.85220000002</v>
      </c>
      <c r="F148" t="str">
        <f t="shared" si="12"/>
        <v>szombat</v>
      </c>
    </row>
    <row r="149" spans="1:6" x14ac:dyDescent="0.25">
      <c r="A149" s="3">
        <v>42883</v>
      </c>
      <c r="B149" s="39">
        <v>2188514</v>
      </c>
      <c r="C149" s="39">
        <v>471191</v>
      </c>
      <c r="D149" s="40">
        <f t="shared" si="10"/>
        <v>436339.71</v>
      </c>
      <c r="E149" s="40">
        <f t="shared" si="11"/>
        <v>119554.2862</v>
      </c>
      <c r="F149" t="str">
        <f t="shared" si="12"/>
        <v>vasárnap</v>
      </c>
    </row>
    <row r="150" spans="1:6" x14ac:dyDescent="0.25">
      <c r="A150" s="3">
        <v>42884</v>
      </c>
      <c r="B150" s="39">
        <v>1878123</v>
      </c>
      <c r="C150" s="39">
        <v>759002</v>
      </c>
      <c r="D150" s="40">
        <f t="shared" si="10"/>
        <v>406372.32</v>
      </c>
      <c r="E150" s="40">
        <f t="shared" si="11"/>
        <v>127352.0104</v>
      </c>
      <c r="F150" t="str">
        <f t="shared" si="12"/>
        <v>hétfő</v>
      </c>
    </row>
    <row r="151" spans="1:6" x14ac:dyDescent="0.25">
      <c r="A151" s="3">
        <v>42885</v>
      </c>
      <c r="B151" s="39">
        <v>1525636</v>
      </c>
      <c r="C151" s="39">
        <v>555701</v>
      </c>
      <c r="D151" s="40">
        <f t="shared" si="10"/>
        <v>324627.57</v>
      </c>
      <c r="E151" s="40">
        <f t="shared" si="11"/>
        <v>99203.11540000001</v>
      </c>
      <c r="F151" t="str">
        <f t="shared" si="12"/>
        <v>kedd</v>
      </c>
    </row>
    <row r="152" spans="1:6" x14ac:dyDescent="0.25">
      <c r="A152" s="3">
        <v>42886</v>
      </c>
      <c r="B152" s="39">
        <v>1405097</v>
      </c>
      <c r="C152" s="39">
        <v>481996</v>
      </c>
      <c r="D152" s="40">
        <f t="shared" si="10"/>
        <v>296297.09999999998</v>
      </c>
      <c r="E152" s="40">
        <f t="shared" si="11"/>
        <v>89285.162000000011</v>
      </c>
      <c r="F152" t="str">
        <f t="shared" si="12"/>
        <v>szerda</v>
      </c>
    </row>
    <row r="153" spans="1:6" x14ac:dyDescent="0.25">
      <c r="A153" s="3">
        <v>42887</v>
      </c>
      <c r="B153" s="39">
        <v>1397824</v>
      </c>
      <c r="C153" s="39">
        <v>539624</v>
      </c>
      <c r="D153" s="40">
        <f t="shared" si="10"/>
        <v>300174.48</v>
      </c>
      <c r="E153" s="40">
        <f t="shared" si="11"/>
        <v>93019.585599999991</v>
      </c>
      <c r="F153" t="str">
        <f t="shared" si="12"/>
        <v>csütörtök</v>
      </c>
    </row>
    <row r="154" spans="1:6" x14ac:dyDescent="0.25">
      <c r="A154" s="3">
        <v>42888</v>
      </c>
      <c r="B154" s="39">
        <v>2066361</v>
      </c>
      <c r="C154" s="39">
        <v>1135190</v>
      </c>
      <c r="D154" s="40">
        <f t="shared" si="10"/>
        <v>474112.08000000007</v>
      </c>
      <c r="E154" s="40">
        <f t="shared" si="11"/>
        <v>161064.15760000004</v>
      </c>
      <c r="F154" t="str">
        <f t="shared" si="12"/>
        <v>péntek</v>
      </c>
    </row>
    <row r="155" spans="1:6" x14ac:dyDescent="0.25">
      <c r="A155" s="3">
        <v>42889</v>
      </c>
      <c r="B155" s="39">
        <v>2633749</v>
      </c>
      <c r="C155" s="39">
        <v>612482</v>
      </c>
      <c r="D155" s="40">
        <f t="shared" si="10"/>
        <v>529198.19999999995</v>
      </c>
      <c r="E155" s="40">
        <f t="shared" si="11"/>
        <v>147047.704</v>
      </c>
      <c r="F155" t="str">
        <f t="shared" si="12"/>
        <v>szombat</v>
      </c>
    </row>
    <row r="156" spans="1:6" x14ac:dyDescent="0.25">
      <c r="A156" s="3">
        <v>42890</v>
      </c>
      <c r="B156" s="39">
        <v>2239638</v>
      </c>
      <c r="C156" s="39">
        <v>491612</v>
      </c>
      <c r="D156" s="40">
        <f t="shared" si="10"/>
        <v>447379.92000000004</v>
      </c>
      <c r="E156" s="40">
        <f t="shared" si="11"/>
        <v>123004.18240000001</v>
      </c>
      <c r="F156" t="str">
        <f t="shared" si="12"/>
        <v>vasárnap</v>
      </c>
    </row>
    <row r="157" spans="1:6" x14ac:dyDescent="0.25">
      <c r="A157" s="3">
        <v>42891</v>
      </c>
      <c r="B157" s="39">
        <v>1893803</v>
      </c>
      <c r="C157" s="39">
        <v>773449</v>
      </c>
      <c r="D157" s="40">
        <f t="shared" si="10"/>
        <v>410494.95</v>
      </c>
      <c r="E157" s="40">
        <f t="shared" si="11"/>
        <v>128981.33900000001</v>
      </c>
      <c r="F157" t="str">
        <f t="shared" si="12"/>
        <v>hétfő</v>
      </c>
    </row>
    <row r="158" spans="1:6" x14ac:dyDescent="0.25">
      <c r="A158" s="3">
        <v>42892</v>
      </c>
      <c r="B158" s="39">
        <v>1473138</v>
      </c>
      <c r="C158" s="39">
        <v>525716</v>
      </c>
      <c r="D158" s="40">
        <f t="shared" si="10"/>
        <v>312479.28000000003</v>
      </c>
      <c r="E158" s="40">
        <f t="shared" si="11"/>
        <v>95031.241600000008</v>
      </c>
      <c r="F158" t="str">
        <f t="shared" si="12"/>
        <v>kedd</v>
      </c>
    </row>
    <row r="159" spans="1:6" x14ac:dyDescent="0.25">
      <c r="A159" s="3">
        <v>42893</v>
      </c>
      <c r="B159" s="39">
        <v>1361149</v>
      </c>
      <c r="C159" s="39">
        <v>466959</v>
      </c>
      <c r="D159" s="40">
        <f t="shared" si="10"/>
        <v>287033.13</v>
      </c>
      <c r="E159" s="40">
        <f t="shared" si="11"/>
        <v>86495.238600000012</v>
      </c>
      <c r="F159" t="str">
        <f t="shared" si="12"/>
        <v>szerda</v>
      </c>
    </row>
    <row r="160" spans="1:6" x14ac:dyDescent="0.25">
      <c r="A160" s="3">
        <v>42894</v>
      </c>
      <c r="B160" s="39">
        <v>1350723</v>
      </c>
      <c r="C160" s="39">
        <v>542029</v>
      </c>
      <c r="D160" s="40">
        <f t="shared" si="10"/>
        <v>291912.75</v>
      </c>
      <c r="E160" s="40">
        <f t="shared" si="11"/>
        <v>91322.255000000005</v>
      </c>
      <c r="F160" t="str">
        <f t="shared" si="12"/>
        <v>csütörtök</v>
      </c>
    </row>
    <row r="161" spans="1:6" x14ac:dyDescent="0.25">
      <c r="A161" s="3">
        <v>42895</v>
      </c>
      <c r="B161" s="39">
        <v>2053364</v>
      </c>
      <c r="C161" s="39">
        <v>1158563</v>
      </c>
      <c r="D161" s="40">
        <f t="shared" si="10"/>
        <v>473876.19</v>
      </c>
      <c r="E161" s="40">
        <f t="shared" si="11"/>
        <v>162180.9118</v>
      </c>
      <c r="F161" t="str">
        <f t="shared" si="12"/>
        <v>péntek</v>
      </c>
    </row>
    <row r="162" spans="1:6" x14ac:dyDescent="0.25">
      <c r="A162" s="3">
        <v>42896</v>
      </c>
      <c r="B162" s="39">
        <v>2525776</v>
      </c>
      <c r="C162" s="39">
        <v>1300120</v>
      </c>
      <c r="D162" s="40">
        <f t="shared" si="10"/>
        <v>571650.48</v>
      </c>
      <c r="E162" s="40">
        <f t="shared" si="11"/>
        <v>190769.10560000001</v>
      </c>
      <c r="F162" t="str">
        <f t="shared" si="12"/>
        <v>szombat</v>
      </c>
    </row>
    <row r="163" spans="1:6" x14ac:dyDescent="0.25">
      <c r="A163" s="3">
        <v>42897</v>
      </c>
      <c r="B163" s="39">
        <v>2206169</v>
      </c>
      <c r="C163" s="39">
        <v>478799</v>
      </c>
      <c r="D163" s="40">
        <f t="shared" si="10"/>
        <v>440202.32999999996</v>
      </c>
      <c r="E163" s="40">
        <f t="shared" si="11"/>
        <v>120784.4626</v>
      </c>
      <c r="F163" t="str">
        <f t="shared" si="12"/>
        <v>vasárnap</v>
      </c>
    </row>
    <row r="164" spans="1:6" x14ac:dyDescent="0.25">
      <c r="A164" s="3">
        <v>42898</v>
      </c>
      <c r="B164" s="39">
        <v>1922203</v>
      </c>
      <c r="C164" s="39">
        <v>788254</v>
      </c>
      <c r="D164" s="40">
        <f t="shared" si="10"/>
        <v>416939.4</v>
      </c>
      <c r="E164" s="40">
        <f t="shared" si="11"/>
        <v>131139.36800000002</v>
      </c>
      <c r="F164" t="str">
        <f t="shared" si="12"/>
        <v>hétfő</v>
      </c>
    </row>
    <row r="165" spans="1:6" x14ac:dyDescent="0.25">
      <c r="A165" s="3">
        <v>42899</v>
      </c>
      <c r="B165" s="39">
        <v>1530968</v>
      </c>
      <c r="C165" s="39">
        <v>565422</v>
      </c>
      <c r="D165" s="40">
        <f t="shared" si="10"/>
        <v>326462.21999999997</v>
      </c>
      <c r="E165" s="40">
        <f t="shared" si="11"/>
        <v>100092.7884</v>
      </c>
      <c r="F165" t="str">
        <f t="shared" si="12"/>
        <v>kedd</v>
      </c>
    </row>
    <row r="166" spans="1:6" x14ac:dyDescent="0.25">
      <c r="A166" s="3">
        <v>42900</v>
      </c>
      <c r="B166" s="39">
        <v>1380842</v>
      </c>
      <c r="C166" s="39">
        <v>471003</v>
      </c>
      <c r="D166" s="40">
        <f t="shared" si="10"/>
        <v>290941.83</v>
      </c>
      <c r="E166" s="40">
        <f t="shared" si="11"/>
        <v>87557.352600000013</v>
      </c>
      <c r="F166" t="str">
        <f t="shared" si="12"/>
        <v>szerda</v>
      </c>
    </row>
    <row r="167" spans="1:6" x14ac:dyDescent="0.25">
      <c r="A167" s="3">
        <v>42901</v>
      </c>
      <c r="B167" s="39">
        <v>1386665</v>
      </c>
      <c r="C167" s="39">
        <v>541472</v>
      </c>
      <c r="D167" s="40">
        <f t="shared" si="10"/>
        <v>298332.18</v>
      </c>
      <c r="E167" s="40">
        <f t="shared" si="11"/>
        <v>92706.679600000003</v>
      </c>
      <c r="F167" t="str">
        <f t="shared" si="12"/>
        <v>csütörtök</v>
      </c>
    </row>
    <row r="168" spans="1:6" x14ac:dyDescent="0.25">
      <c r="A168" s="3">
        <v>42902</v>
      </c>
      <c r="B168" s="39">
        <v>2061726</v>
      </c>
      <c r="C168" s="39">
        <v>1151240</v>
      </c>
      <c r="D168" s="40">
        <f t="shared" si="10"/>
        <v>474722.28</v>
      </c>
      <c r="E168" s="40">
        <f t="shared" si="11"/>
        <v>162000.90160000001</v>
      </c>
      <c r="F168" t="str">
        <f t="shared" si="12"/>
        <v>péntek</v>
      </c>
    </row>
    <row r="169" spans="1:6" x14ac:dyDescent="0.25">
      <c r="A169" s="3">
        <v>42903</v>
      </c>
      <c r="B169" s="39">
        <v>2613642</v>
      </c>
      <c r="C169" s="39">
        <v>618813</v>
      </c>
      <c r="D169" s="40">
        <f t="shared" si="10"/>
        <v>526148.73</v>
      </c>
      <c r="E169" s="40">
        <f t="shared" si="11"/>
        <v>146693.37060000002</v>
      </c>
      <c r="F169" t="str">
        <f t="shared" si="12"/>
        <v>szombat</v>
      </c>
    </row>
    <row r="170" spans="1:6" x14ac:dyDescent="0.25">
      <c r="A170" s="3">
        <v>42904</v>
      </c>
      <c r="B170" s="39">
        <v>2131698</v>
      </c>
      <c r="C170" s="39">
        <v>458054</v>
      </c>
      <c r="D170" s="40">
        <f t="shared" si="10"/>
        <v>424930.5</v>
      </c>
      <c r="E170" s="40">
        <f t="shared" si="11"/>
        <v>116387.41</v>
      </c>
      <c r="F170" t="str">
        <f t="shared" si="12"/>
        <v>vasárnap</v>
      </c>
    </row>
    <row r="171" spans="1:6" x14ac:dyDescent="0.25">
      <c r="A171" s="3">
        <v>42905</v>
      </c>
      <c r="B171" s="39">
        <v>1889928</v>
      </c>
      <c r="C171" s="39">
        <v>777022</v>
      </c>
      <c r="D171" s="40">
        <f t="shared" si="10"/>
        <v>410119.02</v>
      </c>
      <c r="E171" s="40">
        <f t="shared" si="11"/>
        <v>129077.28440000002</v>
      </c>
      <c r="F171" t="str">
        <f t="shared" si="12"/>
        <v>hétfő</v>
      </c>
    </row>
    <row r="172" spans="1:6" x14ac:dyDescent="0.25">
      <c r="A172" s="3">
        <v>42906</v>
      </c>
      <c r="B172" s="39">
        <v>1522813</v>
      </c>
      <c r="C172" s="39">
        <v>540919</v>
      </c>
      <c r="D172" s="40">
        <f t="shared" si="10"/>
        <v>322789.05</v>
      </c>
      <c r="E172" s="40">
        <f t="shared" si="11"/>
        <v>98059.540999999997</v>
      </c>
      <c r="F172" t="str">
        <f t="shared" si="12"/>
        <v>kedd</v>
      </c>
    </row>
    <row r="173" spans="1:6" x14ac:dyDescent="0.25">
      <c r="A173" s="3">
        <v>42907</v>
      </c>
      <c r="B173" s="39">
        <v>1386303</v>
      </c>
      <c r="C173" s="39">
        <v>471819</v>
      </c>
      <c r="D173" s="40">
        <f t="shared" si="10"/>
        <v>291998.25</v>
      </c>
      <c r="E173" s="40">
        <f t="shared" si="11"/>
        <v>87830.565000000017</v>
      </c>
      <c r="F173" t="str">
        <f t="shared" si="12"/>
        <v>szerda</v>
      </c>
    </row>
    <row r="174" spans="1:6" x14ac:dyDescent="0.25">
      <c r="A174" s="3">
        <v>42908</v>
      </c>
      <c r="B174" s="39">
        <v>1341726</v>
      </c>
      <c r="C174" s="39">
        <v>515456</v>
      </c>
      <c r="D174" s="40">
        <f t="shared" si="10"/>
        <v>287901.71999999997</v>
      </c>
      <c r="E174" s="40">
        <f t="shared" si="11"/>
        <v>89111.178400000004</v>
      </c>
      <c r="F174" t="str">
        <f t="shared" si="12"/>
        <v>csütörtök</v>
      </c>
    </row>
    <row r="175" spans="1:6" x14ac:dyDescent="0.25">
      <c r="A175" s="3">
        <v>42909</v>
      </c>
      <c r="B175" s="39">
        <v>2070540</v>
      </c>
      <c r="C175" s="39">
        <v>1161543</v>
      </c>
      <c r="D175" s="40">
        <f t="shared" si="10"/>
        <v>477236.07000000007</v>
      </c>
      <c r="E175" s="40">
        <f t="shared" si="11"/>
        <v>163069.08540000004</v>
      </c>
      <c r="F175" t="str">
        <f t="shared" si="12"/>
        <v>péntek</v>
      </c>
    </row>
    <row r="176" spans="1:6" x14ac:dyDescent="0.25">
      <c r="A176" s="3">
        <v>42910</v>
      </c>
      <c r="B176" s="39">
        <v>2527714</v>
      </c>
      <c r="C176" s="39">
        <v>586215</v>
      </c>
      <c r="D176" s="40">
        <f t="shared" si="10"/>
        <v>507747.87</v>
      </c>
      <c r="E176" s="40">
        <f t="shared" si="11"/>
        <v>141015.28140000001</v>
      </c>
      <c r="F176" t="str">
        <f t="shared" si="12"/>
        <v>szombat</v>
      </c>
    </row>
    <row r="177" spans="1:6" x14ac:dyDescent="0.25">
      <c r="A177" s="3">
        <v>42911</v>
      </c>
      <c r="B177" s="39">
        <v>2168875</v>
      </c>
      <c r="C177" s="39">
        <v>468034</v>
      </c>
      <c r="D177" s="40">
        <f t="shared" si="10"/>
        <v>432520.56</v>
      </c>
      <c r="E177" s="40">
        <f t="shared" si="11"/>
        <v>118556.22320000001</v>
      </c>
      <c r="F177" t="str">
        <f t="shared" si="12"/>
        <v>vasárnap</v>
      </c>
    </row>
    <row r="178" spans="1:6" x14ac:dyDescent="0.25">
      <c r="A178" s="3">
        <v>42912</v>
      </c>
      <c r="B178" s="39">
        <v>1933557</v>
      </c>
      <c r="C178" s="39">
        <v>780770</v>
      </c>
      <c r="D178" s="40">
        <f t="shared" si="10"/>
        <v>418309.56000000006</v>
      </c>
      <c r="E178" s="40">
        <f t="shared" si="11"/>
        <v>131066.60320000003</v>
      </c>
      <c r="F178" t="str">
        <f t="shared" si="12"/>
        <v>hétfő</v>
      </c>
    </row>
    <row r="179" spans="1:6" x14ac:dyDescent="0.25">
      <c r="A179" s="3">
        <v>42913</v>
      </c>
      <c r="B179" s="39">
        <v>1517502</v>
      </c>
      <c r="C179" s="39">
        <v>558919</v>
      </c>
      <c r="D179" s="40">
        <f t="shared" si="10"/>
        <v>323453.07</v>
      </c>
      <c r="E179" s="40">
        <f t="shared" si="11"/>
        <v>99105.625400000004</v>
      </c>
      <c r="F179" t="str">
        <f t="shared" si="12"/>
        <v>kedd</v>
      </c>
    </row>
    <row r="180" spans="1:6" x14ac:dyDescent="0.25">
      <c r="A180" s="3">
        <v>42914</v>
      </c>
      <c r="B180" s="39">
        <v>1336213</v>
      </c>
      <c r="C180" s="39">
        <v>448131</v>
      </c>
      <c r="D180" s="40">
        <f t="shared" si="10"/>
        <v>280850.13</v>
      </c>
      <c r="E180" s="40">
        <f t="shared" si="11"/>
        <v>84193.578600000008</v>
      </c>
      <c r="F180" t="str">
        <f t="shared" si="12"/>
        <v>szerda</v>
      </c>
    </row>
    <row r="181" spans="1:6" x14ac:dyDescent="0.25">
      <c r="A181" s="3">
        <v>42915</v>
      </c>
      <c r="B181" s="39">
        <v>1370720</v>
      </c>
      <c r="C181" s="39">
        <v>524220</v>
      </c>
      <c r="D181" s="40">
        <f t="shared" si="10"/>
        <v>293909.40000000002</v>
      </c>
      <c r="E181" s="40">
        <f t="shared" si="11"/>
        <v>90871.068000000014</v>
      </c>
      <c r="F181" t="str">
        <f t="shared" si="12"/>
        <v>csütörtök</v>
      </c>
    </row>
    <row r="182" spans="1:6" x14ac:dyDescent="0.25">
      <c r="A182" s="3">
        <v>42916</v>
      </c>
      <c r="B182" s="39">
        <v>2055880</v>
      </c>
      <c r="C182" s="39">
        <v>1154947</v>
      </c>
      <c r="D182" s="40">
        <f t="shared" si="10"/>
        <v>474003.63</v>
      </c>
      <c r="E182" s="40">
        <f t="shared" si="11"/>
        <v>162028.14860000001</v>
      </c>
      <c r="F182" t="str">
        <f t="shared" si="12"/>
        <v>péntek</v>
      </c>
    </row>
    <row r="183" spans="1:6" x14ac:dyDescent="0.25">
      <c r="A183" s="3">
        <v>42917</v>
      </c>
      <c r="B183" s="39">
        <v>2549373</v>
      </c>
      <c r="C183" s="39">
        <v>587895</v>
      </c>
      <c r="D183" s="40">
        <f t="shared" si="10"/>
        <v>511797.69</v>
      </c>
      <c r="E183" s="40">
        <f t="shared" si="11"/>
        <v>141990.24180000002</v>
      </c>
      <c r="F183" t="str">
        <f t="shared" si="12"/>
        <v>szombat</v>
      </c>
    </row>
    <row r="184" spans="1:6" x14ac:dyDescent="0.25">
      <c r="A184" s="3">
        <v>42918</v>
      </c>
      <c r="B184" s="39">
        <v>2255158</v>
      </c>
      <c r="C184" s="39">
        <v>481400</v>
      </c>
      <c r="D184" s="40">
        <f t="shared" si="10"/>
        <v>449254.44</v>
      </c>
      <c r="E184" s="40">
        <f t="shared" si="11"/>
        <v>122905.97680000002</v>
      </c>
      <c r="F184" t="str">
        <f t="shared" si="12"/>
        <v>vasárnap</v>
      </c>
    </row>
    <row r="185" spans="1:6" x14ac:dyDescent="0.25">
      <c r="A185" s="3">
        <v>42919</v>
      </c>
      <c r="B185" s="39">
        <v>1885672</v>
      </c>
      <c r="C185" s="39">
        <v>783494</v>
      </c>
      <c r="D185" s="40">
        <f t="shared" si="10"/>
        <v>409935.42</v>
      </c>
      <c r="E185" s="40">
        <f t="shared" si="11"/>
        <v>129360.4924</v>
      </c>
      <c r="F185" t="str">
        <f t="shared" si="12"/>
        <v>hétfő</v>
      </c>
    </row>
    <row r="186" spans="1:6" x14ac:dyDescent="0.25">
      <c r="A186" s="3">
        <v>42920</v>
      </c>
      <c r="B186" s="39">
        <v>1467783</v>
      </c>
      <c r="C186" s="39">
        <v>519258</v>
      </c>
      <c r="D186" s="40">
        <f t="shared" si="10"/>
        <v>310934.16000000003</v>
      </c>
      <c r="E186" s="40">
        <f t="shared" si="11"/>
        <v>94368.415200000003</v>
      </c>
      <c r="F186" t="str">
        <f t="shared" si="12"/>
        <v>kedd</v>
      </c>
    </row>
    <row r="187" spans="1:6" x14ac:dyDescent="0.25">
      <c r="A187" s="3">
        <v>42921</v>
      </c>
      <c r="B187" s="39">
        <v>1343861</v>
      </c>
      <c r="C187" s="39">
        <v>462202</v>
      </c>
      <c r="D187" s="40">
        <f t="shared" si="10"/>
        <v>283493.16000000003</v>
      </c>
      <c r="E187" s="40">
        <f t="shared" si="11"/>
        <v>85478.595200000011</v>
      </c>
      <c r="F187" t="str">
        <f t="shared" si="12"/>
        <v>szerda</v>
      </c>
    </row>
    <row r="188" spans="1:6" x14ac:dyDescent="0.25">
      <c r="A188" s="3">
        <v>42922</v>
      </c>
      <c r="B188" s="39">
        <v>1335855</v>
      </c>
      <c r="C188" s="39">
        <v>540922</v>
      </c>
      <c r="D188" s="40">
        <f t="shared" si="10"/>
        <v>289136.88</v>
      </c>
      <c r="E188" s="40">
        <f t="shared" si="11"/>
        <v>90656.213600000017</v>
      </c>
      <c r="F188" t="str">
        <f t="shared" si="12"/>
        <v>csütörtök</v>
      </c>
    </row>
    <row r="189" spans="1:6" x14ac:dyDescent="0.25">
      <c r="A189" s="3">
        <v>42923</v>
      </c>
      <c r="B189" s="39">
        <v>2108874</v>
      </c>
      <c r="C189" s="39">
        <v>1153143</v>
      </c>
      <c r="D189" s="40">
        <f t="shared" si="10"/>
        <v>483380.19000000006</v>
      </c>
      <c r="E189" s="40">
        <f t="shared" si="11"/>
        <v>164000.79180000004</v>
      </c>
      <c r="F189" t="str">
        <f t="shared" si="12"/>
        <v>péntek</v>
      </c>
    </row>
    <row r="190" spans="1:6" x14ac:dyDescent="0.25">
      <c r="A190" s="3">
        <v>42924</v>
      </c>
      <c r="B190" s="39">
        <v>2527349</v>
      </c>
      <c r="C190" s="39">
        <v>611421</v>
      </c>
      <c r="D190" s="40">
        <f t="shared" si="10"/>
        <v>509950.70999999996</v>
      </c>
      <c r="E190" s="40">
        <f t="shared" si="11"/>
        <v>142760.20619999999</v>
      </c>
      <c r="F190" t="str">
        <f t="shared" si="12"/>
        <v>szombat</v>
      </c>
    </row>
    <row r="191" spans="1:6" x14ac:dyDescent="0.25">
      <c r="A191" s="3">
        <v>42925</v>
      </c>
      <c r="B191" s="39">
        <v>2221546</v>
      </c>
      <c r="C191" s="39">
        <v>470846</v>
      </c>
      <c r="D191" s="40">
        <f t="shared" si="10"/>
        <v>442254.42000000004</v>
      </c>
      <c r="E191" s="40">
        <f t="shared" si="11"/>
        <v>120838.27240000002</v>
      </c>
      <c r="F191" t="str">
        <f t="shared" si="12"/>
        <v>vasárnap</v>
      </c>
    </row>
    <row r="192" spans="1:6" x14ac:dyDescent="0.25">
      <c r="A192" s="3">
        <v>42926</v>
      </c>
      <c r="B192" s="39">
        <v>1894087</v>
      </c>
      <c r="C192" s="39">
        <v>772901</v>
      </c>
      <c r="D192" s="40">
        <f t="shared" si="10"/>
        <v>410496.75</v>
      </c>
      <c r="E192" s="40">
        <f t="shared" si="11"/>
        <v>128954.33500000002</v>
      </c>
      <c r="F192" t="str">
        <f t="shared" si="12"/>
        <v>hétfő</v>
      </c>
    </row>
    <row r="193" spans="1:6" x14ac:dyDescent="0.25">
      <c r="A193" s="3">
        <v>42927</v>
      </c>
      <c r="B193" s="39">
        <v>1522359</v>
      </c>
      <c r="C193" s="39">
        <v>560825</v>
      </c>
      <c r="D193" s="40">
        <f t="shared" si="10"/>
        <v>324498.87</v>
      </c>
      <c r="E193" s="40">
        <f t="shared" si="11"/>
        <v>99431.001400000008</v>
      </c>
      <c r="F193" t="str">
        <f t="shared" si="12"/>
        <v>kedd</v>
      </c>
    </row>
    <row r="194" spans="1:6" x14ac:dyDescent="0.25">
      <c r="A194" s="3">
        <v>42928</v>
      </c>
      <c r="B194" s="39">
        <v>1389336</v>
      </c>
      <c r="C194" s="39">
        <v>471589</v>
      </c>
      <c r="D194" s="40">
        <f t="shared" si="10"/>
        <v>292523.49</v>
      </c>
      <c r="E194" s="40">
        <f t="shared" si="11"/>
        <v>87934.617800000007</v>
      </c>
      <c r="F194" t="str">
        <f t="shared" si="12"/>
        <v>szerda</v>
      </c>
    </row>
    <row r="195" spans="1:6" x14ac:dyDescent="0.25">
      <c r="A195" s="3">
        <v>42929</v>
      </c>
      <c r="B195" s="39">
        <v>1359553</v>
      </c>
      <c r="C195" s="39">
        <v>538546</v>
      </c>
      <c r="D195" s="40">
        <f t="shared" ref="D195:D258" si="13">C195*$P$4 + (B195-C195)*$P$5</f>
        <v>293188.68</v>
      </c>
      <c r="E195" s="40">
        <f t="shared" ref="E195:E258" si="14">D195*Q$4 + (C195-D195)*Q$5</f>
        <v>91428.809600000008</v>
      </c>
      <c r="F195" t="str">
        <f t="shared" ref="F195:F258" si="15">TEXT(A195,"nnnn")</f>
        <v>csütörtök</v>
      </c>
    </row>
    <row r="196" spans="1:6" x14ac:dyDescent="0.25">
      <c r="A196" s="3">
        <v>42930</v>
      </c>
      <c r="B196" s="39">
        <v>2085124</v>
      </c>
      <c r="C196" s="39">
        <v>1152392</v>
      </c>
      <c r="D196" s="40">
        <f t="shared" si="13"/>
        <v>479037.6</v>
      </c>
      <c r="E196" s="40">
        <f t="shared" si="14"/>
        <v>163007.872</v>
      </c>
      <c r="F196" t="str">
        <f t="shared" si="15"/>
        <v>péntek</v>
      </c>
    </row>
    <row r="197" spans="1:6" x14ac:dyDescent="0.25">
      <c r="A197" s="3">
        <v>42931</v>
      </c>
      <c r="B197" s="39">
        <v>2628021</v>
      </c>
      <c r="C197" s="39">
        <v>636608</v>
      </c>
      <c r="D197" s="40">
        <f t="shared" si="13"/>
        <v>530338.5</v>
      </c>
      <c r="E197" s="40">
        <f t="shared" si="14"/>
        <v>148504.87000000002</v>
      </c>
      <c r="F197" t="str">
        <f t="shared" si="15"/>
        <v>szombat</v>
      </c>
    </row>
    <row r="198" spans="1:6" x14ac:dyDescent="0.25">
      <c r="A198" s="3">
        <v>42932</v>
      </c>
      <c r="B198" s="39">
        <v>2137864</v>
      </c>
      <c r="C198" s="39">
        <v>461849</v>
      </c>
      <c r="D198" s="40">
        <f t="shared" si="13"/>
        <v>426381.93000000005</v>
      </c>
      <c r="E198" s="40">
        <f t="shared" si="14"/>
        <v>116896.47460000002</v>
      </c>
      <c r="F198" t="str">
        <f t="shared" si="15"/>
        <v>vasárnap</v>
      </c>
    </row>
    <row r="199" spans="1:6" x14ac:dyDescent="0.25">
      <c r="A199" s="3">
        <v>42933</v>
      </c>
      <c r="B199" s="39">
        <v>1942691</v>
      </c>
      <c r="C199" s="39">
        <v>795019</v>
      </c>
      <c r="D199" s="40">
        <f t="shared" si="13"/>
        <v>421236.08999999997</v>
      </c>
      <c r="E199" s="40">
        <f t="shared" si="14"/>
        <v>132422.8898</v>
      </c>
      <c r="F199" t="str">
        <f t="shared" si="15"/>
        <v>hétfő</v>
      </c>
    </row>
    <row r="200" spans="1:6" x14ac:dyDescent="0.25">
      <c r="A200" s="3">
        <v>42934</v>
      </c>
      <c r="B200" s="39">
        <v>1448371</v>
      </c>
      <c r="C200" s="39">
        <v>518261</v>
      </c>
      <c r="D200" s="40">
        <f t="shared" si="13"/>
        <v>307350.27</v>
      </c>
      <c r="E200" s="40">
        <f t="shared" si="14"/>
        <v>93530.109400000016</v>
      </c>
      <c r="F200" t="str">
        <f t="shared" si="15"/>
        <v>kedd</v>
      </c>
    </row>
    <row r="201" spans="1:6" x14ac:dyDescent="0.25">
      <c r="A201" s="3">
        <v>42935</v>
      </c>
      <c r="B201" s="39">
        <v>1355772</v>
      </c>
      <c r="C201" s="39">
        <v>469963</v>
      </c>
      <c r="D201" s="40">
        <f t="shared" si="13"/>
        <v>286335.63</v>
      </c>
      <c r="E201" s="40">
        <f t="shared" si="14"/>
        <v>86491.988599999997</v>
      </c>
      <c r="F201" t="str">
        <f t="shared" si="15"/>
        <v>szerda</v>
      </c>
    </row>
    <row r="202" spans="1:6" x14ac:dyDescent="0.25">
      <c r="A202" s="3">
        <v>42936</v>
      </c>
      <c r="B202" s="39">
        <v>1359160</v>
      </c>
      <c r="C202" s="39">
        <v>538631</v>
      </c>
      <c r="D202" s="40">
        <f t="shared" si="13"/>
        <v>293125.58999999997</v>
      </c>
      <c r="E202" s="40">
        <f t="shared" si="14"/>
        <v>91419.179799999998</v>
      </c>
      <c r="F202" t="str">
        <f t="shared" si="15"/>
        <v>csütörtök</v>
      </c>
    </row>
    <row r="203" spans="1:6" x14ac:dyDescent="0.25">
      <c r="A203" s="3">
        <v>42937</v>
      </c>
      <c r="B203" s="39">
        <v>2002682</v>
      </c>
      <c r="C203" s="39">
        <v>1143879</v>
      </c>
      <c r="D203" s="40">
        <f t="shared" si="13"/>
        <v>463431.87</v>
      </c>
      <c r="E203" s="40">
        <f t="shared" si="14"/>
        <v>159148.9614</v>
      </c>
      <c r="F203" t="str">
        <f t="shared" si="15"/>
        <v>péntek</v>
      </c>
    </row>
    <row r="204" spans="1:6" x14ac:dyDescent="0.25">
      <c r="A204" s="3">
        <v>42938</v>
      </c>
      <c r="B204" s="39">
        <v>2564673</v>
      </c>
      <c r="C204" s="39">
        <v>611616</v>
      </c>
      <c r="D204" s="40">
        <f t="shared" si="13"/>
        <v>516686.58</v>
      </c>
      <c r="E204" s="40">
        <f t="shared" si="14"/>
        <v>144251.84760000001</v>
      </c>
      <c r="F204" t="str">
        <f t="shared" si="15"/>
        <v>szombat</v>
      </c>
    </row>
    <row r="205" spans="1:6" x14ac:dyDescent="0.25">
      <c r="A205" s="3">
        <v>42939</v>
      </c>
      <c r="B205" s="39">
        <v>2144557</v>
      </c>
      <c r="C205" s="39">
        <v>468941</v>
      </c>
      <c r="D205" s="40">
        <f t="shared" si="13"/>
        <v>428224.95</v>
      </c>
      <c r="E205" s="40">
        <f t="shared" si="14"/>
        <v>117656.53900000002</v>
      </c>
      <c r="F205" t="str">
        <f t="shared" si="15"/>
        <v>vasárnap</v>
      </c>
    </row>
    <row r="206" spans="1:6" x14ac:dyDescent="0.25">
      <c r="A206" s="3">
        <v>42940</v>
      </c>
      <c r="B206" s="39">
        <v>1873047</v>
      </c>
      <c r="C206" s="39">
        <v>759268</v>
      </c>
      <c r="D206" s="40">
        <f t="shared" si="13"/>
        <v>405482.58</v>
      </c>
      <c r="E206" s="40">
        <f t="shared" si="14"/>
        <v>127169.56760000001</v>
      </c>
      <c r="F206" t="str">
        <f t="shared" si="15"/>
        <v>hétfő</v>
      </c>
    </row>
    <row r="207" spans="1:6" x14ac:dyDescent="0.25">
      <c r="A207" s="3">
        <v>42941</v>
      </c>
      <c r="B207" s="39">
        <v>1481842</v>
      </c>
      <c r="C207" s="39">
        <v>527501</v>
      </c>
      <c r="D207" s="40">
        <f t="shared" si="13"/>
        <v>314206.65000000002</v>
      </c>
      <c r="E207" s="40">
        <f t="shared" si="14"/>
        <v>95500.513000000006</v>
      </c>
      <c r="F207" t="str">
        <f t="shared" si="15"/>
        <v>kedd</v>
      </c>
    </row>
    <row r="208" spans="1:6" x14ac:dyDescent="0.25">
      <c r="A208" s="3">
        <v>42942</v>
      </c>
      <c r="B208" s="39">
        <v>1409681</v>
      </c>
      <c r="C208" s="39">
        <v>484074</v>
      </c>
      <c r="D208" s="40">
        <f t="shared" si="13"/>
        <v>297309.24</v>
      </c>
      <c r="E208" s="40">
        <f t="shared" si="14"/>
        <v>89611.732799999998</v>
      </c>
      <c r="F208" t="str">
        <f t="shared" si="15"/>
        <v>szerda</v>
      </c>
    </row>
    <row r="209" spans="1:6" x14ac:dyDescent="0.25">
      <c r="A209" s="3">
        <v>42943</v>
      </c>
      <c r="B209" s="39">
        <v>1374027</v>
      </c>
      <c r="C209" s="39">
        <v>524064</v>
      </c>
      <c r="D209" s="40">
        <f t="shared" si="13"/>
        <v>294490.62</v>
      </c>
      <c r="E209" s="40">
        <f t="shared" si="14"/>
        <v>90991.136400000018</v>
      </c>
      <c r="F209" t="str">
        <f t="shared" si="15"/>
        <v>csütörtök</v>
      </c>
    </row>
    <row r="210" spans="1:6" x14ac:dyDescent="0.25">
      <c r="A210" s="3">
        <v>42944</v>
      </c>
      <c r="B210" s="39">
        <v>2040269</v>
      </c>
      <c r="C210" s="39">
        <v>1152072</v>
      </c>
      <c r="D210" s="40">
        <f t="shared" si="13"/>
        <v>470934.9</v>
      </c>
      <c r="E210" s="40">
        <f t="shared" si="14"/>
        <v>161209.27800000002</v>
      </c>
      <c r="F210" t="str">
        <f t="shared" si="15"/>
        <v>péntek</v>
      </c>
    </row>
    <row r="211" spans="1:6" x14ac:dyDescent="0.25">
      <c r="A211" s="3">
        <v>42945</v>
      </c>
      <c r="B211" s="39">
        <v>2526316</v>
      </c>
      <c r="C211" s="39">
        <v>603192</v>
      </c>
      <c r="D211" s="40">
        <f t="shared" si="13"/>
        <v>509024.16000000003</v>
      </c>
      <c r="E211" s="40">
        <f t="shared" si="14"/>
        <v>142144.91520000002</v>
      </c>
      <c r="F211" t="str">
        <f t="shared" si="15"/>
        <v>szombat</v>
      </c>
    </row>
    <row r="212" spans="1:6" x14ac:dyDescent="0.25">
      <c r="A212" s="3">
        <v>42946</v>
      </c>
      <c r="B212" s="39">
        <v>2185009</v>
      </c>
      <c r="C212" s="39">
        <v>467092</v>
      </c>
      <c r="D212" s="40">
        <f t="shared" si="13"/>
        <v>435339.9</v>
      </c>
      <c r="E212" s="40">
        <f t="shared" si="14"/>
        <v>119129.37800000001</v>
      </c>
      <c r="F212" t="str">
        <f t="shared" si="15"/>
        <v>vasárnap</v>
      </c>
    </row>
    <row r="213" spans="1:6" x14ac:dyDescent="0.25">
      <c r="A213" s="3">
        <v>42947</v>
      </c>
      <c r="B213" s="39">
        <v>1911667</v>
      </c>
      <c r="C213" s="39">
        <v>770628</v>
      </c>
      <c r="D213" s="40">
        <f t="shared" si="13"/>
        <v>413456.58</v>
      </c>
      <c r="E213" s="40">
        <f t="shared" si="14"/>
        <v>129491.84760000001</v>
      </c>
      <c r="F213" t="str">
        <f t="shared" si="15"/>
        <v>hétfő</v>
      </c>
    </row>
    <row r="214" spans="1:6" x14ac:dyDescent="0.25">
      <c r="A214" s="3">
        <v>42948</v>
      </c>
      <c r="B214" s="39">
        <v>1480816</v>
      </c>
      <c r="C214" s="39">
        <v>542146</v>
      </c>
      <c r="D214" s="40">
        <f t="shared" si="13"/>
        <v>315340.02</v>
      </c>
      <c r="E214" s="40">
        <f t="shared" si="14"/>
        <v>96482.104400000011</v>
      </c>
      <c r="F214" t="str">
        <f t="shared" si="15"/>
        <v>kedd</v>
      </c>
    </row>
    <row r="215" spans="1:6" x14ac:dyDescent="0.25">
      <c r="A215" s="3">
        <v>42949</v>
      </c>
      <c r="B215" s="39">
        <v>1365100</v>
      </c>
      <c r="C215" s="39">
        <v>452329</v>
      </c>
      <c r="D215" s="40">
        <f t="shared" si="13"/>
        <v>286427.61</v>
      </c>
      <c r="E215" s="40">
        <f t="shared" si="14"/>
        <v>85630.5242</v>
      </c>
      <c r="F215" t="str">
        <f t="shared" si="15"/>
        <v>szerda</v>
      </c>
    </row>
    <row r="216" spans="1:6" x14ac:dyDescent="0.25">
      <c r="A216" s="3">
        <v>42950</v>
      </c>
      <c r="B216" s="39">
        <v>1343131</v>
      </c>
      <c r="C216" s="39">
        <v>513761</v>
      </c>
      <c r="D216" s="40">
        <f t="shared" si="13"/>
        <v>288002.07</v>
      </c>
      <c r="E216" s="40">
        <f t="shared" si="14"/>
        <v>89048.505400000009</v>
      </c>
      <c r="F216" t="str">
        <f t="shared" si="15"/>
        <v>csütörtök</v>
      </c>
    </row>
    <row r="217" spans="1:6" x14ac:dyDescent="0.25">
      <c r="A217" s="3">
        <v>42951</v>
      </c>
      <c r="B217" s="39">
        <v>2113964</v>
      </c>
      <c r="C217" s="39">
        <v>1196335</v>
      </c>
      <c r="D217" s="40">
        <f t="shared" si="13"/>
        <v>488183.67000000004</v>
      </c>
      <c r="E217" s="40">
        <f t="shared" si="14"/>
        <v>167217.15740000003</v>
      </c>
      <c r="F217" t="str">
        <f t="shared" si="15"/>
        <v>péntek</v>
      </c>
    </row>
    <row r="218" spans="1:6" x14ac:dyDescent="0.25">
      <c r="A218" s="3">
        <v>42952</v>
      </c>
      <c r="B218" s="39">
        <v>2637572</v>
      </c>
      <c r="C218" s="39">
        <v>614884</v>
      </c>
      <c r="D218" s="40">
        <f t="shared" si="13"/>
        <v>530102.52</v>
      </c>
      <c r="E218" s="40">
        <f t="shared" si="14"/>
        <v>147366.75440000001</v>
      </c>
      <c r="F218" t="str">
        <f t="shared" si="15"/>
        <v>szombat</v>
      </c>
    </row>
    <row r="219" spans="1:6" x14ac:dyDescent="0.25">
      <c r="A219" s="3">
        <v>42953</v>
      </c>
      <c r="B219" s="39">
        <v>2238793</v>
      </c>
      <c r="C219" s="39">
        <v>485010</v>
      </c>
      <c r="D219" s="40">
        <f t="shared" si="13"/>
        <v>446633.64</v>
      </c>
      <c r="E219" s="40">
        <f t="shared" si="14"/>
        <v>122509.90080000002</v>
      </c>
      <c r="F219" t="str">
        <f t="shared" si="15"/>
        <v>vasárnap</v>
      </c>
    </row>
    <row r="220" spans="1:6" x14ac:dyDescent="0.25">
      <c r="A220" s="3">
        <v>42954</v>
      </c>
      <c r="B220" s="39">
        <v>1906240</v>
      </c>
      <c r="C220" s="39">
        <v>797853</v>
      </c>
      <c r="D220" s="40">
        <f t="shared" si="13"/>
        <v>414929.97000000003</v>
      </c>
      <c r="E220" s="40">
        <f t="shared" si="14"/>
        <v>131177.24340000001</v>
      </c>
      <c r="F220" t="str">
        <f t="shared" si="15"/>
        <v>hétfő</v>
      </c>
    </row>
    <row r="221" spans="1:6" x14ac:dyDescent="0.25">
      <c r="A221" s="3">
        <v>42955</v>
      </c>
      <c r="B221" s="39">
        <v>1457644</v>
      </c>
      <c r="C221" s="39">
        <v>531387</v>
      </c>
      <c r="D221" s="40">
        <f t="shared" si="13"/>
        <v>310200.75</v>
      </c>
      <c r="E221" s="40">
        <f t="shared" si="14"/>
        <v>94813.514999999999</v>
      </c>
      <c r="F221" t="str">
        <f t="shared" si="15"/>
        <v>kedd</v>
      </c>
    </row>
    <row r="222" spans="1:6" x14ac:dyDescent="0.25">
      <c r="A222" s="3">
        <v>42956</v>
      </c>
      <c r="B222" s="39">
        <v>1368838</v>
      </c>
      <c r="C222" s="39">
        <v>473956</v>
      </c>
      <c r="D222" s="40">
        <f t="shared" si="13"/>
        <v>289046.88</v>
      </c>
      <c r="E222" s="40">
        <f t="shared" si="14"/>
        <v>87288.113600000012</v>
      </c>
      <c r="F222" t="str">
        <f t="shared" si="15"/>
        <v>szerda</v>
      </c>
    </row>
    <row r="223" spans="1:6" x14ac:dyDescent="0.25">
      <c r="A223" s="3">
        <v>42957</v>
      </c>
      <c r="B223" s="39">
        <v>1394062</v>
      </c>
      <c r="C223" s="39">
        <v>538496</v>
      </c>
      <c r="D223" s="40">
        <f t="shared" si="13"/>
        <v>299395.80000000005</v>
      </c>
      <c r="E223" s="40">
        <f t="shared" si="14"/>
        <v>92791.876000000018</v>
      </c>
      <c r="F223" t="str">
        <f t="shared" si="15"/>
        <v>csütörtök</v>
      </c>
    </row>
    <row r="224" spans="1:6" x14ac:dyDescent="0.25">
      <c r="A224" s="3">
        <v>42958</v>
      </c>
      <c r="B224" s="39">
        <v>2120126</v>
      </c>
      <c r="C224" s="39">
        <v>1214494</v>
      </c>
      <c r="D224" s="40">
        <f t="shared" si="13"/>
        <v>490927.14</v>
      </c>
      <c r="E224" s="40">
        <f t="shared" si="14"/>
        <v>168728.67079999999</v>
      </c>
      <c r="F224" t="str">
        <f t="shared" si="15"/>
        <v>péntek</v>
      </c>
    </row>
    <row r="225" spans="1:6" x14ac:dyDescent="0.25">
      <c r="A225" s="3">
        <v>42959</v>
      </c>
      <c r="B225" s="39">
        <v>2508468</v>
      </c>
      <c r="C225" s="39">
        <v>605227</v>
      </c>
      <c r="D225" s="40">
        <f t="shared" si="13"/>
        <v>505994.67000000004</v>
      </c>
      <c r="E225" s="40">
        <f t="shared" si="14"/>
        <v>141580.17740000002</v>
      </c>
      <c r="F225" t="str">
        <f t="shared" si="15"/>
        <v>szombat</v>
      </c>
    </row>
    <row r="226" spans="1:6" x14ac:dyDescent="0.25">
      <c r="A226" s="3">
        <v>42960</v>
      </c>
      <c r="B226" s="39">
        <v>2144080</v>
      </c>
      <c r="C226" s="39">
        <v>461217</v>
      </c>
      <c r="D226" s="40">
        <f t="shared" si="13"/>
        <v>427443.93</v>
      </c>
      <c r="E226" s="40">
        <f t="shared" si="14"/>
        <v>117098.51460000001</v>
      </c>
      <c r="F226" t="str">
        <f t="shared" si="15"/>
        <v>vasárnap</v>
      </c>
    </row>
    <row r="227" spans="1:6" x14ac:dyDescent="0.25">
      <c r="A227" s="3">
        <v>42961</v>
      </c>
      <c r="B227" s="39">
        <v>1869399</v>
      </c>
      <c r="C227" s="39">
        <v>768109</v>
      </c>
      <c r="D227" s="40">
        <f t="shared" si="13"/>
        <v>405621.63</v>
      </c>
      <c r="E227" s="40">
        <f t="shared" si="14"/>
        <v>127642.2086</v>
      </c>
      <c r="F227" t="str">
        <f t="shared" si="15"/>
        <v>hétfő</v>
      </c>
    </row>
    <row r="228" spans="1:6" x14ac:dyDescent="0.25">
      <c r="A228" s="3">
        <v>42962</v>
      </c>
      <c r="B228" s="39">
        <v>1505225</v>
      </c>
      <c r="C228" s="39">
        <v>557329</v>
      </c>
      <c r="D228" s="40">
        <f t="shared" si="13"/>
        <v>321100.11</v>
      </c>
      <c r="E228" s="40">
        <f t="shared" si="14"/>
        <v>98508.474199999997</v>
      </c>
      <c r="F228" t="str">
        <f t="shared" si="15"/>
        <v>kedd</v>
      </c>
    </row>
    <row r="229" spans="1:6" x14ac:dyDescent="0.25">
      <c r="A229" s="3">
        <v>42963</v>
      </c>
      <c r="B229" s="39">
        <v>1407930</v>
      </c>
      <c r="C229" s="39">
        <v>490051</v>
      </c>
      <c r="D229" s="40">
        <f t="shared" si="13"/>
        <v>297531.99</v>
      </c>
      <c r="E229" s="40">
        <f t="shared" si="14"/>
        <v>89959.587800000008</v>
      </c>
      <c r="F229" t="str">
        <f t="shared" si="15"/>
        <v>szerda</v>
      </c>
    </row>
    <row r="230" spans="1:6" x14ac:dyDescent="0.25">
      <c r="A230" s="3">
        <v>42964</v>
      </c>
      <c r="B230" s="39">
        <v>1355960</v>
      </c>
      <c r="C230" s="39">
        <v>529814</v>
      </c>
      <c r="D230" s="40">
        <f t="shared" si="13"/>
        <v>291756.06</v>
      </c>
      <c r="E230" s="40">
        <f t="shared" si="14"/>
        <v>90677.033200000005</v>
      </c>
      <c r="F230" t="str">
        <f t="shared" si="15"/>
        <v>csütörtök</v>
      </c>
    </row>
    <row r="231" spans="1:6" x14ac:dyDescent="0.25">
      <c r="A231" s="3">
        <v>42965</v>
      </c>
      <c r="B231" s="39">
        <v>2032271</v>
      </c>
      <c r="C231" s="39">
        <v>1114063</v>
      </c>
      <c r="D231" s="40">
        <f t="shared" si="13"/>
        <v>466074.45</v>
      </c>
      <c r="E231" s="40">
        <f t="shared" si="14"/>
        <v>158239.52900000001</v>
      </c>
      <c r="F231" t="str">
        <f t="shared" si="15"/>
        <v>péntek</v>
      </c>
    </row>
    <row r="232" spans="1:6" x14ac:dyDescent="0.25">
      <c r="A232" s="3">
        <v>42966</v>
      </c>
      <c r="B232" s="39">
        <v>2548498</v>
      </c>
      <c r="C232" s="39">
        <v>615935</v>
      </c>
      <c r="D232" s="40">
        <f t="shared" si="13"/>
        <v>514163.79</v>
      </c>
      <c r="E232" s="40">
        <f t="shared" si="14"/>
        <v>143912.7838</v>
      </c>
      <c r="F232" t="str">
        <f t="shared" si="15"/>
        <v>szombat</v>
      </c>
    </row>
    <row r="233" spans="1:6" x14ac:dyDescent="0.25">
      <c r="A233" s="3">
        <v>42967</v>
      </c>
      <c r="B233" s="39">
        <v>2158797</v>
      </c>
      <c r="C233" s="39">
        <v>477152</v>
      </c>
      <c r="D233" s="40">
        <f t="shared" si="13"/>
        <v>431527.14</v>
      </c>
      <c r="E233" s="40">
        <f t="shared" si="14"/>
        <v>118793.57080000002</v>
      </c>
      <c r="F233" t="str">
        <f t="shared" si="15"/>
        <v>vasárnap</v>
      </c>
    </row>
    <row r="234" spans="1:6" x14ac:dyDescent="0.25">
      <c r="A234" s="3">
        <v>42968</v>
      </c>
      <c r="B234" s="39">
        <v>1878131</v>
      </c>
      <c r="C234" s="39">
        <v>771593</v>
      </c>
      <c r="D234" s="40">
        <f t="shared" si="13"/>
        <v>407506.95</v>
      </c>
      <c r="E234" s="40">
        <f t="shared" si="14"/>
        <v>128231.17900000002</v>
      </c>
      <c r="F234" t="str">
        <f t="shared" si="15"/>
        <v>hétfő</v>
      </c>
    </row>
    <row r="235" spans="1:6" x14ac:dyDescent="0.25">
      <c r="A235" s="3">
        <v>42969</v>
      </c>
      <c r="B235" s="39">
        <v>1459931</v>
      </c>
      <c r="C235" s="39">
        <v>520292</v>
      </c>
      <c r="D235" s="40">
        <f t="shared" si="13"/>
        <v>309613.86</v>
      </c>
      <c r="E235" s="40">
        <f t="shared" si="14"/>
        <v>94129.649200000014</v>
      </c>
      <c r="F235" t="str">
        <f t="shared" si="15"/>
        <v>kedd</v>
      </c>
    </row>
    <row r="236" spans="1:6" x14ac:dyDescent="0.25">
      <c r="A236" s="3">
        <v>42970</v>
      </c>
      <c r="B236" s="39">
        <v>1371489</v>
      </c>
      <c r="C236" s="39">
        <v>463265</v>
      </c>
      <c r="D236" s="40">
        <f t="shared" si="13"/>
        <v>288561.87</v>
      </c>
      <c r="E236" s="40">
        <f t="shared" si="14"/>
        <v>86646.861399999994</v>
      </c>
      <c r="F236" t="str">
        <f t="shared" si="15"/>
        <v>szerda</v>
      </c>
    </row>
    <row r="237" spans="1:6" x14ac:dyDescent="0.25">
      <c r="A237" s="3">
        <v>42971</v>
      </c>
      <c r="B237" s="39">
        <v>1362450</v>
      </c>
      <c r="C237" s="39">
        <v>545985</v>
      </c>
      <c r="D237" s="40">
        <f t="shared" si="13"/>
        <v>294379.65000000002</v>
      </c>
      <c r="E237" s="40">
        <f t="shared" si="14"/>
        <v>92062.773000000016</v>
      </c>
      <c r="F237" t="str">
        <f t="shared" si="15"/>
        <v>csütörtök</v>
      </c>
    </row>
    <row r="238" spans="1:6" x14ac:dyDescent="0.25">
      <c r="A238" s="3">
        <v>42972</v>
      </c>
      <c r="B238" s="39">
        <v>2108673</v>
      </c>
      <c r="C238" s="39">
        <v>1143812</v>
      </c>
      <c r="D238" s="40">
        <f t="shared" si="13"/>
        <v>482504.22000000003</v>
      </c>
      <c r="E238" s="40">
        <f t="shared" si="14"/>
        <v>163341.52840000001</v>
      </c>
      <c r="F238" t="str">
        <f t="shared" si="15"/>
        <v>péntek</v>
      </c>
    </row>
    <row r="239" spans="1:6" x14ac:dyDescent="0.25">
      <c r="A239" s="3">
        <v>42973</v>
      </c>
      <c r="B239" s="39">
        <v>2585269</v>
      </c>
      <c r="C239" s="39">
        <v>624488</v>
      </c>
      <c r="D239" s="40">
        <f t="shared" si="13"/>
        <v>521552.33999999997</v>
      </c>
      <c r="E239" s="40">
        <f t="shared" si="14"/>
        <v>145965.9148</v>
      </c>
      <c r="F239" t="str">
        <f t="shared" si="15"/>
        <v>szombat</v>
      </c>
    </row>
    <row r="240" spans="1:6" x14ac:dyDescent="0.25">
      <c r="A240" s="3">
        <v>42974</v>
      </c>
      <c r="B240" s="39">
        <v>2149951</v>
      </c>
      <c r="C240" s="39">
        <v>467700</v>
      </c>
      <c r="D240" s="40">
        <f t="shared" si="13"/>
        <v>429084.18</v>
      </c>
      <c r="E240" s="40">
        <f t="shared" si="14"/>
        <v>117783.5196</v>
      </c>
      <c r="F240" t="str">
        <f t="shared" si="15"/>
        <v>vasárnap</v>
      </c>
    </row>
    <row r="241" spans="1:6" x14ac:dyDescent="0.25">
      <c r="A241" s="3">
        <v>42975</v>
      </c>
      <c r="B241" s="39">
        <v>1855533</v>
      </c>
      <c r="C241" s="39">
        <v>761026</v>
      </c>
      <c r="D241" s="40">
        <f t="shared" si="13"/>
        <v>402488.28</v>
      </c>
      <c r="E241" s="40">
        <f t="shared" si="14"/>
        <v>126598.72160000002</v>
      </c>
      <c r="F241" t="str">
        <f t="shared" si="15"/>
        <v>hétfő</v>
      </c>
    </row>
    <row r="242" spans="1:6" x14ac:dyDescent="0.25">
      <c r="A242" s="3">
        <v>42976</v>
      </c>
      <c r="B242" s="39">
        <v>1490409</v>
      </c>
      <c r="C242" s="39">
        <v>524814</v>
      </c>
      <c r="D242" s="40">
        <f t="shared" si="13"/>
        <v>315506.88</v>
      </c>
      <c r="E242" s="40">
        <f t="shared" si="14"/>
        <v>95652.213600000003</v>
      </c>
      <c r="F242" t="str">
        <f t="shared" si="15"/>
        <v>kedd</v>
      </c>
    </row>
    <row r="243" spans="1:6" x14ac:dyDescent="0.25">
      <c r="A243" s="3">
        <v>42977</v>
      </c>
      <c r="B243" s="39">
        <v>1402943</v>
      </c>
      <c r="C243" s="39">
        <v>468364</v>
      </c>
      <c r="D243" s="40">
        <f t="shared" si="13"/>
        <v>294682.5</v>
      </c>
      <c r="E243" s="40">
        <f t="shared" si="14"/>
        <v>88248.35</v>
      </c>
      <c r="F243" t="str">
        <f t="shared" si="15"/>
        <v>szerda</v>
      </c>
    </row>
    <row r="244" spans="1:6" x14ac:dyDescent="0.25">
      <c r="A244" s="3">
        <v>42978</v>
      </c>
      <c r="B244" s="39">
        <v>1345308</v>
      </c>
      <c r="C244" s="39">
        <v>545048</v>
      </c>
      <c r="D244" s="40">
        <f t="shared" si="13"/>
        <v>291209.76</v>
      </c>
      <c r="E244" s="40">
        <f t="shared" si="14"/>
        <v>91318.547200000001</v>
      </c>
      <c r="F244" t="str">
        <f t="shared" si="15"/>
        <v>csütörtök</v>
      </c>
    </row>
    <row r="245" spans="1:6" x14ac:dyDescent="0.25">
      <c r="A245" s="3">
        <v>42979</v>
      </c>
      <c r="B245" s="39">
        <v>2128373</v>
      </c>
      <c r="C245" s="39">
        <v>1197848</v>
      </c>
      <c r="D245" s="40">
        <f t="shared" si="13"/>
        <v>490913.46</v>
      </c>
      <c r="E245" s="40">
        <f t="shared" si="14"/>
        <v>167893.36120000001</v>
      </c>
      <c r="F245" t="str">
        <f t="shared" si="15"/>
        <v>péntek</v>
      </c>
    </row>
    <row r="246" spans="1:6" x14ac:dyDescent="0.25">
      <c r="A246" s="3">
        <v>42980</v>
      </c>
      <c r="B246" s="39">
        <v>2606331</v>
      </c>
      <c r="C246" s="39">
        <v>619480</v>
      </c>
      <c r="D246" s="40">
        <f t="shared" si="13"/>
        <v>524892.78</v>
      </c>
      <c r="E246" s="40">
        <f t="shared" si="14"/>
        <v>146450.41160000002</v>
      </c>
      <c r="F246" t="str">
        <f t="shared" si="15"/>
        <v>szombat</v>
      </c>
    </row>
    <row r="247" spans="1:6" x14ac:dyDescent="0.25">
      <c r="A247" s="3">
        <v>42981</v>
      </c>
      <c r="B247" s="39">
        <v>2260935</v>
      </c>
      <c r="C247" s="39">
        <v>488407</v>
      </c>
      <c r="D247" s="40">
        <f t="shared" si="13"/>
        <v>450924.93</v>
      </c>
      <c r="E247" s="40">
        <f t="shared" si="14"/>
        <v>123623.8346</v>
      </c>
      <c r="F247" t="str">
        <f t="shared" si="15"/>
        <v>vasárnap</v>
      </c>
    </row>
    <row r="248" spans="1:6" x14ac:dyDescent="0.25">
      <c r="A248" s="3">
        <v>42982</v>
      </c>
      <c r="B248" s="39">
        <v>1872138</v>
      </c>
      <c r="C248" s="39">
        <v>796263</v>
      </c>
      <c r="D248" s="40">
        <f t="shared" si="13"/>
        <v>408648.51</v>
      </c>
      <c r="E248" s="40">
        <f t="shared" si="14"/>
        <v>129715.82220000001</v>
      </c>
      <c r="F248" t="str">
        <f t="shared" si="15"/>
        <v>hétfő</v>
      </c>
    </row>
    <row r="249" spans="1:6" x14ac:dyDescent="0.25">
      <c r="A249" s="3">
        <v>42983</v>
      </c>
      <c r="B249" s="39">
        <v>1456280</v>
      </c>
      <c r="C249" s="39">
        <v>523552</v>
      </c>
      <c r="D249" s="40">
        <f t="shared" si="13"/>
        <v>309250.08</v>
      </c>
      <c r="E249" s="40">
        <f t="shared" si="14"/>
        <v>94212.617600000012</v>
      </c>
      <c r="F249" t="str">
        <f t="shared" si="15"/>
        <v>kedd</v>
      </c>
    </row>
    <row r="250" spans="1:6" x14ac:dyDescent="0.25">
      <c r="A250" s="3">
        <v>42984</v>
      </c>
      <c r="B250" s="39">
        <v>1377998</v>
      </c>
      <c r="C250" s="39">
        <v>479243</v>
      </c>
      <c r="D250" s="40">
        <f t="shared" si="13"/>
        <v>291171.51</v>
      </c>
      <c r="E250" s="40">
        <f t="shared" si="14"/>
        <v>88019.882200000007</v>
      </c>
      <c r="F250" t="str">
        <f t="shared" si="15"/>
        <v>szerda</v>
      </c>
    </row>
    <row r="251" spans="1:6" x14ac:dyDescent="0.25">
      <c r="A251" s="3">
        <v>42985</v>
      </c>
      <c r="B251" s="39">
        <v>1343886</v>
      </c>
      <c r="C251" s="39">
        <v>522750</v>
      </c>
      <c r="D251" s="40">
        <f t="shared" si="13"/>
        <v>288946.98</v>
      </c>
      <c r="E251" s="40">
        <f t="shared" si="14"/>
        <v>89705.835599999991</v>
      </c>
      <c r="F251" t="str">
        <f t="shared" si="15"/>
        <v>csütörtök</v>
      </c>
    </row>
    <row r="252" spans="1:6" x14ac:dyDescent="0.25">
      <c r="A252" s="3">
        <v>42986</v>
      </c>
      <c r="B252" s="39">
        <v>2077099</v>
      </c>
      <c r="C252" s="39">
        <v>1121679</v>
      </c>
      <c r="D252" s="40">
        <f t="shared" si="13"/>
        <v>474828.93000000005</v>
      </c>
      <c r="E252" s="40">
        <f t="shared" si="14"/>
        <v>160546.31460000001</v>
      </c>
      <c r="F252" t="str">
        <f t="shared" si="15"/>
        <v>péntek</v>
      </c>
    </row>
    <row r="253" spans="1:6" x14ac:dyDescent="0.25">
      <c r="A253" s="3">
        <v>42987</v>
      </c>
      <c r="B253" s="39">
        <v>2484201</v>
      </c>
      <c r="C253" s="39">
        <v>575373</v>
      </c>
      <c r="D253" s="40">
        <f t="shared" si="13"/>
        <v>498939.75</v>
      </c>
      <c r="E253" s="40">
        <f t="shared" si="14"/>
        <v>138535.39500000002</v>
      </c>
      <c r="F253" t="str">
        <f t="shared" si="15"/>
        <v>szombat</v>
      </c>
    </row>
    <row r="254" spans="1:6" x14ac:dyDescent="0.25">
      <c r="A254" s="3">
        <v>42988</v>
      </c>
      <c r="B254" s="39">
        <v>2176345</v>
      </c>
      <c r="C254" s="39">
        <v>471987</v>
      </c>
      <c r="D254" s="40">
        <f t="shared" si="13"/>
        <v>434220.93</v>
      </c>
      <c r="E254" s="40">
        <f t="shared" si="14"/>
        <v>119127.9546</v>
      </c>
      <c r="F254" t="str">
        <f t="shared" si="15"/>
        <v>vasárnap</v>
      </c>
    </row>
    <row r="255" spans="1:6" x14ac:dyDescent="0.25">
      <c r="A255" s="3">
        <v>42989</v>
      </c>
      <c r="B255" s="39">
        <v>1931688</v>
      </c>
      <c r="C255" s="39">
        <v>792896</v>
      </c>
      <c r="D255" s="40">
        <f t="shared" si="13"/>
        <v>419064.48</v>
      </c>
      <c r="E255" s="40">
        <f t="shared" si="14"/>
        <v>131838.98560000001</v>
      </c>
      <c r="F255" t="str">
        <f t="shared" si="15"/>
        <v>hétfő</v>
      </c>
    </row>
    <row r="256" spans="1:6" x14ac:dyDescent="0.25">
      <c r="A256" s="3">
        <v>42990</v>
      </c>
      <c r="B256" s="39">
        <v>1486624</v>
      </c>
      <c r="C256" s="39">
        <v>547803</v>
      </c>
      <c r="D256" s="40">
        <f t="shared" si="13"/>
        <v>316894.58999999997</v>
      </c>
      <c r="E256" s="40">
        <f t="shared" si="14"/>
        <v>97106.959800000011</v>
      </c>
      <c r="F256" t="str">
        <f t="shared" si="15"/>
        <v>kedd</v>
      </c>
    </row>
    <row r="257" spans="1:6" x14ac:dyDescent="0.25">
      <c r="A257" s="3">
        <v>42991</v>
      </c>
      <c r="B257" s="39">
        <v>1391074</v>
      </c>
      <c r="C257" s="39">
        <v>466556</v>
      </c>
      <c r="D257" s="40">
        <f t="shared" si="13"/>
        <v>292383.35999999999</v>
      </c>
      <c r="E257" s="40">
        <f t="shared" si="14"/>
        <v>87652.139200000005</v>
      </c>
      <c r="F257" t="str">
        <f t="shared" si="15"/>
        <v>szerda</v>
      </c>
    </row>
    <row r="258" spans="1:6" x14ac:dyDescent="0.25">
      <c r="A258" s="3">
        <v>42992</v>
      </c>
      <c r="B258" s="39">
        <v>1338972</v>
      </c>
      <c r="C258" s="39">
        <v>520681</v>
      </c>
      <c r="D258" s="40">
        <f t="shared" si="13"/>
        <v>287876.25</v>
      </c>
      <c r="E258" s="40">
        <f t="shared" si="14"/>
        <v>89366.825000000012</v>
      </c>
      <c r="F258" t="str">
        <f t="shared" si="15"/>
        <v>csütörtök</v>
      </c>
    </row>
    <row r="259" spans="1:6" x14ac:dyDescent="0.25">
      <c r="A259" s="3">
        <v>42993</v>
      </c>
      <c r="B259" s="39">
        <v>2045981</v>
      </c>
      <c r="C259" s="39">
        <v>1164294</v>
      </c>
      <c r="D259" s="40">
        <f t="shared" ref="D259:D322" si="16">C259*$P$4 + (B259-C259)*$P$5</f>
        <v>473063.04000000004</v>
      </c>
      <c r="E259" s="40">
        <f t="shared" ref="E259:E322" si="17">D259*Q$4 + (C259-D259)*Q$5</f>
        <v>162288.56880000001</v>
      </c>
      <c r="F259" t="str">
        <f t="shared" ref="F259:F322" si="18">TEXT(A259,"nnnn")</f>
        <v>péntek</v>
      </c>
    </row>
    <row r="260" spans="1:6" x14ac:dyDescent="0.25">
      <c r="A260" s="3">
        <v>42994</v>
      </c>
      <c r="B260" s="39">
        <v>2568382</v>
      </c>
      <c r="C260" s="39">
        <v>629317</v>
      </c>
      <c r="D260" s="40">
        <f t="shared" si="16"/>
        <v>518947.29000000004</v>
      </c>
      <c r="E260" s="40">
        <f t="shared" si="17"/>
        <v>145634.25380000003</v>
      </c>
      <c r="F260" t="str">
        <f t="shared" si="18"/>
        <v>szombat</v>
      </c>
    </row>
    <row r="261" spans="1:6" x14ac:dyDescent="0.25">
      <c r="A261" s="3">
        <v>42995</v>
      </c>
      <c r="B261" s="39">
        <v>2179300</v>
      </c>
      <c r="C261" s="39">
        <v>479203</v>
      </c>
      <c r="D261" s="40">
        <f t="shared" si="16"/>
        <v>435402.26999999996</v>
      </c>
      <c r="E261" s="40">
        <f t="shared" si="17"/>
        <v>119748.64939999999</v>
      </c>
      <c r="F261" t="str">
        <f t="shared" si="18"/>
        <v>vasárnap</v>
      </c>
    </row>
    <row r="262" spans="1:6" x14ac:dyDescent="0.25">
      <c r="A262" s="3">
        <v>42996</v>
      </c>
      <c r="B262" s="39">
        <v>1843159</v>
      </c>
      <c r="C262" s="39">
        <v>756676</v>
      </c>
      <c r="D262" s="40">
        <f t="shared" si="16"/>
        <v>399869.46</v>
      </c>
      <c r="E262" s="40">
        <f t="shared" si="17"/>
        <v>125805.08120000002</v>
      </c>
      <c r="F262" t="str">
        <f t="shared" si="18"/>
        <v>hétfő</v>
      </c>
    </row>
    <row r="263" spans="1:6" x14ac:dyDescent="0.25">
      <c r="A263" s="3">
        <v>42997</v>
      </c>
      <c r="B263" s="39">
        <v>1462888</v>
      </c>
      <c r="C263" s="39">
        <v>542320</v>
      </c>
      <c r="D263" s="40">
        <f t="shared" si="16"/>
        <v>312128.64000000001</v>
      </c>
      <c r="E263" s="40">
        <f t="shared" si="17"/>
        <v>95784.300800000012</v>
      </c>
      <c r="F263" t="str">
        <f t="shared" si="18"/>
        <v>kedd</v>
      </c>
    </row>
    <row r="264" spans="1:6" x14ac:dyDescent="0.25">
      <c r="A264" s="3">
        <v>42998</v>
      </c>
      <c r="B264" s="39">
        <v>1344279</v>
      </c>
      <c r="C264" s="39">
        <v>447387</v>
      </c>
      <c r="D264" s="40">
        <f t="shared" si="16"/>
        <v>282235.05</v>
      </c>
      <c r="E264" s="40">
        <f t="shared" si="17"/>
        <v>84461.061000000002</v>
      </c>
      <c r="F264" t="str">
        <f t="shared" si="18"/>
        <v>szerda</v>
      </c>
    </row>
    <row r="265" spans="1:6" x14ac:dyDescent="0.25">
      <c r="A265" s="3">
        <v>42999</v>
      </c>
      <c r="B265" s="39">
        <v>1345886</v>
      </c>
      <c r="C265" s="39">
        <v>524892</v>
      </c>
      <c r="D265" s="40">
        <f t="shared" si="16"/>
        <v>289499.76</v>
      </c>
      <c r="E265" s="40">
        <f t="shared" si="17"/>
        <v>89934.547200000001</v>
      </c>
      <c r="F265" t="str">
        <f t="shared" si="18"/>
        <v>csütörtök</v>
      </c>
    </row>
    <row r="266" spans="1:6" x14ac:dyDescent="0.25">
      <c r="A266" s="3">
        <v>43000</v>
      </c>
      <c r="B266" s="39">
        <v>2030504</v>
      </c>
      <c r="C266" s="39">
        <v>1158548</v>
      </c>
      <c r="D266" s="40">
        <f t="shared" si="16"/>
        <v>469760.04000000004</v>
      </c>
      <c r="E266" s="40">
        <f t="shared" si="17"/>
        <v>161274.60880000002</v>
      </c>
      <c r="F266" t="str">
        <f t="shared" si="18"/>
        <v>péntek</v>
      </c>
    </row>
    <row r="267" spans="1:6" x14ac:dyDescent="0.25">
      <c r="A267" s="3">
        <v>43001</v>
      </c>
      <c r="B267" s="39">
        <v>2496342</v>
      </c>
      <c r="C267" s="39">
        <v>592319</v>
      </c>
      <c r="D267" s="40">
        <f t="shared" si="16"/>
        <v>502650.27</v>
      </c>
      <c r="E267" s="40">
        <f t="shared" si="17"/>
        <v>140199.00940000004</v>
      </c>
      <c r="F267" t="str">
        <f t="shared" si="18"/>
        <v>szombat</v>
      </c>
    </row>
    <row r="268" spans="1:6" x14ac:dyDescent="0.25">
      <c r="A268" s="3">
        <v>43002</v>
      </c>
      <c r="B268" s="39">
        <v>2241740</v>
      </c>
      <c r="C268" s="39">
        <v>477271</v>
      </c>
      <c r="D268" s="40">
        <f t="shared" si="16"/>
        <v>446467.58999999997</v>
      </c>
      <c r="E268" s="40">
        <f t="shared" si="17"/>
        <v>122086.4198</v>
      </c>
      <c r="F268" t="str">
        <f t="shared" si="18"/>
        <v>vasárnap</v>
      </c>
    </row>
    <row r="269" spans="1:6" x14ac:dyDescent="0.25">
      <c r="A269" s="3">
        <v>43003</v>
      </c>
      <c r="B269" s="39">
        <v>1922613</v>
      </c>
      <c r="C269" s="39">
        <v>806057</v>
      </c>
      <c r="D269" s="40">
        <f t="shared" si="16"/>
        <v>418615.47</v>
      </c>
      <c r="E269" s="40">
        <f t="shared" si="17"/>
        <v>132398.25340000002</v>
      </c>
      <c r="F269" t="str">
        <f t="shared" si="18"/>
        <v>hétfő</v>
      </c>
    </row>
    <row r="270" spans="1:6" x14ac:dyDescent="0.25">
      <c r="A270" s="3">
        <v>43004</v>
      </c>
      <c r="B270" s="39">
        <v>1478363</v>
      </c>
      <c r="C270" s="39">
        <v>549934</v>
      </c>
      <c r="D270" s="40">
        <f t="shared" si="16"/>
        <v>315599.40000000002</v>
      </c>
      <c r="E270" s="40">
        <f t="shared" si="17"/>
        <v>96928.568000000014</v>
      </c>
      <c r="F270" t="str">
        <f t="shared" si="18"/>
        <v>kedd</v>
      </c>
    </row>
    <row r="271" spans="1:6" x14ac:dyDescent="0.25">
      <c r="A271" s="3">
        <v>43005</v>
      </c>
      <c r="B271" s="39">
        <v>1408622</v>
      </c>
      <c r="C271" s="39">
        <v>490227</v>
      </c>
      <c r="D271" s="40">
        <f t="shared" si="16"/>
        <v>297672.39</v>
      </c>
      <c r="E271" s="40">
        <f t="shared" si="17"/>
        <v>89999.275800000018</v>
      </c>
      <c r="F271" t="str">
        <f t="shared" si="18"/>
        <v>szerda</v>
      </c>
    </row>
    <row r="272" spans="1:6" x14ac:dyDescent="0.25">
      <c r="A272" s="3">
        <v>43006</v>
      </c>
      <c r="B272" s="39">
        <v>1338150</v>
      </c>
      <c r="C272" s="39">
        <v>533608</v>
      </c>
      <c r="D272" s="40">
        <f t="shared" si="16"/>
        <v>288891.71999999997</v>
      </c>
      <c r="E272" s="40">
        <f t="shared" si="17"/>
        <v>90236.578399999999</v>
      </c>
      <c r="F272" t="str">
        <f t="shared" si="18"/>
        <v>csütörtök</v>
      </c>
    </row>
    <row r="273" spans="1:6" x14ac:dyDescent="0.25">
      <c r="A273" s="3">
        <v>43007</v>
      </c>
      <c r="B273" s="39">
        <v>2010694</v>
      </c>
      <c r="C273" s="39">
        <v>1089413</v>
      </c>
      <c r="D273" s="40">
        <f t="shared" si="16"/>
        <v>459972.08999999997</v>
      </c>
      <c r="E273" s="40">
        <f t="shared" si="17"/>
        <v>155664.5098</v>
      </c>
      <c r="F273" t="str">
        <f t="shared" si="18"/>
        <v>péntek</v>
      </c>
    </row>
    <row r="274" spans="1:6" x14ac:dyDescent="0.25">
      <c r="A274" s="3">
        <v>43008</v>
      </c>
      <c r="B274" s="39">
        <v>2557285</v>
      </c>
      <c r="C274" s="39">
        <v>625715</v>
      </c>
      <c r="D274" s="40">
        <f t="shared" si="16"/>
        <v>516625.65</v>
      </c>
      <c r="E274" s="40">
        <f t="shared" si="17"/>
        <v>144943.39300000001</v>
      </c>
      <c r="F274" t="str">
        <f t="shared" si="18"/>
        <v>szombat</v>
      </c>
    </row>
    <row r="275" spans="1:6" x14ac:dyDescent="0.25">
      <c r="A275" s="3">
        <v>43009</v>
      </c>
      <c r="B275" s="39">
        <v>2203665</v>
      </c>
      <c r="C275" s="39">
        <v>462947</v>
      </c>
      <c r="D275" s="40">
        <f t="shared" si="16"/>
        <v>438324.93</v>
      </c>
      <c r="E275" s="40">
        <f t="shared" si="17"/>
        <v>119578.8346</v>
      </c>
      <c r="F275" t="str">
        <f t="shared" si="18"/>
        <v>vasárnap</v>
      </c>
    </row>
    <row r="276" spans="1:6" x14ac:dyDescent="0.25">
      <c r="A276" s="3">
        <v>43010</v>
      </c>
      <c r="B276" s="39">
        <v>1849543</v>
      </c>
      <c r="C276" s="39">
        <v>747510</v>
      </c>
      <c r="D276" s="40">
        <f t="shared" si="16"/>
        <v>400193.64</v>
      </c>
      <c r="E276" s="40">
        <f t="shared" si="17"/>
        <v>125418.10080000001</v>
      </c>
      <c r="F276" t="str">
        <f t="shared" si="18"/>
        <v>hétfő</v>
      </c>
    </row>
    <row r="277" spans="1:6" x14ac:dyDescent="0.25">
      <c r="A277" s="3">
        <v>43011</v>
      </c>
      <c r="B277" s="39">
        <v>1486829</v>
      </c>
      <c r="C277" s="39">
        <v>532852</v>
      </c>
      <c r="D277" s="40">
        <f t="shared" si="16"/>
        <v>315585.90000000002</v>
      </c>
      <c r="E277" s="40">
        <f t="shared" si="17"/>
        <v>96071.498000000021</v>
      </c>
      <c r="F277" t="str">
        <f t="shared" si="18"/>
        <v>kedd</v>
      </c>
    </row>
    <row r="278" spans="1:6" x14ac:dyDescent="0.25">
      <c r="A278" s="3">
        <v>43012</v>
      </c>
      <c r="B278" s="39">
        <v>1353937</v>
      </c>
      <c r="C278" s="39">
        <v>474962</v>
      </c>
      <c r="D278" s="40">
        <f t="shared" si="16"/>
        <v>286455.24</v>
      </c>
      <c r="E278" s="40">
        <f t="shared" si="17"/>
        <v>86768.252800000002</v>
      </c>
      <c r="F278" t="str">
        <f t="shared" si="18"/>
        <v>szerda</v>
      </c>
    </row>
    <row r="279" spans="1:6" x14ac:dyDescent="0.25">
      <c r="A279" s="3">
        <v>43013</v>
      </c>
      <c r="B279" s="39">
        <v>1416686</v>
      </c>
      <c r="C279" s="39">
        <v>568775</v>
      </c>
      <c r="D279" s="40">
        <f t="shared" si="16"/>
        <v>306193.23</v>
      </c>
      <c r="E279" s="40">
        <f t="shared" si="17"/>
        <v>95801.260599999994</v>
      </c>
      <c r="F279" t="str">
        <f t="shared" si="18"/>
        <v>csütörtök</v>
      </c>
    </row>
    <row r="280" spans="1:6" x14ac:dyDescent="0.25">
      <c r="A280" s="3">
        <v>43014</v>
      </c>
      <c r="B280" s="39">
        <v>2037874</v>
      </c>
      <c r="C280" s="39">
        <v>1124121</v>
      </c>
      <c r="D280" s="40">
        <f t="shared" si="16"/>
        <v>467988.21000000008</v>
      </c>
      <c r="E280" s="40">
        <f t="shared" si="17"/>
        <v>159163.45620000002</v>
      </c>
      <c r="F280" t="str">
        <f t="shared" si="18"/>
        <v>péntek</v>
      </c>
    </row>
    <row r="281" spans="1:6" x14ac:dyDescent="0.25">
      <c r="A281" s="3">
        <v>43015</v>
      </c>
      <c r="B281" s="39">
        <v>2611069</v>
      </c>
      <c r="C281" s="39">
        <v>623797</v>
      </c>
      <c r="D281" s="40">
        <f t="shared" si="16"/>
        <v>526134.14999999991</v>
      </c>
      <c r="E281" s="40">
        <f t="shared" si="17"/>
        <v>146939.36300000001</v>
      </c>
      <c r="F281" t="str">
        <f t="shared" si="18"/>
        <v>szombat</v>
      </c>
    </row>
    <row r="282" spans="1:6" x14ac:dyDescent="0.25">
      <c r="A282" s="3">
        <v>43016</v>
      </c>
      <c r="B282" s="39">
        <v>2175672</v>
      </c>
      <c r="C282" s="39">
        <v>466116</v>
      </c>
      <c r="D282" s="40">
        <f t="shared" si="16"/>
        <v>433571.4</v>
      </c>
      <c r="E282" s="40">
        <f t="shared" si="17"/>
        <v>118691.50800000002</v>
      </c>
      <c r="F282" t="str">
        <f t="shared" si="18"/>
        <v>vasárnap</v>
      </c>
    </row>
    <row r="283" spans="1:6" x14ac:dyDescent="0.25">
      <c r="A283" s="3">
        <v>43017</v>
      </c>
      <c r="B283" s="39">
        <v>1960528</v>
      </c>
      <c r="C283" s="39">
        <v>823426</v>
      </c>
      <c r="D283" s="40">
        <f t="shared" si="16"/>
        <v>427003.38</v>
      </c>
      <c r="E283" s="40">
        <f t="shared" si="17"/>
        <v>135112.0436</v>
      </c>
      <c r="F283" t="str">
        <f t="shared" si="18"/>
        <v>hétfő</v>
      </c>
    </row>
    <row r="284" spans="1:6" x14ac:dyDescent="0.25">
      <c r="A284" s="3">
        <v>43018</v>
      </c>
      <c r="B284" s="39">
        <v>1464724</v>
      </c>
      <c r="C284" s="39">
        <v>520256</v>
      </c>
      <c r="D284" s="40">
        <f t="shared" si="16"/>
        <v>310473.36</v>
      </c>
      <c r="E284" s="40">
        <f t="shared" si="17"/>
        <v>94316.939199999993</v>
      </c>
      <c r="F284" t="str">
        <f t="shared" si="18"/>
        <v>kedd</v>
      </c>
    </row>
    <row r="285" spans="1:6" x14ac:dyDescent="0.25">
      <c r="A285" s="3">
        <v>43019</v>
      </c>
      <c r="B285" s="39">
        <v>1387828</v>
      </c>
      <c r="C285" s="39">
        <v>470438</v>
      </c>
      <c r="D285" s="40">
        <f t="shared" si="16"/>
        <v>292148.45999999996</v>
      </c>
      <c r="E285" s="40">
        <f t="shared" si="17"/>
        <v>87794.561199999996</v>
      </c>
      <c r="F285" t="str">
        <f t="shared" si="18"/>
        <v>szerda</v>
      </c>
    </row>
    <row r="286" spans="1:6" x14ac:dyDescent="0.25">
      <c r="A286" s="3">
        <v>43020</v>
      </c>
      <c r="B286" s="39">
        <v>1386738</v>
      </c>
      <c r="C286" s="39">
        <v>551866</v>
      </c>
      <c r="D286" s="40">
        <f t="shared" si="16"/>
        <v>299280.78000000003</v>
      </c>
      <c r="E286" s="40">
        <f t="shared" si="17"/>
        <v>93435.07160000001</v>
      </c>
      <c r="F286" t="str">
        <f t="shared" si="18"/>
        <v>csütörtök</v>
      </c>
    </row>
    <row r="287" spans="1:6" x14ac:dyDescent="0.25">
      <c r="A287" s="3">
        <v>43021</v>
      </c>
      <c r="B287" s="39">
        <v>2116924</v>
      </c>
      <c r="C287" s="39">
        <v>1166634</v>
      </c>
      <c r="D287" s="40">
        <f t="shared" si="16"/>
        <v>486043.38</v>
      </c>
      <c r="E287" s="40">
        <f t="shared" si="17"/>
        <v>165261.24359999999</v>
      </c>
      <c r="F287" t="str">
        <f t="shared" si="18"/>
        <v>péntek</v>
      </c>
    </row>
    <row r="288" spans="1:6" x14ac:dyDescent="0.25">
      <c r="A288" s="3">
        <v>43022</v>
      </c>
      <c r="B288" s="39">
        <v>2543436</v>
      </c>
      <c r="C288" s="39">
        <v>590789</v>
      </c>
      <c r="D288" s="40">
        <f t="shared" si="16"/>
        <v>510989.49</v>
      </c>
      <c r="E288" s="40">
        <f t="shared" si="17"/>
        <v>141957.1378</v>
      </c>
      <c r="F288" t="str">
        <f t="shared" si="18"/>
        <v>szombat</v>
      </c>
    </row>
    <row r="289" spans="1:6" x14ac:dyDescent="0.25">
      <c r="A289" s="3">
        <v>43023</v>
      </c>
      <c r="B289" s="39">
        <v>2230033</v>
      </c>
      <c r="C289" s="39">
        <v>493865</v>
      </c>
      <c r="D289" s="40">
        <f t="shared" si="16"/>
        <v>445853.79000000004</v>
      </c>
      <c r="E289" s="40">
        <f t="shared" si="17"/>
        <v>122781.08380000001</v>
      </c>
      <c r="F289" t="str">
        <f t="shared" si="18"/>
        <v>vasárnap</v>
      </c>
    </row>
    <row r="290" spans="1:6" x14ac:dyDescent="0.25">
      <c r="A290" s="3">
        <v>43024</v>
      </c>
      <c r="B290" s="39">
        <v>1919646</v>
      </c>
      <c r="C290" s="39">
        <v>800930</v>
      </c>
      <c r="D290" s="40">
        <f t="shared" si="16"/>
        <v>417619.98</v>
      </c>
      <c r="E290" s="40">
        <f t="shared" si="17"/>
        <v>131922.89559999999</v>
      </c>
      <c r="F290" t="str">
        <f t="shared" si="18"/>
        <v>hétfő</v>
      </c>
    </row>
    <row r="291" spans="1:6" x14ac:dyDescent="0.25">
      <c r="A291" s="3">
        <v>43025</v>
      </c>
      <c r="B291" s="39">
        <v>1527307</v>
      </c>
      <c r="C291" s="39">
        <v>561447</v>
      </c>
      <c r="D291" s="40">
        <f t="shared" si="16"/>
        <v>325445.49</v>
      </c>
      <c r="E291" s="40">
        <f t="shared" si="17"/>
        <v>99670.357800000013</v>
      </c>
      <c r="F291" t="str">
        <f t="shared" si="18"/>
        <v>kedd</v>
      </c>
    </row>
    <row r="292" spans="1:6" x14ac:dyDescent="0.25">
      <c r="A292" s="3">
        <v>43026</v>
      </c>
      <c r="B292" s="39">
        <v>1398982</v>
      </c>
      <c r="C292" s="39">
        <v>482283</v>
      </c>
      <c r="D292" s="40">
        <f t="shared" si="16"/>
        <v>295222.23</v>
      </c>
      <c r="E292" s="40">
        <f t="shared" si="17"/>
        <v>89063.040599999993</v>
      </c>
      <c r="F292" t="str">
        <f t="shared" si="18"/>
        <v>szerda</v>
      </c>
    </row>
    <row r="293" spans="1:6" x14ac:dyDescent="0.25">
      <c r="A293" s="3">
        <v>43027</v>
      </c>
      <c r="B293" s="39">
        <v>1333752</v>
      </c>
      <c r="C293" s="39">
        <v>513899</v>
      </c>
      <c r="D293" s="40">
        <f t="shared" si="16"/>
        <v>286326.27</v>
      </c>
      <c r="E293" s="40">
        <f t="shared" si="17"/>
        <v>88686.729400000011</v>
      </c>
      <c r="F293" t="str">
        <f t="shared" si="18"/>
        <v>csütörtök</v>
      </c>
    </row>
    <row r="294" spans="1:6" x14ac:dyDescent="0.25">
      <c r="A294" s="3">
        <v>43028</v>
      </c>
      <c r="B294" s="39">
        <v>2022902</v>
      </c>
      <c r="C294" s="39">
        <v>1124553</v>
      </c>
      <c r="D294" s="40">
        <f t="shared" si="16"/>
        <v>465332.13</v>
      </c>
      <c r="E294" s="40">
        <f t="shared" si="17"/>
        <v>158600.71860000002</v>
      </c>
      <c r="F294" t="str">
        <f t="shared" si="18"/>
        <v>péntek</v>
      </c>
    </row>
    <row r="295" spans="1:6" x14ac:dyDescent="0.25">
      <c r="A295" s="3">
        <v>43029</v>
      </c>
      <c r="B295" s="39">
        <v>2566794</v>
      </c>
      <c r="C295" s="39">
        <v>613258</v>
      </c>
      <c r="D295" s="40">
        <f t="shared" si="16"/>
        <v>517216.14</v>
      </c>
      <c r="E295" s="40">
        <f t="shared" si="17"/>
        <v>144450.45080000002</v>
      </c>
      <c r="F295" t="str">
        <f t="shared" si="18"/>
        <v>szombat</v>
      </c>
    </row>
    <row r="296" spans="1:6" x14ac:dyDescent="0.25">
      <c r="A296" s="3">
        <v>43030</v>
      </c>
      <c r="B296" s="39">
        <v>2172845</v>
      </c>
      <c r="C296" s="39">
        <v>462580</v>
      </c>
      <c r="D296" s="40">
        <f t="shared" si="16"/>
        <v>432744.30000000005</v>
      </c>
      <c r="E296" s="40">
        <f t="shared" si="17"/>
        <v>118332.74600000003</v>
      </c>
      <c r="F296" t="str">
        <f t="shared" si="18"/>
        <v>vasárnap</v>
      </c>
    </row>
    <row r="297" spans="1:6" x14ac:dyDescent="0.25">
      <c r="A297" s="3">
        <v>43031</v>
      </c>
      <c r="B297" s="39">
        <v>1945729</v>
      </c>
      <c r="C297" s="39">
        <v>790803</v>
      </c>
      <c r="D297" s="40">
        <f t="shared" si="16"/>
        <v>421403.49</v>
      </c>
      <c r="E297" s="40">
        <f t="shared" si="17"/>
        <v>132248.9178</v>
      </c>
      <c r="F297" t="str">
        <f t="shared" si="18"/>
        <v>hétfő</v>
      </c>
    </row>
    <row r="298" spans="1:6" x14ac:dyDescent="0.25">
      <c r="A298" s="3">
        <v>43032</v>
      </c>
      <c r="B298" s="39">
        <v>1462005</v>
      </c>
      <c r="C298" s="39">
        <v>514056</v>
      </c>
      <c r="D298" s="40">
        <f t="shared" si="16"/>
        <v>309425.94</v>
      </c>
      <c r="E298" s="40">
        <f t="shared" si="17"/>
        <v>93776.506800000003</v>
      </c>
      <c r="F298" t="str">
        <f t="shared" si="18"/>
        <v>kedd</v>
      </c>
    </row>
    <row r="299" spans="1:6" x14ac:dyDescent="0.25">
      <c r="A299" s="3">
        <v>43033</v>
      </c>
      <c r="B299" s="39">
        <v>1648301</v>
      </c>
      <c r="C299" s="39">
        <v>451521</v>
      </c>
      <c r="D299" s="40">
        <f t="shared" si="16"/>
        <v>337331.07</v>
      </c>
      <c r="E299" s="40">
        <f t="shared" si="17"/>
        <v>96788.885399999999</v>
      </c>
      <c r="F299" t="str">
        <f t="shared" si="18"/>
        <v>szerda</v>
      </c>
    </row>
    <row r="300" spans="1:6" x14ac:dyDescent="0.25">
      <c r="A300" s="3">
        <v>43034</v>
      </c>
      <c r="B300" s="39">
        <v>1509066</v>
      </c>
      <c r="C300" s="39">
        <v>566925</v>
      </c>
      <c r="D300" s="40">
        <f t="shared" si="16"/>
        <v>322655.13</v>
      </c>
      <c r="E300" s="40">
        <f t="shared" si="17"/>
        <v>99330.378600000011</v>
      </c>
      <c r="F300" t="str">
        <f t="shared" si="18"/>
        <v>csütörtök</v>
      </c>
    </row>
    <row r="301" spans="1:6" x14ac:dyDescent="0.25">
      <c r="A301" s="3">
        <v>43035</v>
      </c>
      <c r="B301" s="39">
        <v>2134249</v>
      </c>
      <c r="C301" s="39">
        <v>1198991</v>
      </c>
      <c r="D301" s="40">
        <f t="shared" si="16"/>
        <v>492074.01</v>
      </c>
      <c r="E301" s="40">
        <f t="shared" si="17"/>
        <v>168205.83220000003</v>
      </c>
      <c r="F301" t="str">
        <f t="shared" si="18"/>
        <v>péntek</v>
      </c>
    </row>
    <row r="302" spans="1:6" x14ac:dyDescent="0.25">
      <c r="A302" s="3">
        <v>43036</v>
      </c>
      <c r="B302" s="39">
        <v>2221414</v>
      </c>
      <c r="C302" s="39">
        <v>612735</v>
      </c>
      <c r="D302" s="40">
        <f t="shared" si="16"/>
        <v>455000.67</v>
      </c>
      <c r="E302" s="40">
        <f t="shared" si="17"/>
        <v>130736.8974</v>
      </c>
      <c r="F302" t="str">
        <f t="shared" si="18"/>
        <v>szombat</v>
      </c>
    </row>
    <row r="303" spans="1:6" x14ac:dyDescent="0.25">
      <c r="A303" s="3">
        <v>43037</v>
      </c>
      <c r="B303" s="39">
        <v>2191073</v>
      </c>
      <c r="C303" s="39">
        <v>490486</v>
      </c>
      <c r="D303" s="40">
        <f t="shared" si="16"/>
        <v>438536.88</v>
      </c>
      <c r="E303" s="40">
        <f t="shared" si="17"/>
        <v>121002.41360000001</v>
      </c>
      <c r="F303" t="str">
        <f t="shared" si="18"/>
        <v>vasárnap</v>
      </c>
    </row>
    <row r="304" spans="1:6" x14ac:dyDescent="0.25">
      <c r="A304" s="3">
        <v>43038</v>
      </c>
      <c r="B304" s="39">
        <v>1843867</v>
      </c>
      <c r="C304" s="39">
        <v>751474</v>
      </c>
      <c r="D304" s="40">
        <f t="shared" si="16"/>
        <v>399528.72</v>
      </c>
      <c r="E304" s="40">
        <f t="shared" si="17"/>
        <v>125470.0184</v>
      </c>
      <c r="F304" t="str">
        <f t="shared" si="18"/>
        <v>hétfő</v>
      </c>
    </row>
    <row r="305" spans="1:6" x14ac:dyDescent="0.25">
      <c r="A305" s="3">
        <v>43039</v>
      </c>
      <c r="B305" s="39">
        <v>1501491</v>
      </c>
      <c r="C305" s="39">
        <v>527593</v>
      </c>
      <c r="D305" s="40">
        <f t="shared" si="16"/>
        <v>317751.75</v>
      </c>
      <c r="E305" s="40">
        <f t="shared" si="17"/>
        <v>96285.035000000003</v>
      </c>
      <c r="F305" t="str">
        <f t="shared" si="18"/>
        <v>kedd</v>
      </c>
    </row>
    <row r="306" spans="1:6" x14ac:dyDescent="0.25">
      <c r="A306" s="3">
        <v>43040</v>
      </c>
      <c r="B306" s="39">
        <v>1386597</v>
      </c>
      <c r="C306" s="39">
        <v>474481</v>
      </c>
      <c r="D306" s="40">
        <f t="shared" si="16"/>
        <v>292290.75</v>
      </c>
      <c r="E306" s="40">
        <f t="shared" si="17"/>
        <v>88028.014999999999</v>
      </c>
      <c r="F306" t="str">
        <f t="shared" si="18"/>
        <v>szerda</v>
      </c>
    </row>
    <row r="307" spans="1:6" x14ac:dyDescent="0.25">
      <c r="A307" s="3">
        <v>43041</v>
      </c>
      <c r="B307" s="39">
        <v>1330681</v>
      </c>
      <c r="C307" s="39">
        <v>524735</v>
      </c>
      <c r="D307" s="40">
        <f t="shared" si="16"/>
        <v>286748.73</v>
      </c>
      <c r="E307" s="40">
        <f t="shared" si="17"/>
        <v>89321.470600000001</v>
      </c>
      <c r="F307" t="str">
        <f t="shared" si="18"/>
        <v>csütörtök</v>
      </c>
    </row>
    <row r="308" spans="1:6" x14ac:dyDescent="0.25">
      <c r="A308" s="3">
        <v>43042</v>
      </c>
      <c r="B308" s="39">
        <v>2006716</v>
      </c>
      <c r="C308" s="39">
        <v>1119353</v>
      </c>
      <c r="D308" s="40">
        <f t="shared" si="16"/>
        <v>461950.65</v>
      </c>
      <c r="E308" s="40">
        <f t="shared" si="17"/>
        <v>157596.79300000001</v>
      </c>
      <c r="F308" t="str">
        <f t="shared" si="18"/>
        <v>péntek</v>
      </c>
    </row>
    <row r="309" spans="1:6" x14ac:dyDescent="0.25">
      <c r="A309" s="3">
        <v>43043</v>
      </c>
      <c r="B309" s="39">
        <v>2531162</v>
      </c>
      <c r="C309" s="39">
        <v>603559</v>
      </c>
      <c r="D309" s="40">
        <f t="shared" si="16"/>
        <v>509929.47</v>
      </c>
      <c r="E309" s="40">
        <f t="shared" si="17"/>
        <v>142362.43339999998</v>
      </c>
      <c r="F309" t="str">
        <f t="shared" si="18"/>
        <v>szombat</v>
      </c>
    </row>
    <row r="310" spans="1:6" x14ac:dyDescent="0.25">
      <c r="A310" s="3">
        <v>43044</v>
      </c>
      <c r="B310" s="39">
        <v>2162494</v>
      </c>
      <c r="C310" s="39">
        <v>456972</v>
      </c>
      <c r="D310" s="40">
        <f t="shared" si="16"/>
        <v>430376.39999999997</v>
      </c>
      <c r="E310" s="40">
        <f t="shared" si="17"/>
        <v>117531.408</v>
      </c>
      <c r="F310" t="str">
        <f t="shared" si="18"/>
        <v>vasárnap</v>
      </c>
    </row>
    <row r="311" spans="1:6" x14ac:dyDescent="0.25">
      <c r="A311" s="3">
        <v>43045</v>
      </c>
      <c r="B311" s="39">
        <v>1943567</v>
      </c>
      <c r="C311" s="39">
        <v>822114</v>
      </c>
      <c r="D311" s="40">
        <f t="shared" si="16"/>
        <v>423832.32000000001</v>
      </c>
      <c r="E311" s="40">
        <f t="shared" si="17"/>
        <v>134348.81040000002</v>
      </c>
      <c r="F311" t="str">
        <f t="shared" si="18"/>
        <v>hétfő</v>
      </c>
    </row>
    <row r="312" spans="1:6" x14ac:dyDescent="0.25">
      <c r="A312" s="3">
        <v>43046</v>
      </c>
      <c r="B312" s="39">
        <v>1487311</v>
      </c>
      <c r="C312" s="39">
        <v>526964</v>
      </c>
      <c r="D312" s="40">
        <f t="shared" si="16"/>
        <v>315142.74</v>
      </c>
      <c r="E312" s="40">
        <f t="shared" si="17"/>
        <v>95679.602799999993</v>
      </c>
      <c r="F312" t="str">
        <f t="shared" si="18"/>
        <v>kedd</v>
      </c>
    </row>
    <row r="313" spans="1:6" x14ac:dyDescent="0.25">
      <c r="A313" s="3">
        <v>43047</v>
      </c>
      <c r="B313" s="39">
        <v>1333381</v>
      </c>
      <c r="C313" s="39">
        <v>449039</v>
      </c>
      <c r="D313" s="40">
        <f t="shared" si="16"/>
        <v>280422.09000000003</v>
      </c>
      <c r="E313" s="40">
        <f t="shared" si="17"/>
        <v>84144.809800000003</v>
      </c>
      <c r="F313" t="str">
        <f t="shared" si="18"/>
        <v>szerda</v>
      </c>
    </row>
    <row r="314" spans="1:6" x14ac:dyDescent="0.25">
      <c r="A314" s="3">
        <v>43048</v>
      </c>
      <c r="B314" s="39">
        <v>1412822</v>
      </c>
      <c r="C314" s="39">
        <v>558658</v>
      </c>
      <c r="D314" s="40">
        <f t="shared" si="16"/>
        <v>304587.18</v>
      </c>
      <c r="E314" s="40">
        <f t="shared" si="17"/>
        <v>94942.079599999997</v>
      </c>
      <c r="F314" t="str">
        <f t="shared" si="18"/>
        <v>csütörtök</v>
      </c>
    </row>
    <row r="315" spans="1:6" x14ac:dyDescent="0.25">
      <c r="A315" s="3">
        <v>43049</v>
      </c>
      <c r="B315" s="39">
        <v>1710300</v>
      </c>
      <c r="C315" s="39">
        <v>1181433</v>
      </c>
      <c r="D315" s="40">
        <f t="shared" si="16"/>
        <v>414182.97000000003</v>
      </c>
      <c r="E315" s="40">
        <f t="shared" si="17"/>
        <v>150191.90340000001</v>
      </c>
      <c r="F315" t="str">
        <f t="shared" si="18"/>
        <v>péntek</v>
      </c>
    </row>
    <row r="316" spans="1:6" x14ac:dyDescent="0.25">
      <c r="A316" s="3">
        <v>43050</v>
      </c>
      <c r="B316" s="39">
        <v>2129761</v>
      </c>
      <c r="C316" s="39">
        <v>606426</v>
      </c>
      <c r="D316" s="40">
        <f t="shared" si="16"/>
        <v>437935.32</v>
      </c>
      <c r="E316" s="40">
        <f t="shared" si="17"/>
        <v>126667.07040000001</v>
      </c>
      <c r="F316" t="str">
        <f t="shared" si="18"/>
        <v>szombat</v>
      </c>
    </row>
    <row r="317" spans="1:6" x14ac:dyDescent="0.25">
      <c r="A317" s="3">
        <v>43051</v>
      </c>
      <c r="B317" s="39">
        <v>2219933</v>
      </c>
      <c r="C317" s="39">
        <v>495592</v>
      </c>
      <c r="D317" s="40">
        <f t="shared" si="16"/>
        <v>444191.22</v>
      </c>
      <c r="E317" s="40">
        <f t="shared" si="17"/>
        <v>122501.66840000001</v>
      </c>
      <c r="F317" t="str">
        <f t="shared" si="18"/>
        <v>vasárnap</v>
      </c>
    </row>
    <row r="318" spans="1:6" x14ac:dyDescent="0.25">
      <c r="A318" s="3">
        <v>43052</v>
      </c>
      <c r="B318" s="39">
        <v>1958414</v>
      </c>
      <c r="C318" s="39">
        <v>835215</v>
      </c>
      <c r="D318" s="40">
        <f t="shared" si="16"/>
        <v>427683.87</v>
      </c>
      <c r="E318" s="40">
        <f t="shared" si="17"/>
        <v>135851.20139999999</v>
      </c>
      <c r="F318" t="str">
        <f t="shared" si="18"/>
        <v>hétfő</v>
      </c>
    </row>
    <row r="319" spans="1:6" x14ac:dyDescent="0.25">
      <c r="A319" s="3">
        <v>43053</v>
      </c>
      <c r="B319" s="39">
        <v>1448321</v>
      </c>
      <c r="C319" s="39">
        <v>536501</v>
      </c>
      <c r="D319" s="40">
        <f t="shared" si="16"/>
        <v>308982.87</v>
      </c>
      <c r="E319" s="40">
        <f t="shared" si="17"/>
        <v>94801.281400000007</v>
      </c>
      <c r="F319" t="str">
        <f t="shared" si="18"/>
        <v>kedd</v>
      </c>
    </row>
    <row r="320" spans="1:6" x14ac:dyDescent="0.25">
      <c r="A320" s="3">
        <v>43054</v>
      </c>
      <c r="B320" s="39">
        <v>1355380</v>
      </c>
      <c r="C320" s="39">
        <v>447500</v>
      </c>
      <c r="D320" s="40">
        <f t="shared" si="16"/>
        <v>284243.40000000002</v>
      </c>
      <c r="E320" s="40">
        <f t="shared" si="17"/>
        <v>84908.54800000001</v>
      </c>
      <c r="F320" t="str">
        <f t="shared" si="18"/>
        <v>szerda</v>
      </c>
    </row>
    <row r="321" spans="1:6" x14ac:dyDescent="0.25">
      <c r="A321" s="3">
        <v>43055</v>
      </c>
      <c r="B321" s="39">
        <v>1390001</v>
      </c>
      <c r="C321" s="39">
        <v>557821</v>
      </c>
      <c r="D321" s="40">
        <f t="shared" si="16"/>
        <v>300404.07</v>
      </c>
      <c r="E321" s="40">
        <f t="shared" si="17"/>
        <v>93979.945400000011</v>
      </c>
      <c r="F321" t="str">
        <f t="shared" si="18"/>
        <v>csütörtök</v>
      </c>
    </row>
    <row r="322" spans="1:6" x14ac:dyDescent="0.25">
      <c r="A322" s="3">
        <v>43056</v>
      </c>
      <c r="B322" s="39">
        <v>2106588</v>
      </c>
      <c r="C322" s="39">
        <v>1152354</v>
      </c>
      <c r="D322" s="40">
        <f t="shared" si="16"/>
        <v>482897.7</v>
      </c>
      <c r="E322" s="40">
        <f t="shared" si="17"/>
        <v>163855.19400000002</v>
      </c>
      <c r="F322" t="str">
        <f t="shared" si="18"/>
        <v>péntek</v>
      </c>
    </row>
    <row r="323" spans="1:6" x14ac:dyDescent="0.25">
      <c r="A323" s="3">
        <v>43057</v>
      </c>
      <c r="B323" s="39">
        <v>2491232</v>
      </c>
      <c r="C323" s="39">
        <v>575955</v>
      </c>
      <c r="D323" s="40">
        <f t="shared" ref="D323:D366" si="19">C323*$P$4 + (B323-C323)*$P$5</f>
        <v>500257.70999999996</v>
      </c>
      <c r="E323" s="40">
        <f t="shared" ref="E323:E366" si="20">D323*Q$4 + (C323-D323)*Q$5</f>
        <v>138854.44620000001</v>
      </c>
      <c r="F323" t="str">
        <f t="shared" ref="F323:F366" si="21">TEXT(A323,"nnnn")</f>
        <v>szombat</v>
      </c>
    </row>
    <row r="324" spans="1:6" x14ac:dyDescent="0.25">
      <c r="A324" s="3">
        <v>43058</v>
      </c>
      <c r="B324" s="39">
        <v>2185577</v>
      </c>
      <c r="C324" s="39">
        <v>479640</v>
      </c>
      <c r="D324" s="40">
        <f t="shared" si="19"/>
        <v>436571.45999999996</v>
      </c>
      <c r="E324" s="40">
        <f t="shared" si="20"/>
        <v>120027.7212</v>
      </c>
      <c r="F324" t="str">
        <f t="shared" si="21"/>
        <v>vasárnap</v>
      </c>
    </row>
    <row r="325" spans="1:6" x14ac:dyDescent="0.25">
      <c r="A325" s="3">
        <v>43059</v>
      </c>
      <c r="B325" s="39">
        <v>1856471</v>
      </c>
      <c r="C325" s="39">
        <v>767225</v>
      </c>
      <c r="D325" s="40">
        <f t="shared" si="19"/>
        <v>403215.03</v>
      </c>
      <c r="E325" s="40">
        <f t="shared" si="20"/>
        <v>127068.55660000001</v>
      </c>
      <c r="F325" t="str">
        <f t="shared" si="21"/>
        <v>hétfő</v>
      </c>
    </row>
    <row r="326" spans="1:6" x14ac:dyDescent="0.25">
      <c r="A326" s="3">
        <v>43060</v>
      </c>
      <c r="B326" s="39">
        <v>1447173</v>
      </c>
      <c r="C326" s="39">
        <v>510871</v>
      </c>
      <c r="D326" s="40">
        <f t="shared" si="19"/>
        <v>306469.53000000003</v>
      </c>
      <c r="E326" s="40">
        <f>D326*Q$4 + (C326-D326)*Q$5</f>
        <v>92966.846600000004</v>
      </c>
      <c r="F326" t="str">
        <f t="shared" si="21"/>
        <v>kedd</v>
      </c>
    </row>
    <row r="327" spans="1:6" x14ac:dyDescent="0.25">
      <c r="A327" s="3">
        <v>43061</v>
      </c>
      <c r="B327" s="39">
        <v>1390189</v>
      </c>
      <c r="C327" s="39">
        <v>487257</v>
      </c>
      <c r="D327" s="40">
        <f t="shared" si="19"/>
        <v>294087.15000000002</v>
      </c>
      <c r="E327" s="40">
        <f t="shared" si="20"/>
        <v>89062.023000000001</v>
      </c>
      <c r="F327" t="str">
        <f t="shared" si="21"/>
        <v>szerda</v>
      </c>
    </row>
    <row r="328" spans="1:6" x14ac:dyDescent="0.25">
      <c r="A328" s="3">
        <v>43062</v>
      </c>
      <c r="B328" s="39">
        <v>1385665</v>
      </c>
      <c r="C328" s="39">
        <v>541459</v>
      </c>
      <c r="D328" s="40">
        <f t="shared" si="19"/>
        <v>298151.01</v>
      </c>
      <c r="E328" s="40">
        <f t="shared" si="20"/>
        <v>92666.172200000001</v>
      </c>
      <c r="F328" t="str">
        <f t="shared" si="21"/>
        <v>csütörtök</v>
      </c>
    </row>
    <row r="329" spans="1:6" x14ac:dyDescent="0.25">
      <c r="A329" s="3">
        <v>43063</v>
      </c>
      <c r="B329" s="39">
        <v>2050064</v>
      </c>
      <c r="C329" s="39">
        <v>1176834</v>
      </c>
      <c r="D329" s="40">
        <f t="shared" si="19"/>
        <v>474926.57999999996</v>
      </c>
      <c r="E329" s="40">
        <f t="shared" si="20"/>
        <v>163325.54759999999</v>
      </c>
      <c r="F329" t="str">
        <f t="shared" si="21"/>
        <v>péntek</v>
      </c>
    </row>
    <row r="330" spans="1:6" x14ac:dyDescent="0.25">
      <c r="A330" s="3">
        <v>43064</v>
      </c>
      <c r="B330" s="39">
        <v>2496302</v>
      </c>
      <c r="C330" s="39">
        <v>603197</v>
      </c>
      <c r="D330" s="40">
        <f t="shared" si="19"/>
        <v>503622.08999999997</v>
      </c>
      <c r="E330" s="40">
        <f t="shared" si="20"/>
        <v>140956.70979999998</v>
      </c>
      <c r="F330" t="str">
        <f t="shared" si="21"/>
        <v>szombat</v>
      </c>
    </row>
    <row r="331" spans="1:6" x14ac:dyDescent="0.25">
      <c r="A331" s="3">
        <v>43065</v>
      </c>
      <c r="B331" s="39">
        <v>2150375</v>
      </c>
      <c r="C331" s="39">
        <v>466645</v>
      </c>
      <c r="D331" s="40">
        <f t="shared" si="19"/>
        <v>429065.55</v>
      </c>
      <c r="E331" s="40">
        <f t="shared" si="20"/>
        <v>117726.671</v>
      </c>
      <c r="F331" t="str">
        <f t="shared" si="21"/>
        <v>vasárnap</v>
      </c>
    </row>
    <row r="332" spans="1:6" x14ac:dyDescent="0.25">
      <c r="A332" s="3">
        <v>43066</v>
      </c>
      <c r="B332" s="39">
        <v>1935535</v>
      </c>
      <c r="C332" s="39">
        <v>775168</v>
      </c>
      <c r="D332" s="40">
        <f t="shared" si="19"/>
        <v>418161.42000000004</v>
      </c>
      <c r="E332" s="40">
        <f t="shared" si="20"/>
        <v>130753.91240000002</v>
      </c>
      <c r="F332" t="str">
        <f t="shared" si="21"/>
        <v>hétfő</v>
      </c>
    </row>
    <row r="333" spans="1:6" x14ac:dyDescent="0.25">
      <c r="A333" s="3">
        <v>43067</v>
      </c>
      <c r="B333" s="39">
        <v>1503939</v>
      </c>
      <c r="C333" s="39">
        <v>527206</v>
      </c>
      <c r="D333" s="40">
        <f t="shared" si="19"/>
        <v>318157.56</v>
      </c>
      <c r="E333" s="40">
        <f t="shared" si="20"/>
        <v>96354.963200000013</v>
      </c>
      <c r="F333" t="str">
        <f t="shared" si="21"/>
        <v>kedd</v>
      </c>
    </row>
    <row r="334" spans="1:6" x14ac:dyDescent="0.25">
      <c r="A334" s="3">
        <v>43068</v>
      </c>
      <c r="B334" s="39">
        <v>1331354</v>
      </c>
      <c r="C334" s="39">
        <v>468337</v>
      </c>
      <c r="D334" s="40">
        <f t="shared" si="19"/>
        <v>281794.05</v>
      </c>
      <c r="E334" s="40">
        <f t="shared" si="20"/>
        <v>85411.541000000012</v>
      </c>
      <c r="F334" t="str">
        <f t="shared" si="21"/>
        <v>szerda</v>
      </c>
    </row>
    <row r="335" spans="1:6" x14ac:dyDescent="0.25">
      <c r="A335" s="3">
        <v>43069</v>
      </c>
      <c r="B335" s="39">
        <v>1334396</v>
      </c>
      <c r="C335" s="39">
        <v>516237</v>
      </c>
      <c r="D335" s="40">
        <f t="shared" si="19"/>
        <v>286652.61</v>
      </c>
      <c r="E335" s="40">
        <f t="shared" si="20"/>
        <v>88875.424200000009</v>
      </c>
      <c r="F335" t="str">
        <f t="shared" si="21"/>
        <v>csütörtök</v>
      </c>
    </row>
    <row r="336" spans="1:6" x14ac:dyDescent="0.25">
      <c r="A336" s="3">
        <v>43070</v>
      </c>
      <c r="B336" s="39">
        <v>2087650</v>
      </c>
      <c r="C336" s="39">
        <v>1198806</v>
      </c>
      <c r="D336" s="40">
        <f t="shared" si="19"/>
        <v>483669.54</v>
      </c>
      <c r="E336" s="40">
        <f t="shared" si="20"/>
        <v>166347.59880000001</v>
      </c>
      <c r="F336" t="str">
        <f t="shared" si="21"/>
        <v>péntek</v>
      </c>
    </row>
    <row r="337" spans="1:6" x14ac:dyDescent="0.25">
      <c r="A337" s="3">
        <v>43071</v>
      </c>
      <c r="B337" s="39">
        <v>2584449</v>
      </c>
      <c r="C337" s="39">
        <v>629363</v>
      </c>
      <c r="D337" s="40">
        <f t="shared" si="19"/>
        <v>521843.49</v>
      </c>
      <c r="E337" s="40">
        <f t="shared" si="20"/>
        <v>146273.71780000001</v>
      </c>
      <c r="F337" t="str">
        <f t="shared" si="21"/>
        <v>szombat</v>
      </c>
    </row>
    <row r="338" spans="1:6" x14ac:dyDescent="0.25">
      <c r="A338" s="3">
        <v>43072</v>
      </c>
      <c r="B338" s="39">
        <v>2247802</v>
      </c>
      <c r="C338" s="39">
        <v>481446</v>
      </c>
      <c r="D338" s="40">
        <f t="shared" si="19"/>
        <v>447934.5</v>
      </c>
      <c r="E338" s="40">
        <f t="shared" si="20"/>
        <v>122617.89</v>
      </c>
      <c r="F338" t="str">
        <f t="shared" si="21"/>
        <v>vasárnap</v>
      </c>
    </row>
    <row r="339" spans="1:6" x14ac:dyDescent="0.25">
      <c r="A339" s="3">
        <v>43073</v>
      </c>
      <c r="B339" s="39">
        <v>1863012</v>
      </c>
      <c r="C339" s="39">
        <v>763035</v>
      </c>
      <c r="D339" s="40">
        <f t="shared" si="19"/>
        <v>404015.31</v>
      </c>
      <c r="E339" s="40">
        <f t="shared" si="20"/>
        <v>127035.11820000001</v>
      </c>
      <c r="F339" t="str">
        <f t="shared" si="21"/>
        <v>hétfő</v>
      </c>
    </row>
    <row r="340" spans="1:6" x14ac:dyDescent="0.25">
      <c r="A340" s="3">
        <v>43074</v>
      </c>
      <c r="B340" s="39">
        <v>1538588</v>
      </c>
      <c r="C340" s="39">
        <v>562200</v>
      </c>
      <c r="D340" s="40">
        <f t="shared" si="19"/>
        <v>327543.83999999997</v>
      </c>
      <c r="E340" s="40">
        <f t="shared" si="20"/>
        <v>100169.64479999999</v>
      </c>
      <c r="F340" t="str">
        <f t="shared" si="21"/>
        <v>kedd</v>
      </c>
    </row>
    <row r="341" spans="1:6" x14ac:dyDescent="0.25">
      <c r="A341" s="3">
        <v>43075</v>
      </c>
      <c r="B341" s="39">
        <v>1379819</v>
      </c>
      <c r="C341" s="39">
        <v>479117</v>
      </c>
      <c r="D341" s="40">
        <f t="shared" si="19"/>
        <v>291487.95</v>
      </c>
      <c r="E341" s="40">
        <f t="shared" si="20"/>
        <v>88083.199000000008</v>
      </c>
      <c r="F341" t="str">
        <f t="shared" si="21"/>
        <v>szerda</v>
      </c>
    </row>
    <row r="342" spans="1:6" x14ac:dyDescent="0.25">
      <c r="A342" s="3">
        <v>43076</v>
      </c>
      <c r="B342" s="39">
        <v>1377131</v>
      </c>
      <c r="C342" s="39">
        <v>539979</v>
      </c>
      <c r="D342" s="40">
        <f t="shared" si="19"/>
        <v>296481.69</v>
      </c>
      <c r="E342" s="40">
        <f t="shared" si="20"/>
        <v>92224.921800000011</v>
      </c>
      <c r="F342" t="str">
        <f t="shared" si="21"/>
        <v>csütörtök</v>
      </c>
    </row>
    <row r="343" spans="1:6" x14ac:dyDescent="0.25">
      <c r="A343" s="3">
        <v>43077</v>
      </c>
      <c r="B343" s="39">
        <v>2037160</v>
      </c>
      <c r="C343" s="39">
        <v>1111785</v>
      </c>
      <c r="D343" s="40">
        <f t="shared" si="19"/>
        <v>466749.45</v>
      </c>
      <c r="E343" s="40">
        <f t="shared" si="20"/>
        <v>158274.12900000002</v>
      </c>
      <c r="F343" t="str">
        <f t="shared" si="21"/>
        <v>péntek</v>
      </c>
    </row>
    <row r="344" spans="1:6" x14ac:dyDescent="0.25">
      <c r="A344" s="3">
        <v>43078</v>
      </c>
      <c r="B344" s="39">
        <v>2518806</v>
      </c>
      <c r="C344" s="39">
        <v>589770</v>
      </c>
      <c r="D344" s="40">
        <f t="shared" si="19"/>
        <v>506464.38</v>
      </c>
      <c r="E344" s="40">
        <f t="shared" si="20"/>
        <v>140910.6636</v>
      </c>
      <c r="F344" t="str">
        <f t="shared" si="21"/>
        <v>szombat</v>
      </c>
    </row>
    <row r="345" spans="1:6" x14ac:dyDescent="0.25">
      <c r="A345" s="3">
        <v>43079</v>
      </c>
      <c r="B345" s="39">
        <v>2177599</v>
      </c>
      <c r="C345" s="39">
        <v>484571</v>
      </c>
      <c r="D345" s="40">
        <f t="shared" si="19"/>
        <v>435579.20999999996</v>
      </c>
      <c r="E345" s="40">
        <f t="shared" si="20"/>
        <v>120055.9762</v>
      </c>
      <c r="F345" t="str">
        <f t="shared" si="21"/>
        <v>vasárnap</v>
      </c>
    </row>
    <row r="346" spans="1:6" x14ac:dyDescent="0.25">
      <c r="A346" s="3">
        <v>43080</v>
      </c>
      <c r="B346" s="39">
        <v>1899532</v>
      </c>
      <c r="C346" s="39">
        <v>798328</v>
      </c>
      <c r="D346" s="40">
        <f t="shared" si="19"/>
        <v>413765.28</v>
      </c>
      <c r="E346" s="40">
        <f t="shared" si="20"/>
        <v>130944.76160000001</v>
      </c>
      <c r="F346" t="str">
        <f t="shared" si="21"/>
        <v>hétfő</v>
      </c>
    </row>
    <row r="347" spans="1:6" x14ac:dyDescent="0.25">
      <c r="A347" s="3">
        <v>43081</v>
      </c>
      <c r="B347" s="39">
        <v>1456020</v>
      </c>
      <c r="C347" s="39">
        <v>532279</v>
      </c>
      <c r="D347" s="40">
        <f t="shared" si="19"/>
        <v>309988.71000000002</v>
      </c>
      <c r="E347" s="40">
        <f t="shared" si="20"/>
        <v>94811.46620000001</v>
      </c>
      <c r="F347" t="str">
        <f t="shared" si="21"/>
        <v>kedd</v>
      </c>
    </row>
    <row r="348" spans="1:6" x14ac:dyDescent="0.25">
      <c r="A348" s="3">
        <v>43082</v>
      </c>
      <c r="B348" s="39">
        <v>1401815</v>
      </c>
      <c r="C348" s="39">
        <v>485830</v>
      </c>
      <c r="D348" s="40">
        <f t="shared" si="19"/>
        <v>296051.40000000002</v>
      </c>
      <c r="E348" s="40">
        <f t="shared" si="20"/>
        <v>89422.808000000005</v>
      </c>
      <c r="F348" t="str">
        <f t="shared" si="21"/>
        <v>szerda</v>
      </c>
    </row>
    <row r="349" spans="1:6" x14ac:dyDescent="0.25">
      <c r="A349" s="3">
        <v>43083</v>
      </c>
      <c r="B349" s="39">
        <v>1391962</v>
      </c>
      <c r="C349" s="39">
        <v>556263</v>
      </c>
      <c r="D349" s="40">
        <f t="shared" si="19"/>
        <v>300616.83</v>
      </c>
      <c r="E349" s="40">
        <f t="shared" si="20"/>
        <v>93948.852600000013</v>
      </c>
      <c r="F349" t="str">
        <f t="shared" si="21"/>
        <v>csütörtök</v>
      </c>
    </row>
    <row r="350" spans="1:6" x14ac:dyDescent="0.25">
      <c r="A350" s="3">
        <v>43084</v>
      </c>
      <c r="B350" s="39">
        <v>2095843</v>
      </c>
      <c r="C350" s="39">
        <v>1195252</v>
      </c>
      <c r="D350" s="40">
        <f t="shared" si="19"/>
        <v>484824.42000000004</v>
      </c>
      <c r="E350" s="40">
        <f t="shared" si="20"/>
        <v>166423.97240000003</v>
      </c>
      <c r="F350" t="str">
        <f t="shared" si="21"/>
        <v>péntek</v>
      </c>
    </row>
    <row r="351" spans="1:6" x14ac:dyDescent="0.25">
      <c r="A351" s="3">
        <v>43085</v>
      </c>
      <c r="B351" s="39">
        <v>2526977</v>
      </c>
      <c r="C351" s="39">
        <v>602925</v>
      </c>
      <c r="D351" s="40">
        <f t="shared" si="19"/>
        <v>509119.11</v>
      </c>
      <c r="E351" s="40">
        <f t="shared" si="20"/>
        <v>142152.45420000001</v>
      </c>
      <c r="F351" t="str">
        <f t="shared" si="21"/>
        <v>szombat</v>
      </c>
    </row>
    <row r="352" spans="1:6" x14ac:dyDescent="0.25">
      <c r="A352" s="3">
        <v>43086</v>
      </c>
      <c r="B352" s="39">
        <v>2251864</v>
      </c>
      <c r="C352" s="39">
        <v>494100</v>
      </c>
      <c r="D352" s="40">
        <f t="shared" si="19"/>
        <v>449804.51999999996</v>
      </c>
      <c r="E352" s="40">
        <f t="shared" si="20"/>
        <v>123661.9944</v>
      </c>
      <c r="F352" t="str">
        <f t="shared" si="21"/>
        <v>vasárnap</v>
      </c>
    </row>
    <row r="353" spans="1:6" x14ac:dyDescent="0.25">
      <c r="A353" s="3">
        <v>43087</v>
      </c>
      <c r="B353" s="39">
        <v>1943978</v>
      </c>
      <c r="C353" s="39">
        <v>815354</v>
      </c>
      <c r="D353" s="40">
        <f t="shared" si="19"/>
        <v>423297.9</v>
      </c>
      <c r="E353" s="40">
        <f t="shared" si="20"/>
        <v>133893.23800000001</v>
      </c>
      <c r="F353" t="str">
        <f t="shared" si="21"/>
        <v>hétfő</v>
      </c>
    </row>
    <row r="354" spans="1:6" x14ac:dyDescent="0.25">
      <c r="A354" s="3">
        <v>43088</v>
      </c>
      <c r="B354" s="39">
        <v>1537672</v>
      </c>
      <c r="C354" s="39">
        <v>543611</v>
      </c>
      <c r="D354" s="40">
        <f t="shared" si="19"/>
        <v>325705.94999999995</v>
      </c>
      <c r="E354" s="40">
        <f t="shared" si="20"/>
        <v>98835.858999999997</v>
      </c>
      <c r="F354" t="str">
        <f t="shared" si="21"/>
        <v>kedd</v>
      </c>
    </row>
    <row r="355" spans="1:6" x14ac:dyDescent="0.25">
      <c r="A355" s="3">
        <v>43089</v>
      </c>
      <c r="B355" s="39">
        <v>1339789</v>
      </c>
      <c r="C355" s="39">
        <v>458657</v>
      </c>
      <c r="D355" s="40">
        <f t="shared" si="19"/>
        <v>282441.15000000002</v>
      </c>
      <c r="E355" s="40">
        <f t="shared" si="20"/>
        <v>85069.903000000006</v>
      </c>
      <c r="F355" t="str">
        <f t="shared" si="21"/>
        <v>szerda</v>
      </c>
    </row>
    <row r="356" spans="1:6" x14ac:dyDescent="0.25">
      <c r="A356" s="3">
        <v>43090</v>
      </c>
      <c r="B356" s="39">
        <v>1337247</v>
      </c>
      <c r="C356" s="39">
        <v>525076</v>
      </c>
      <c r="D356" s="40">
        <f t="shared" si="19"/>
        <v>287961.30000000005</v>
      </c>
      <c r="E356" s="40">
        <f t="shared" si="20"/>
        <v>89605.286000000022</v>
      </c>
      <c r="F356" t="str">
        <f t="shared" si="21"/>
        <v>csütörtök</v>
      </c>
    </row>
    <row r="357" spans="1:6" x14ac:dyDescent="0.25">
      <c r="A357" s="3">
        <v>43091</v>
      </c>
      <c r="B357" s="39">
        <v>2034448</v>
      </c>
      <c r="C357" s="39">
        <v>1103772</v>
      </c>
      <c r="D357" s="40">
        <f t="shared" si="19"/>
        <v>465540.12</v>
      </c>
      <c r="E357" s="40">
        <f t="shared" si="20"/>
        <v>157607.42640000003</v>
      </c>
      <c r="F357" t="str">
        <f t="shared" si="21"/>
        <v>péntek</v>
      </c>
    </row>
    <row r="358" spans="1:6" x14ac:dyDescent="0.25">
      <c r="A358" s="3">
        <v>43092</v>
      </c>
      <c r="B358" s="39">
        <v>2568282</v>
      </c>
      <c r="C358" s="39">
        <v>620423</v>
      </c>
      <c r="D358" s="40">
        <f t="shared" si="19"/>
        <v>518128.83</v>
      </c>
      <c r="E358" s="40">
        <f t="shared" si="20"/>
        <v>145009.49260000003</v>
      </c>
      <c r="F358" t="str">
        <f t="shared" si="21"/>
        <v>szombat</v>
      </c>
    </row>
    <row r="359" spans="1:6" x14ac:dyDescent="0.25">
      <c r="A359" s="3">
        <v>43093</v>
      </c>
      <c r="B359" s="39">
        <v>2129243</v>
      </c>
      <c r="C359" s="39">
        <v>467005</v>
      </c>
      <c r="D359" s="40">
        <f t="shared" si="19"/>
        <v>425294.18999999994</v>
      </c>
      <c r="E359" s="40">
        <f t="shared" si="20"/>
        <v>116914.9718</v>
      </c>
      <c r="F359" t="str">
        <f t="shared" si="21"/>
        <v>vasárnap</v>
      </c>
    </row>
    <row r="360" spans="1:6" x14ac:dyDescent="0.25">
      <c r="A360" s="3">
        <v>43094</v>
      </c>
      <c r="B360" s="39">
        <v>1871616</v>
      </c>
      <c r="C360" s="39">
        <v>784234</v>
      </c>
      <c r="D360" s="40">
        <f t="shared" si="19"/>
        <v>407471.94</v>
      </c>
      <c r="E360" s="40">
        <f t="shared" si="20"/>
        <v>128855.52680000001</v>
      </c>
      <c r="F360" t="str">
        <f t="shared" si="21"/>
        <v>hétfő</v>
      </c>
    </row>
    <row r="361" spans="1:6" x14ac:dyDescent="0.25">
      <c r="A361" s="3">
        <v>43095</v>
      </c>
      <c r="B361" s="39">
        <v>1471482</v>
      </c>
      <c r="C361" s="39">
        <v>539495</v>
      </c>
      <c r="D361" s="40">
        <f t="shared" si="19"/>
        <v>313421.31000000006</v>
      </c>
      <c r="E361" s="40">
        <f t="shared" si="20"/>
        <v>95927.438200000019</v>
      </c>
      <c r="F361" t="str">
        <f t="shared" si="21"/>
        <v>kedd</v>
      </c>
    </row>
    <row r="362" spans="1:6" x14ac:dyDescent="0.25">
      <c r="A362" s="3">
        <v>43096</v>
      </c>
      <c r="B362" s="39">
        <v>1339128</v>
      </c>
      <c r="C362" s="39">
        <v>450458</v>
      </c>
      <c r="D362" s="40">
        <f t="shared" si="19"/>
        <v>281584.26</v>
      </c>
      <c r="E362" s="40">
        <f t="shared" si="20"/>
        <v>84471.437200000015</v>
      </c>
      <c r="F362" t="str">
        <f t="shared" si="21"/>
        <v>szerda</v>
      </c>
    </row>
    <row r="363" spans="1:6" x14ac:dyDescent="0.25">
      <c r="A363" s="3">
        <v>43097</v>
      </c>
      <c r="B363" s="39">
        <v>1330090</v>
      </c>
      <c r="C363" s="39">
        <v>522590</v>
      </c>
      <c r="D363" s="40">
        <f t="shared" si="19"/>
        <v>286449.30000000005</v>
      </c>
      <c r="E363" s="40">
        <f t="shared" si="20"/>
        <v>89148.34600000002</v>
      </c>
      <c r="F363" t="str">
        <f t="shared" si="21"/>
        <v>csütörtök</v>
      </c>
    </row>
    <row r="364" spans="1:6" x14ac:dyDescent="0.25">
      <c r="A364" s="3">
        <v>43098</v>
      </c>
      <c r="B364" s="39">
        <v>2070383</v>
      </c>
      <c r="C364" s="39">
        <v>1166464</v>
      </c>
      <c r="D364" s="40">
        <f t="shared" si="19"/>
        <v>477650.7</v>
      </c>
      <c r="E364" s="40">
        <f t="shared" si="20"/>
        <v>163406.35400000002</v>
      </c>
      <c r="F364" t="str">
        <f t="shared" si="21"/>
        <v>péntek</v>
      </c>
    </row>
    <row r="365" spans="1:6" x14ac:dyDescent="0.25">
      <c r="A365" s="3">
        <v>43099</v>
      </c>
      <c r="B365" s="39">
        <v>2488027</v>
      </c>
      <c r="C365" s="39">
        <v>589152</v>
      </c>
      <c r="D365" s="40">
        <f t="shared" si="19"/>
        <v>500868.54000000004</v>
      </c>
      <c r="E365" s="40">
        <f t="shared" si="20"/>
        <v>139648.67880000002</v>
      </c>
      <c r="F365" t="str">
        <f t="shared" si="21"/>
        <v>szombat</v>
      </c>
    </row>
    <row r="366" spans="1:6" x14ac:dyDescent="0.25">
      <c r="A366" s="3">
        <v>43100</v>
      </c>
      <c r="B366" s="39">
        <v>2171325</v>
      </c>
      <c r="C366" s="39">
        <v>458367</v>
      </c>
      <c r="D366" s="40">
        <f t="shared" si="19"/>
        <v>432091.53</v>
      </c>
      <c r="E366" s="40">
        <f t="shared" si="20"/>
        <v>117978.4866</v>
      </c>
      <c r="F366" t="str">
        <f t="shared" si="21"/>
        <v>vasárnap</v>
      </c>
    </row>
  </sheetData>
  <mergeCells count="11">
    <mergeCell ref="M23:M24"/>
    <mergeCell ref="M18:M19"/>
    <mergeCell ref="H20:L20"/>
    <mergeCell ref="H21:L21"/>
    <mergeCell ref="H22:L22"/>
    <mergeCell ref="H23:L24"/>
    <mergeCell ref="H18:L19"/>
    <mergeCell ref="M2:M3"/>
    <mergeCell ref="I3:L3"/>
    <mergeCell ref="P2:Q2"/>
    <mergeCell ref="H17:L17"/>
  </mergeCells>
  <conditionalFormatting sqref="A2:F366">
    <cfRule type="expression" dxfId="2" priority="1">
      <formula>(($B2-$C2)/$C2) &gt;= 2</formula>
    </cfRule>
    <cfRule type="expression" dxfId="1" priority="2">
      <formula>$F2="vasárnap"</formula>
    </cfRule>
    <cfRule type="expression" dxfId="0" priority="3">
      <formula>$F2="szombat"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2025-03-14T19:23:33Z</dcterms:modified>
</cp:coreProperties>
</file>