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Projects\2. BI\4. Modeling\"/>
    </mc:Choice>
  </mc:AlternateContent>
  <bookViews>
    <workbookView xWindow="0" yWindow="0" windowWidth="24000" windowHeight="9135"/>
  </bookViews>
  <sheets>
    <sheet name="Лист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3" l="1"/>
  <c r="G40" i="3"/>
  <c r="G38" i="3"/>
  <c r="G36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E4" i="3"/>
  <c r="F4" i="3"/>
  <c r="G4" i="3"/>
  <c r="H4" i="3"/>
  <c r="D4" i="3"/>
  <c r="H21" i="3"/>
  <c r="G21" i="3"/>
  <c r="G22" i="3" s="1"/>
  <c r="G23" i="3" s="1"/>
  <c r="F21" i="3"/>
  <c r="E21" i="3"/>
  <c r="D21" i="3"/>
  <c r="H14" i="3"/>
  <c r="G14" i="3"/>
  <c r="F14" i="3"/>
  <c r="E14" i="3"/>
  <c r="D14" i="3"/>
  <c r="F15" i="3" l="1"/>
  <c r="F16" i="3" s="1"/>
  <c r="D15" i="3"/>
  <c r="D30" i="3" s="1"/>
  <c r="I21" i="3"/>
  <c r="H22" i="3"/>
  <c r="H23" i="3" s="1"/>
  <c r="E22" i="3"/>
  <c r="E23" i="3" s="1"/>
  <c r="F22" i="3"/>
  <c r="F23" i="3" s="1"/>
  <c r="D16" i="3"/>
  <c r="E30" i="3"/>
  <c r="E16" i="3"/>
  <c r="D22" i="3"/>
  <c r="I14" i="3"/>
  <c r="E15" i="3" s="1"/>
  <c r="E31" i="3" s="1"/>
  <c r="F31" i="3" l="1"/>
  <c r="F30" i="3"/>
  <c r="H15" i="3"/>
  <c r="G15" i="3"/>
  <c r="D23" i="3"/>
  <c r="I23" i="3" s="1"/>
  <c r="I22" i="3"/>
  <c r="D31" i="3"/>
  <c r="G30" i="3"/>
  <c r="G16" i="3"/>
  <c r="G31" i="3"/>
  <c r="H16" i="3" l="1"/>
  <c r="I16" i="3" s="1"/>
  <c r="H31" i="3"/>
  <c r="H30" i="3"/>
  <c r="I30" i="3"/>
  <c r="I15" i="3"/>
  <c r="I31" i="3"/>
</calcChain>
</file>

<file path=xl/sharedStrings.xml><?xml version="1.0" encoding="utf-8"?>
<sst xmlns="http://schemas.openxmlformats.org/spreadsheetml/2006/main" count="108" uniqueCount="33">
  <si>
    <t>Доля</t>
  </si>
  <si>
    <t>Доходность</t>
  </si>
  <si>
    <t>ИТОГО</t>
  </si>
  <si>
    <t>БЫЛО</t>
  </si>
  <si>
    <t>СТАЛО</t>
  </si>
  <si>
    <t>Продажа</t>
  </si>
  <si>
    <t>Покупка</t>
  </si>
  <si>
    <t>Надо продать</t>
  </si>
  <si>
    <t>Надо купить</t>
  </si>
  <si>
    <t>Дох</t>
  </si>
  <si>
    <t>Продать</t>
  </si>
  <si>
    <t>Купить</t>
  </si>
  <si>
    <t>A</t>
  </si>
  <si>
    <t>B</t>
  </si>
  <si>
    <t>C</t>
  </si>
  <si>
    <t>D</t>
  </si>
  <si>
    <t>E</t>
  </si>
  <si>
    <t>1. Посчитать матрицу выгодности перехода</t>
  </si>
  <si>
    <t>2. Упорядочить переходы &gt; 0 в порядке убывания</t>
  </si>
  <si>
    <t>Неотфильтрованное</t>
  </si>
  <si>
    <t>3. Оставить только те переходы, которые необходимы</t>
  </si>
  <si>
    <t>Отфильтрованное</t>
  </si>
  <si>
    <t>4. Пройти по списку по убыванию, приписывая каждой строке min(осталось продать; осталось купить)</t>
  </si>
  <si>
    <t>Выбор</t>
  </si>
  <si>
    <t>Чей мин.</t>
  </si>
  <si>
    <t>Доход.</t>
  </si>
  <si>
    <t>Корень дох</t>
  </si>
  <si>
    <t>Дох доли</t>
  </si>
  <si>
    <t>Ск</t>
  </si>
  <si>
    <t>Над</t>
  </si>
  <si>
    <t>5. Реализованы переходы выгодныс точки зрения и див, и дох (с учётом перехода)</t>
  </si>
  <si>
    <t>Ск и над</t>
  </si>
  <si>
    <r>
      <t>agent</t>
    </r>
    <r>
      <rPr>
        <sz val="11"/>
        <rFont val="Consolas"/>
        <family val="3"/>
        <charset val="204"/>
      </rPr>
      <t>.benef_shar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</si>
</sst>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B91AF"/>
      <name val="Consolas"/>
      <family val="3"/>
      <charset val="204"/>
    </font>
    <font>
      <sz val="11"/>
      <name val="Consolas"/>
      <family val="3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2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2" xfId="0" applyFill="1" applyBorder="1"/>
    <xf numFmtId="2" fontId="0" fillId="0" borderId="0" xfId="0" applyNumberFormat="1" applyBorder="1"/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A13" workbookViewId="0">
      <selection activeCell="J44" sqref="J44"/>
    </sheetView>
  </sheetViews>
  <sheetFormatPr defaultRowHeight="15" x14ac:dyDescent="0.25"/>
  <cols>
    <col min="21" max="21" width="9.140625" style="1"/>
  </cols>
  <sheetData>
    <row r="1" spans="1:12" x14ac:dyDescent="0.25">
      <c r="D1">
        <v>1.1499999999999999</v>
      </c>
      <c r="E1">
        <v>1.05</v>
      </c>
      <c r="F1">
        <v>1.35</v>
      </c>
      <c r="G1">
        <v>1.2</v>
      </c>
      <c r="H1">
        <v>1.2</v>
      </c>
      <c r="I1" s="4" t="s">
        <v>25</v>
      </c>
    </row>
    <row r="2" spans="1:12" x14ac:dyDescent="0.25">
      <c r="C2" s="10" t="s">
        <v>6</v>
      </c>
      <c r="D2" s="11" t="s">
        <v>12</v>
      </c>
      <c r="E2" s="6" t="s">
        <v>13</v>
      </c>
      <c r="F2" s="7" t="s">
        <v>14</v>
      </c>
      <c r="G2" s="8" t="s">
        <v>15</v>
      </c>
      <c r="H2" s="9" t="s">
        <v>16</v>
      </c>
      <c r="L2" t="s">
        <v>17</v>
      </c>
    </row>
    <row r="3" spans="1:12" x14ac:dyDescent="0.25">
      <c r="B3" s="10" t="s">
        <v>5</v>
      </c>
      <c r="D3" s="12">
        <v>0.01</v>
      </c>
      <c r="E3">
        <v>0</v>
      </c>
      <c r="F3">
        <v>0.01</v>
      </c>
      <c r="G3">
        <v>0.02</v>
      </c>
      <c r="H3">
        <v>0.03</v>
      </c>
      <c r="I3" s="4" t="s">
        <v>29</v>
      </c>
      <c r="L3" t="s">
        <v>18</v>
      </c>
    </row>
    <row r="4" spans="1:12" x14ac:dyDescent="0.25">
      <c r="A4">
        <v>1.1499999999999999</v>
      </c>
      <c r="B4" s="13" t="s">
        <v>12</v>
      </c>
      <c r="C4" s="14">
        <v>0.01</v>
      </c>
      <c r="D4" s="15">
        <f>((1-$C4)/(1+D$3)*D$1)-$A4</f>
        <v>-2.2772277227722793E-2</v>
      </c>
      <c r="E4" s="15">
        <f t="shared" ref="E4:H8" si="0">((1-$C4)/(1+E$3)*E$1)-$A4</f>
        <v>-0.11049999999999982</v>
      </c>
      <c r="F4" s="15">
        <f t="shared" si="0"/>
        <v>0.17326732673267342</v>
      </c>
      <c r="G4" s="15">
        <f t="shared" si="0"/>
        <v>1.4705882352941124E-2</v>
      </c>
      <c r="H4" s="15">
        <f t="shared" si="0"/>
        <v>3.3980582524273384E-3</v>
      </c>
      <c r="I4" s="16"/>
      <c r="L4" t="s">
        <v>20</v>
      </c>
    </row>
    <row r="5" spans="1:12" x14ac:dyDescent="0.25">
      <c r="A5">
        <v>1.05</v>
      </c>
      <c r="B5" s="6" t="s">
        <v>13</v>
      </c>
      <c r="C5" s="1">
        <v>0.01</v>
      </c>
      <c r="D5" s="15">
        <f t="shared" ref="D5:D8" si="1">((1-$C5)/(1+D$3)*D$1)-$A5</f>
        <v>7.7227722772277074E-2</v>
      </c>
      <c r="E5" s="15">
        <f t="shared" si="0"/>
        <v>-1.0499999999999954E-2</v>
      </c>
      <c r="F5" s="15">
        <f t="shared" si="0"/>
        <v>0.27326732673267329</v>
      </c>
      <c r="G5" s="15">
        <f t="shared" si="0"/>
        <v>0.11470588235294099</v>
      </c>
      <c r="H5" s="15">
        <f t="shared" si="0"/>
        <v>0.10339805825242721</v>
      </c>
      <c r="I5" s="16"/>
      <c r="L5" t="s">
        <v>22</v>
      </c>
    </row>
    <row r="6" spans="1:12" x14ac:dyDescent="0.25">
      <c r="A6">
        <v>1.35</v>
      </c>
      <c r="B6" s="7" t="s">
        <v>14</v>
      </c>
      <c r="C6" s="1">
        <v>0.02</v>
      </c>
      <c r="D6" s="15">
        <f t="shared" si="1"/>
        <v>-0.23415841584158437</v>
      </c>
      <c r="E6" s="15">
        <f t="shared" si="0"/>
        <v>-0.32100000000000017</v>
      </c>
      <c r="F6" s="15">
        <f t="shared" si="0"/>
        <v>-4.0099009900990135E-2</v>
      </c>
      <c r="G6" s="15">
        <f t="shared" si="0"/>
        <v>-0.19705882352941195</v>
      </c>
      <c r="H6" s="15">
        <f t="shared" si="0"/>
        <v>-0.20825242718446635</v>
      </c>
      <c r="I6" s="16"/>
      <c r="L6" t="s">
        <v>30</v>
      </c>
    </row>
    <row r="7" spans="1:12" x14ac:dyDescent="0.25">
      <c r="A7">
        <v>1.2</v>
      </c>
      <c r="B7" s="8" t="s">
        <v>15</v>
      </c>
      <c r="C7" s="1">
        <v>0.01</v>
      </c>
      <c r="D7" s="15">
        <f t="shared" si="1"/>
        <v>-7.2772277227722837E-2</v>
      </c>
      <c r="E7" s="15">
        <f t="shared" si="0"/>
        <v>-0.16049999999999986</v>
      </c>
      <c r="F7" s="15">
        <f t="shared" si="0"/>
        <v>0.12326732673267338</v>
      </c>
      <c r="G7" s="15">
        <f t="shared" si="0"/>
        <v>-3.529411764705892E-2</v>
      </c>
      <c r="H7" s="15">
        <f t="shared" si="0"/>
        <v>-4.6601941747572706E-2</v>
      </c>
      <c r="I7" s="16"/>
    </row>
    <row r="8" spans="1:12" x14ac:dyDescent="0.25">
      <c r="A8">
        <v>1.2</v>
      </c>
      <c r="B8" s="9" t="s">
        <v>16</v>
      </c>
      <c r="C8" s="1">
        <v>0</v>
      </c>
      <c r="D8" s="15">
        <f t="shared" si="1"/>
        <v>-6.1386138613861441E-2</v>
      </c>
      <c r="E8" s="15">
        <f t="shared" si="0"/>
        <v>-0.14999999999999991</v>
      </c>
      <c r="F8" s="15">
        <f t="shared" si="0"/>
        <v>0.13663366336633676</v>
      </c>
      <c r="G8" s="15">
        <f t="shared" si="0"/>
        <v>-2.3529411764706021E-2</v>
      </c>
      <c r="H8" s="15">
        <f t="shared" si="0"/>
        <v>-3.4951456310679641E-2</v>
      </c>
      <c r="I8" s="16"/>
    </row>
    <row r="9" spans="1:12" x14ac:dyDescent="0.25">
      <c r="A9" s="4" t="s">
        <v>9</v>
      </c>
      <c r="C9" s="4" t="s">
        <v>28</v>
      </c>
      <c r="D9" s="16"/>
      <c r="E9" s="16"/>
      <c r="F9" s="16"/>
      <c r="G9" s="16"/>
      <c r="H9" s="16"/>
      <c r="I9" s="16"/>
    </row>
    <row r="11" spans="1:12" x14ac:dyDescent="0.25">
      <c r="C11" s="23" t="s">
        <v>3</v>
      </c>
      <c r="D11" s="23"/>
      <c r="E11" s="23"/>
      <c r="F11" s="23"/>
      <c r="G11" s="23"/>
      <c r="H11" s="23"/>
      <c r="I11" s="23"/>
    </row>
    <row r="12" spans="1:12" x14ac:dyDescent="0.25">
      <c r="D12" s="5" t="s">
        <v>12</v>
      </c>
      <c r="E12" s="6" t="s">
        <v>13</v>
      </c>
      <c r="F12" s="7" t="s">
        <v>14</v>
      </c>
      <c r="G12" s="8" t="s">
        <v>15</v>
      </c>
      <c r="H12" s="9" t="s">
        <v>16</v>
      </c>
      <c r="I12" s="4" t="s">
        <v>2</v>
      </c>
    </row>
    <row r="13" spans="1:12" x14ac:dyDescent="0.25">
      <c r="B13" s="1"/>
      <c r="C13" t="s">
        <v>1</v>
      </c>
      <c r="D13" s="1">
        <v>1.1000000000000001</v>
      </c>
      <c r="E13" s="1">
        <v>1.1499999999999999</v>
      </c>
      <c r="F13" s="1">
        <v>1.25</v>
      </c>
      <c r="G13" s="1">
        <v>1.05</v>
      </c>
      <c r="H13" s="1">
        <v>1.4</v>
      </c>
    </row>
    <row r="14" spans="1:12" x14ac:dyDescent="0.25">
      <c r="B14" s="1"/>
      <c r="C14" t="s">
        <v>26</v>
      </c>
      <c r="D14">
        <f>POWER(D13-1,0.5)</f>
        <v>0.31622776601683805</v>
      </c>
      <c r="E14">
        <f>POWER(E13-1,0.5)</f>
        <v>0.38729833462074159</v>
      </c>
      <c r="F14">
        <f>POWER(F13-1,0.5)</f>
        <v>0.5</v>
      </c>
      <c r="G14">
        <f>POWER(G13-1,0.5)</f>
        <v>0.22360679774997907</v>
      </c>
      <c r="H14">
        <f>POWER(H13-1,0.5)</f>
        <v>0.63245553203367577</v>
      </c>
      <c r="I14">
        <f>SUM(D14:H14)</f>
        <v>2.0595884304212344</v>
      </c>
    </row>
    <row r="15" spans="1:12" x14ac:dyDescent="0.25">
      <c r="B15" s="1"/>
      <c r="C15" t="s">
        <v>0</v>
      </c>
      <c r="D15" s="2">
        <f>D14/$I14</f>
        <v>0.15353930005916863</v>
      </c>
      <c r="E15" s="2">
        <f>E14/$I14</f>
        <v>0.18804647030452096</v>
      </c>
      <c r="F15" s="2">
        <f>F14/$I14</f>
        <v>0.24276694926749914</v>
      </c>
      <c r="G15" s="2">
        <f>G14/$I14</f>
        <v>0.10856868025047423</v>
      </c>
      <c r="H15" s="2">
        <f>H14/$I14</f>
        <v>0.3070786001183371</v>
      </c>
      <c r="I15" s="2">
        <f>SUM(D15:H15)</f>
        <v>1</v>
      </c>
    </row>
    <row r="16" spans="1:12" x14ac:dyDescent="0.25">
      <c r="C16" t="s">
        <v>27</v>
      </c>
      <c r="D16">
        <f>D15*D13</f>
        <v>0.1688932300650855</v>
      </c>
      <c r="E16">
        <f>E15*E13</f>
        <v>0.2162534408501991</v>
      </c>
      <c r="F16">
        <f>F15*F13</f>
        <v>0.30345868658437392</v>
      </c>
      <c r="G16">
        <f>G15*G13</f>
        <v>0.11399711426299794</v>
      </c>
      <c r="H16">
        <f>H15*H13</f>
        <v>0.42991004016567191</v>
      </c>
      <c r="I16" s="3">
        <f>SUM(D16:H16)</f>
        <v>1.2325125119283284</v>
      </c>
    </row>
    <row r="18" spans="3:23" x14ac:dyDescent="0.25">
      <c r="C18" s="23" t="s">
        <v>4</v>
      </c>
      <c r="D18" s="23"/>
      <c r="E18" s="23"/>
      <c r="F18" s="23"/>
      <c r="G18" s="23"/>
      <c r="H18" s="23"/>
      <c r="I18" s="23"/>
    </row>
    <row r="19" spans="3:23" x14ac:dyDescent="0.25">
      <c r="D19" s="5" t="s">
        <v>12</v>
      </c>
      <c r="E19" s="6" t="s">
        <v>13</v>
      </c>
      <c r="F19" s="7" t="s">
        <v>14</v>
      </c>
      <c r="G19" s="8" t="s">
        <v>15</v>
      </c>
      <c r="H19" s="9" t="s">
        <v>16</v>
      </c>
      <c r="I19" s="4" t="s">
        <v>2</v>
      </c>
    </row>
    <row r="20" spans="3:23" x14ac:dyDescent="0.25">
      <c r="C20" t="s">
        <v>9</v>
      </c>
      <c r="D20" s="1">
        <v>1.1499999999999999</v>
      </c>
      <c r="E20" s="1">
        <v>1.05</v>
      </c>
      <c r="F20" s="1">
        <v>1.35</v>
      </c>
      <c r="G20" s="1">
        <v>1.2</v>
      </c>
      <c r="H20" s="1">
        <v>1.2</v>
      </c>
    </row>
    <row r="21" spans="3:23" x14ac:dyDescent="0.25">
      <c r="C21" t="s">
        <v>26</v>
      </c>
      <c r="D21">
        <f>POWER(D20-1,0.5)</f>
        <v>0.38729833462074159</v>
      </c>
      <c r="E21">
        <f>POWER(E20-1,0.5)</f>
        <v>0.22360679774997907</v>
      </c>
      <c r="F21">
        <f>POWER(F20-1,0.5)</f>
        <v>0.5916079783099617</v>
      </c>
      <c r="G21">
        <f>POWER(G20-1,0.5)</f>
        <v>0.44721359549995787</v>
      </c>
      <c r="H21">
        <f>POWER(H20-1,0.5)</f>
        <v>0.44721359549995787</v>
      </c>
      <c r="I21">
        <f>SUM(D21:H21)</f>
        <v>2.0969403016805979</v>
      </c>
      <c r="S21" s="2"/>
      <c r="T21" s="2"/>
      <c r="U21" s="2"/>
      <c r="V21" s="2"/>
      <c r="W21" s="2"/>
    </row>
    <row r="22" spans="3:23" x14ac:dyDescent="0.25">
      <c r="C22" t="s">
        <v>0</v>
      </c>
      <c r="D22" s="2">
        <f>D21/$G21</f>
        <v>0.8660254037844386</v>
      </c>
      <c r="E22" s="2">
        <f>E21/$G21</f>
        <v>0.50000000000000033</v>
      </c>
      <c r="F22" s="2">
        <f>F21/$G21</f>
        <v>1.3228756555322958</v>
      </c>
      <c r="G22" s="2">
        <f>G21/$G21</f>
        <v>1</v>
      </c>
      <c r="H22" s="2">
        <f>H21/$G21</f>
        <v>1</v>
      </c>
      <c r="I22">
        <f>SUM(D22:H22)</f>
        <v>4.6889010593167342</v>
      </c>
      <c r="R22" s="2"/>
      <c r="S22" s="2"/>
      <c r="T22" s="2"/>
      <c r="U22" s="2"/>
      <c r="V22" s="2"/>
      <c r="W22" s="2"/>
    </row>
    <row r="23" spans="3:23" x14ac:dyDescent="0.25">
      <c r="C23" t="s">
        <v>27</v>
      </c>
      <c r="D23">
        <f>D22*D20</f>
        <v>0.99592921435210435</v>
      </c>
      <c r="E23">
        <f>E22*E20</f>
        <v>0.52500000000000036</v>
      </c>
      <c r="F23">
        <f>F22*F20</f>
        <v>1.7858821349685994</v>
      </c>
      <c r="G23">
        <f>G22*G20</f>
        <v>1.2</v>
      </c>
      <c r="H23">
        <f>H22*H20</f>
        <v>1.2</v>
      </c>
      <c r="I23">
        <f>SUM(D23:H23)</f>
        <v>5.706811349320704</v>
      </c>
    </row>
    <row r="24" spans="3:23" x14ac:dyDescent="0.25">
      <c r="R24" s="2"/>
    </row>
    <row r="25" spans="3:23" x14ac:dyDescent="0.25">
      <c r="C25" s="23" t="s">
        <v>31</v>
      </c>
      <c r="D25" s="23"/>
      <c r="E25" s="23"/>
      <c r="F25" s="23"/>
      <c r="G25" s="23"/>
      <c r="H25" s="23"/>
      <c r="I25" s="23"/>
    </row>
    <row r="26" spans="3:23" x14ac:dyDescent="0.25">
      <c r="D26" s="5" t="s">
        <v>12</v>
      </c>
      <c r="E26" s="6" t="s">
        <v>13</v>
      </c>
      <c r="F26" s="7" t="s">
        <v>14</v>
      </c>
      <c r="G26" s="8" t="s">
        <v>15</v>
      </c>
      <c r="H26" s="9" t="s">
        <v>16</v>
      </c>
    </row>
    <row r="27" spans="3:23" x14ac:dyDescent="0.25">
      <c r="C27" t="s">
        <v>6</v>
      </c>
      <c r="D27" s="1">
        <v>0.01</v>
      </c>
      <c r="E27" s="1">
        <v>0</v>
      </c>
      <c r="F27" s="1">
        <v>0.01</v>
      </c>
      <c r="G27" s="1">
        <v>0.02</v>
      </c>
      <c r="H27" s="1">
        <v>0.03</v>
      </c>
    </row>
    <row r="28" spans="3:23" x14ac:dyDescent="0.25">
      <c r="C28" t="s">
        <v>5</v>
      </c>
      <c r="D28" s="1">
        <v>0.01</v>
      </c>
      <c r="E28" s="1">
        <v>0.01</v>
      </c>
      <c r="F28" s="1">
        <v>0.02</v>
      </c>
      <c r="G28" s="1">
        <v>0.01</v>
      </c>
      <c r="H28" s="1">
        <v>0</v>
      </c>
    </row>
    <row r="30" spans="3:23" x14ac:dyDescent="0.25">
      <c r="C30" t="s">
        <v>7</v>
      </c>
      <c r="D30" s="2">
        <f>IF(D15 &gt; D22, D15-D22,0)</f>
        <v>0</v>
      </c>
      <c r="E30" s="2">
        <f>IF(E15 &gt; E22, E15-E22,0)</f>
        <v>0</v>
      </c>
      <c r="F30" s="2">
        <f>IF(F15 &gt; F22, F15-F22,0)</f>
        <v>0</v>
      </c>
      <c r="G30" s="2">
        <f>IF(G15 &gt; G22, G15-G22,0)</f>
        <v>0</v>
      </c>
      <c r="H30" s="2">
        <f>IF(H15 &gt; H22, H15-H22,0)</f>
        <v>0</v>
      </c>
      <c r="I30" s="2">
        <f>SUM(D30:H30)</f>
        <v>0</v>
      </c>
    </row>
    <row r="31" spans="3:23" x14ac:dyDescent="0.25">
      <c r="C31" t="s">
        <v>8</v>
      </c>
      <c r="D31" s="2">
        <f>IF(D15 &lt; D22, D22-D15,0)</f>
        <v>0.71248610372526999</v>
      </c>
      <c r="E31" s="2">
        <f>IF(E15 &lt; E22, E22-E15,0)</f>
        <v>0.3119535296954794</v>
      </c>
      <c r="F31" s="2">
        <f>IF(F15 &lt; F22, F22-F15,0)</f>
        <v>1.0801087062647967</v>
      </c>
      <c r="G31" s="2">
        <f>IF(G15 &lt; G22, G22-G15,0)</f>
        <v>0.89143131974952583</v>
      </c>
      <c r="H31" s="2">
        <f>IF(H15 &lt; H22, H22-H15,0)</f>
        <v>0.6929213998816629</v>
      </c>
      <c r="I31" s="2">
        <f>SUM(D31:H31)</f>
        <v>3.6889010593167346</v>
      </c>
    </row>
    <row r="33" spans="1:12" x14ac:dyDescent="0.25">
      <c r="A33" s="24" t="s">
        <v>32</v>
      </c>
      <c r="B33" s="24"/>
      <c r="C33" s="24"/>
      <c r="D33" s="4"/>
      <c r="J33" s="1"/>
    </row>
    <row r="34" spans="1:12" x14ac:dyDescent="0.25">
      <c r="A34" s="23" t="s">
        <v>19</v>
      </c>
      <c r="B34" s="23"/>
      <c r="C34" s="23"/>
      <c r="E34" s="23" t="s">
        <v>21</v>
      </c>
      <c r="F34" s="23"/>
      <c r="G34" s="23"/>
      <c r="I34" s="23" t="s">
        <v>21</v>
      </c>
      <c r="J34" s="23"/>
      <c r="K34" s="23"/>
      <c r="L34" s="23"/>
    </row>
    <row r="35" spans="1:12" x14ac:dyDescent="0.25">
      <c r="A35" s="4" t="s">
        <v>10</v>
      </c>
      <c r="B35" s="4" t="s">
        <v>11</v>
      </c>
      <c r="C35" s="4"/>
      <c r="E35" s="4" t="s">
        <v>10</v>
      </c>
      <c r="F35" s="4" t="s">
        <v>11</v>
      </c>
      <c r="G35" s="4"/>
      <c r="H35" s="4"/>
      <c r="I35" s="4" t="s">
        <v>10</v>
      </c>
      <c r="J35" s="4" t="s">
        <v>11</v>
      </c>
      <c r="K35" s="4" t="s">
        <v>23</v>
      </c>
      <c r="L35" s="4" t="s">
        <v>24</v>
      </c>
    </row>
    <row r="36" spans="1:12" x14ac:dyDescent="0.25">
      <c r="A36" s="18" t="s">
        <v>13</v>
      </c>
      <c r="B36" s="19" t="s">
        <v>14</v>
      </c>
      <c r="C36">
        <v>0.27326732673267329</v>
      </c>
      <c r="E36" s="18" t="s">
        <v>13</v>
      </c>
      <c r="F36" s="19" t="s">
        <v>14</v>
      </c>
      <c r="G36">
        <f>C36</f>
        <v>0.27326732673267329</v>
      </c>
      <c r="I36" s="18" t="s">
        <v>13</v>
      </c>
      <c r="J36" s="19" t="s">
        <v>14</v>
      </c>
      <c r="K36">
        <v>3.9362197583184211E-2</v>
      </c>
      <c r="L36" s="19" t="s">
        <v>14</v>
      </c>
    </row>
    <row r="37" spans="1:12" x14ac:dyDescent="0.25">
      <c r="A37" s="17" t="s">
        <v>12</v>
      </c>
      <c r="B37" s="19" t="s">
        <v>14</v>
      </c>
      <c r="C37">
        <v>0.17326732673267342</v>
      </c>
      <c r="E37" s="22"/>
      <c r="F37" s="22"/>
      <c r="G37" s="1"/>
      <c r="I37" s="22"/>
      <c r="J37" s="22"/>
    </row>
    <row r="38" spans="1:12" x14ac:dyDescent="0.25">
      <c r="A38" s="20" t="s">
        <v>16</v>
      </c>
      <c r="B38" s="19" t="s">
        <v>14</v>
      </c>
      <c r="C38">
        <v>0.13663366336633676</v>
      </c>
      <c r="E38" s="20" t="s">
        <v>16</v>
      </c>
      <c r="F38" s="19" t="s">
        <v>14</v>
      </c>
      <c r="G38">
        <f>C38</f>
        <v>0.13663366336633676</v>
      </c>
      <c r="I38" s="20" t="s">
        <v>16</v>
      </c>
      <c r="J38" s="19" t="s">
        <v>14</v>
      </c>
    </row>
    <row r="39" spans="1:12" x14ac:dyDescent="0.25">
      <c r="A39" s="21" t="s">
        <v>15</v>
      </c>
      <c r="B39" s="19" t="s">
        <v>14</v>
      </c>
      <c r="C39">
        <v>0.12326732673267338</v>
      </c>
      <c r="E39" s="22"/>
      <c r="F39" s="22"/>
      <c r="G39" s="1"/>
      <c r="I39" s="22"/>
      <c r="J39" s="22"/>
    </row>
    <row r="40" spans="1:12" x14ac:dyDescent="0.25">
      <c r="A40" s="18" t="s">
        <v>13</v>
      </c>
      <c r="B40" s="21" t="s">
        <v>15</v>
      </c>
      <c r="C40">
        <v>0.11470588235294099</v>
      </c>
      <c r="E40" s="18" t="s">
        <v>13</v>
      </c>
      <c r="F40" s="21" t="s">
        <v>15</v>
      </c>
      <c r="G40">
        <f>C40</f>
        <v>0.11470588235294099</v>
      </c>
      <c r="I40" s="18" t="s">
        <v>13</v>
      </c>
      <c r="J40" s="21" t="s">
        <v>15</v>
      </c>
      <c r="K40">
        <v>4.2049478411375296E-2</v>
      </c>
      <c r="L40" s="18" t="s">
        <v>13</v>
      </c>
    </row>
    <row r="41" spans="1:12" x14ac:dyDescent="0.25">
      <c r="A41" s="18" t="s">
        <v>13</v>
      </c>
      <c r="B41" s="20" t="s">
        <v>16</v>
      </c>
      <c r="C41">
        <v>0.10339805825242721</v>
      </c>
      <c r="E41" s="22"/>
      <c r="F41" s="22"/>
      <c r="G41" s="1"/>
      <c r="I41" s="22"/>
      <c r="J41" s="22"/>
      <c r="K41" s="1"/>
    </row>
    <row r="42" spans="1:12" x14ac:dyDescent="0.25">
      <c r="A42" s="18" t="s">
        <v>13</v>
      </c>
      <c r="B42" s="17" t="s">
        <v>12</v>
      </c>
      <c r="C42">
        <v>7.7227722772277074E-2</v>
      </c>
      <c r="E42" s="18" t="s">
        <v>13</v>
      </c>
      <c r="F42" s="17" t="s">
        <v>12</v>
      </c>
      <c r="G42">
        <f>C42</f>
        <v>7.7227722772277074E-2</v>
      </c>
      <c r="I42" s="18" t="s">
        <v>13</v>
      </c>
      <c r="J42" s="17" t="s">
        <v>12</v>
      </c>
    </row>
    <row r="43" spans="1:12" x14ac:dyDescent="0.25">
      <c r="A43" s="17" t="s">
        <v>12</v>
      </c>
      <c r="B43" s="21" t="s">
        <v>15</v>
      </c>
      <c r="C43">
        <v>1.4705882352941124E-2</v>
      </c>
      <c r="J43" s="1"/>
    </row>
    <row r="44" spans="1:12" x14ac:dyDescent="0.25">
      <c r="A44" s="17" t="s">
        <v>12</v>
      </c>
      <c r="B44" s="20" t="s">
        <v>16</v>
      </c>
      <c r="C44">
        <v>3.3980582524273384E-3</v>
      </c>
      <c r="J44" s="1"/>
    </row>
    <row r="47" spans="1:12" x14ac:dyDescent="0.25">
      <c r="B47" t="s">
        <v>7</v>
      </c>
      <c r="C47" t="s">
        <v>8</v>
      </c>
    </row>
    <row r="48" spans="1:12" x14ac:dyDescent="0.25">
      <c r="A48" s="5" t="s">
        <v>12</v>
      </c>
      <c r="B48" s="2"/>
      <c r="C48" s="2">
        <v>3.1157581540341095E-2</v>
      </c>
    </row>
    <row r="49" spans="1:3" x14ac:dyDescent="0.25">
      <c r="A49" s="6" t="s">
        <v>13</v>
      </c>
      <c r="B49" s="2"/>
      <c r="C49" s="2"/>
    </row>
    <row r="50" spans="1:3" x14ac:dyDescent="0.25">
      <c r="A50" s="7" t="s">
        <v>14</v>
      </c>
      <c r="B50" s="2"/>
      <c r="C50" s="2"/>
    </row>
    <row r="51" spans="1:3" x14ac:dyDescent="0.25">
      <c r="A51" s="8" t="s">
        <v>15</v>
      </c>
      <c r="B51" s="2"/>
      <c r="C51" s="2">
        <v>6.2651429958073268E-2</v>
      </c>
    </row>
    <row r="52" spans="1:3" x14ac:dyDescent="0.25">
      <c r="A52" s="9" t="s">
        <v>16</v>
      </c>
      <c r="B52" s="2">
        <v>9.3809011498414308E-2</v>
      </c>
      <c r="C52" s="2"/>
    </row>
  </sheetData>
  <mergeCells count="7">
    <mergeCell ref="C25:I25"/>
    <mergeCell ref="C18:I18"/>
    <mergeCell ref="A34:C34"/>
    <mergeCell ref="E34:G34"/>
    <mergeCell ref="I34:L34"/>
    <mergeCell ref="C11:I11"/>
    <mergeCell ref="A33:C33"/>
  </mergeCells>
  <conditionalFormatting sqref="D4:H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Королёв Михаил Евгеньевич</dc:creator>
  <cp:lastModifiedBy>User</cp:lastModifiedBy>
  <dcterms:created xsi:type="dcterms:W3CDTF">2017-04-17T06:03:06Z</dcterms:created>
  <dcterms:modified xsi:type="dcterms:W3CDTF">2017-04-23T08:29:28Z</dcterms:modified>
</cp:coreProperties>
</file>