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sikova.dv\Documents\GitHub\Python_tasks_algorithm\Crystal Lab codes\"/>
    </mc:Choice>
  </mc:AlternateContent>
  <xr:revisionPtr revIDLastSave="0" documentId="13_ncr:1_{F370F1C0-9E3A-41AF-B007-2A97B327573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10sec-20kHz" sheetId="1" r:id="rId1"/>
    <sheet name="10sec-40kHz" sheetId="7" r:id="rId2"/>
    <sheet name="10sec-60kHz" sheetId="8" r:id="rId3"/>
    <sheet name="10sec-80kHz" sheetId="9" r:id="rId4"/>
    <sheet name="10sec-100kHz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7" l="1"/>
  <c r="H32" i="7"/>
  <c r="H33" i="8"/>
  <c r="H32" i="8"/>
  <c r="H31" i="8"/>
  <c r="H35" i="8" s="1"/>
  <c r="H33" i="9"/>
  <c r="H32" i="9"/>
  <c r="H31" i="9"/>
  <c r="H35" i="9" s="1"/>
  <c r="H33" i="10"/>
  <c r="H34" i="10" s="1"/>
  <c r="H32" i="10"/>
  <c r="H31" i="10"/>
  <c r="I24" i="10"/>
  <c r="K24" i="10" s="1"/>
  <c r="N14" i="10" s="1"/>
  <c r="I23" i="10"/>
  <c r="I22" i="10"/>
  <c r="C336" i="10"/>
  <c r="C337" i="10"/>
  <c r="C338" i="10"/>
  <c r="C339" i="10"/>
  <c r="C340" i="10"/>
  <c r="C341" i="10"/>
  <c r="C335" i="10"/>
  <c r="C332" i="10"/>
  <c r="C333" i="10"/>
  <c r="C334" i="10"/>
  <c r="C331" i="10"/>
  <c r="I21" i="10"/>
  <c r="I20" i="10"/>
  <c r="C330" i="10"/>
  <c r="C329" i="10"/>
  <c r="C326" i="10"/>
  <c r="C327" i="10"/>
  <c r="C328" i="10"/>
  <c r="C325" i="10"/>
  <c r="I19" i="10"/>
  <c r="I18" i="10"/>
  <c r="K18" i="10" s="1"/>
  <c r="C321" i="10"/>
  <c r="C322" i="10"/>
  <c r="C323" i="10"/>
  <c r="C324" i="10"/>
  <c r="C320" i="10"/>
  <c r="C318" i="10"/>
  <c r="C319" i="10"/>
  <c r="C317" i="10"/>
  <c r="C312" i="10"/>
  <c r="C313" i="10"/>
  <c r="C314" i="10"/>
  <c r="C315" i="10"/>
  <c r="C316" i="10"/>
  <c r="C311" i="10"/>
  <c r="C310" i="10"/>
  <c r="C309" i="10"/>
  <c r="C308" i="10"/>
  <c r="C307" i="10"/>
  <c r="I15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292" i="10"/>
  <c r="I14" i="10"/>
  <c r="C285" i="10"/>
  <c r="C286" i="10"/>
  <c r="C287" i="10"/>
  <c r="C288" i="10"/>
  <c r="C289" i="10"/>
  <c r="C290" i="10"/>
  <c r="C291" i="10"/>
  <c r="C284" i="10"/>
  <c r="I13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70" i="10"/>
  <c r="I1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52" i="10"/>
  <c r="I1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31" i="10"/>
  <c r="I10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13" i="10"/>
  <c r="I9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188" i="10"/>
  <c r="I8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50" i="10"/>
  <c r="I7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19" i="10"/>
  <c r="I6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82" i="10"/>
  <c r="I5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46" i="10"/>
  <c r="I4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25" i="10"/>
  <c r="I3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10" i="10"/>
  <c r="I2" i="10"/>
  <c r="C3" i="10"/>
  <c r="C4" i="10"/>
  <c r="C5" i="10"/>
  <c r="C6" i="10"/>
  <c r="C7" i="10"/>
  <c r="C8" i="10"/>
  <c r="C9" i="10"/>
  <c r="C2" i="10"/>
  <c r="E2" i="10"/>
  <c r="K22" i="10"/>
  <c r="I17" i="10"/>
  <c r="K17" i="10" s="1"/>
  <c r="I16" i="10"/>
  <c r="K16" i="10" s="1"/>
  <c r="K21" i="10"/>
  <c r="I24" i="9"/>
  <c r="C183" i="9"/>
  <c r="C184" i="9"/>
  <c r="C185" i="9"/>
  <c r="C182" i="9"/>
  <c r="I19" i="9"/>
  <c r="I18" i="9"/>
  <c r="C180" i="9"/>
  <c r="C181" i="9"/>
  <c r="C179" i="9"/>
  <c r="C178" i="9"/>
  <c r="C177" i="9"/>
  <c r="I17" i="9"/>
  <c r="I16" i="9"/>
  <c r="C174" i="9"/>
  <c r="C175" i="9"/>
  <c r="C176" i="9"/>
  <c r="C172" i="9"/>
  <c r="C173" i="9"/>
  <c r="C171" i="9"/>
  <c r="I15" i="9"/>
  <c r="I14" i="9"/>
  <c r="K14" i="9" s="1"/>
  <c r="C166" i="9"/>
  <c r="C167" i="9"/>
  <c r="C168" i="9"/>
  <c r="C169" i="9"/>
  <c r="C170" i="9"/>
  <c r="C165" i="9"/>
  <c r="C163" i="9"/>
  <c r="C164" i="9"/>
  <c r="C162" i="9"/>
  <c r="C158" i="9"/>
  <c r="C159" i="9"/>
  <c r="C160" i="9"/>
  <c r="C161" i="9"/>
  <c r="C157" i="9"/>
  <c r="I12" i="9"/>
  <c r="I11" i="9"/>
  <c r="C156" i="9"/>
  <c r="C155" i="9"/>
  <c r="C153" i="9"/>
  <c r="C154" i="9"/>
  <c r="C152" i="9"/>
  <c r="C144" i="9"/>
  <c r="C145" i="9"/>
  <c r="C146" i="9"/>
  <c r="C147" i="9"/>
  <c r="C148" i="9"/>
  <c r="C149" i="9"/>
  <c r="C150" i="9"/>
  <c r="C151" i="9"/>
  <c r="C143" i="9"/>
  <c r="I9" i="9"/>
  <c r="C133" i="9"/>
  <c r="C134" i="9"/>
  <c r="C135" i="9"/>
  <c r="C136" i="9"/>
  <c r="C137" i="9"/>
  <c r="C138" i="9"/>
  <c r="C139" i="9"/>
  <c r="C140" i="9"/>
  <c r="C141" i="9"/>
  <c r="C142" i="9"/>
  <c r="C132" i="9"/>
  <c r="I7" i="9"/>
  <c r="C123" i="9"/>
  <c r="C124" i="9"/>
  <c r="C125" i="9"/>
  <c r="C126" i="9"/>
  <c r="C127" i="9"/>
  <c r="C128" i="9"/>
  <c r="C129" i="9"/>
  <c r="C130" i="9"/>
  <c r="C131" i="9"/>
  <c r="C122" i="9"/>
  <c r="I8" i="9"/>
  <c r="C113" i="9"/>
  <c r="C114" i="9"/>
  <c r="C115" i="9"/>
  <c r="C116" i="9"/>
  <c r="C117" i="9"/>
  <c r="C118" i="9"/>
  <c r="C119" i="9"/>
  <c r="C120" i="9"/>
  <c r="C121" i="9"/>
  <c r="C112" i="9"/>
  <c r="I6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85" i="9"/>
  <c r="I5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54" i="9"/>
  <c r="I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24" i="9"/>
  <c r="C20" i="9"/>
  <c r="C21" i="9"/>
  <c r="C22" i="9"/>
  <c r="C23" i="9"/>
  <c r="I3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5" i="9"/>
  <c r="C3" i="9"/>
  <c r="C4" i="9"/>
  <c r="C2" i="9"/>
  <c r="I2" i="9"/>
  <c r="E2" i="9"/>
  <c r="H34" i="9"/>
  <c r="K24" i="9"/>
  <c r="N14" i="9" s="1"/>
  <c r="I23" i="9"/>
  <c r="K23" i="9" s="1"/>
  <c r="I22" i="9"/>
  <c r="K22" i="9" s="1"/>
  <c r="K20" i="9"/>
  <c r="K17" i="9"/>
  <c r="K15" i="9"/>
  <c r="I13" i="9"/>
  <c r="K13" i="9" s="1"/>
  <c r="K12" i="9"/>
  <c r="K11" i="9"/>
  <c r="I10" i="9"/>
  <c r="K10" i="9" s="1"/>
  <c r="K9" i="9"/>
  <c r="H34" i="8"/>
  <c r="I24" i="8"/>
  <c r="I23" i="8"/>
  <c r="K23" i="8" s="1"/>
  <c r="I22" i="8"/>
  <c r="I21" i="8"/>
  <c r="I20" i="8"/>
  <c r="K20" i="8" s="1"/>
  <c r="I19" i="8"/>
  <c r="K19" i="8" s="1"/>
  <c r="C250" i="8"/>
  <c r="C249" i="8"/>
  <c r="C248" i="8"/>
  <c r="C247" i="8"/>
  <c r="C246" i="8"/>
  <c r="C245" i="8"/>
  <c r="C244" i="8"/>
  <c r="I17" i="8"/>
  <c r="I16" i="8"/>
  <c r="C241" i="8"/>
  <c r="C242" i="8"/>
  <c r="C243" i="8"/>
  <c r="C240" i="8"/>
  <c r="C236" i="8"/>
  <c r="C237" i="8"/>
  <c r="C238" i="8"/>
  <c r="C239" i="8"/>
  <c r="C235" i="8"/>
  <c r="I14" i="8"/>
  <c r="I15" i="8"/>
  <c r="C233" i="8"/>
  <c r="C234" i="8"/>
  <c r="C232" i="8"/>
  <c r="C226" i="8"/>
  <c r="C227" i="8"/>
  <c r="C228" i="8"/>
  <c r="C229" i="8"/>
  <c r="C230" i="8"/>
  <c r="C231" i="8"/>
  <c r="C225" i="8"/>
  <c r="I13" i="8"/>
  <c r="K13" i="8" s="1"/>
  <c r="C216" i="8"/>
  <c r="C217" i="8"/>
  <c r="C218" i="8"/>
  <c r="C219" i="8"/>
  <c r="C220" i="8"/>
  <c r="C221" i="8"/>
  <c r="C222" i="8"/>
  <c r="C223" i="8"/>
  <c r="C224" i="8"/>
  <c r="C215" i="8"/>
  <c r="C209" i="8"/>
  <c r="C210" i="8"/>
  <c r="C211" i="8"/>
  <c r="C212" i="8"/>
  <c r="C213" i="8"/>
  <c r="C214" i="8"/>
  <c r="C208" i="8"/>
  <c r="I10" i="8"/>
  <c r="I11" i="8"/>
  <c r="K11" i="8" s="1"/>
  <c r="I12" i="8"/>
  <c r="C202" i="8"/>
  <c r="C203" i="8"/>
  <c r="C204" i="8"/>
  <c r="C205" i="8"/>
  <c r="C206" i="8"/>
  <c r="C207" i="8"/>
  <c r="C201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184" i="8"/>
  <c r="I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69" i="8"/>
  <c r="C158" i="8"/>
  <c r="C159" i="8"/>
  <c r="C160" i="8"/>
  <c r="C161" i="8"/>
  <c r="C162" i="8"/>
  <c r="C163" i="8"/>
  <c r="C164" i="8"/>
  <c r="C165" i="8"/>
  <c r="C166" i="8"/>
  <c r="C167" i="8"/>
  <c r="C168" i="8"/>
  <c r="C157" i="8"/>
  <c r="I7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36" i="8"/>
  <c r="I6" i="8"/>
  <c r="K6" i="8" s="1"/>
  <c r="I5" i="8"/>
  <c r="K5" i="8" s="1"/>
  <c r="C135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98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65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30" i="8"/>
  <c r="I4" i="8"/>
  <c r="K4" i="8" s="1"/>
  <c r="I3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8" i="8"/>
  <c r="I2" i="8"/>
  <c r="K2" i="8" s="1"/>
  <c r="C3" i="8"/>
  <c r="C4" i="8"/>
  <c r="C5" i="8"/>
  <c r="C6" i="8"/>
  <c r="C7" i="8"/>
  <c r="C2" i="8"/>
  <c r="E2" i="8"/>
  <c r="K24" i="8" s="1"/>
  <c r="N14" i="8" s="1"/>
  <c r="K22" i="8"/>
  <c r="K21" i="8"/>
  <c r="K17" i="8"/>
  <c r="K16" i="8"/>
  <c r="K12" i="8"/>
  <c r="K9" i="8"/>
  <c r="K8" i="8"/>
  <c r="K3" i="8"/>
  <c r="N3" i="8" s="1"/>
  <c r="H31" i="7"/>
  <c r="H35" i="7" s="1"/>
  <c r="C11" i="7"/>
  <c r="C12" i="7"/>
  <c r="C13" i="7"/>
  <c r="C14" i="7"/>
  <c r="C15" i="7"/>
  <c r="C16" i="7"/>
  <c r="C17" i="7"/>
  <c r="C18" i="7"/>
  <c r="C19" i="7"/>
  <c r="C20" i="7"/>
  <c r="C3" i="7"/>
  <c r="C4" i="7"/>
  <c r="C5" i="7"/>
  <c r="C6" i="7"/>
  <c r="C7" i="7"/>
  <c r="C8" i="7"/>
  <c r="C9" i="7"/>
  <c r="C2" i="7"/>
  <c r="C327" i="7"/>
  <c r="C326" i="7"/>
  <c r="C325" i="7"/>
  <c r="C324" i="7"/>
  <c r="C323" i="7"/>
  <c r="C322" i="7"/>
  <c r="C321" i="7"/>
  <c r="C320" i="7"/>
  <c r="C317" i="7"/>
  <c r="C318" i="7"/>
  <c r="C319" i="7"/>
  <c r="C316" i="7"/>
  <c r="C315" i="7"/>
  <c r="C310" i="7"/>
  <c r="C311" i="7"/>
  <c r="C312" i="7"/>
  <c r="C313" i="7"/>
  <c r="C314" i="7"/>
  <c r="C309" i="7"/>
  <c r="C308" i="7"/>
  <c r="C307" i="7"/>
  <c r="C299" i="7"/>
  <c r="C300" i="7"/>
  <c r="C301" i="7"/>
  <c r="C302" i="7"/>
  <c r="C303" i="7"/>
  <c r="C304" i="7"/>
  <c r="C305" i="7"/>
  <c r="C306" i="7"/>
  <c r="C298" i="7"/>
  <c r="C293" i="7"/>
  <c r="C294" i="7"/>
  <c r="C295" i="7"/>
  <c r="C296" i="7"/>
  <c r="C297" i="7"/>
  <c r="C292" i="7"/>
  <c r="C282" i="7"/>
  <c r="C283" i="7"/>
  <c r="C284" i="7"/>
  <c r="C285" i="7"/>
  <c r="C286" i="7"/>
  <c r="C287" i="7"/>
  <c r="C288" i="7"/>
  <c r="C289" i="7"/>
  <c r="C290" i="7"/>
  <c r="C291" i="7"/>
  <c r="C281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67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5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31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0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187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53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20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73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42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10" i="7"/>
  <c r="I24" i="7"/>
  <c r="I23" i="7"/>
  <c r="I22" i="7"/>
  <c r="I21" i="7"/>
  <c r="I20" i="7"/>
  <c r="I17" i="7"/>
  <c r="K17" i="7" s="1"/>
  <c r="I16" i="7"/>
  <c r="I15" i="7"/>
  <c r="I14" i="7"/>
  <c r="K14" i="7" s="1"/>
  <c r="I13" i="7"/>
  <c r="I12" i="7"/>
  <c r="I11" i="7"/>
  <c r="I10" i="7"/>
  <c r="I9" i="7"/>
  <c r="I8" i="7"/>
  <c r="I7" i="7"/>
  <c r="I6" i="7"/>
  <c r="I5" i="7"/>
  <c r="I4" i="7"/>
  <c r="I3" i="7"/>
  <c r="I2" i="7"/>
  <c r="K2" i="7" s="1"/>
  <c r="E2" i="7"/>
  <c r="K21" i="7" s="1"/>
  <c r="H34" i="7"/>
  <c r="I19" i="7"/>
  <c r="K15" i="7"/>
  <c r="K13" i="7"/>
  <c r="H33" i="1"/>
  <c r="H34" i="1" s="1"/>
  <c r="H32" i="1"/>
  <c r="H31" i="1"/>
  <c r="H35" i="1" s="1"/>
  <c r="K5" i="1"/>
  <c r="K6" i="1"/>
  <c r="K9" i="1"/>
  <c r="K10" i="1"/>
  <c r="K14" i="1"/>
  <c r="K15" i="1"/>
  <c r="K18" i="1"/>
  <c r="K22" i="1"/>
  <c r="K23" i="1"/>
  <c r="I24" i="1"/>
  <c r="K24" i="1" s="1"/>
  <c r="I23" i="1"/>
  <c r="I22" i="1"/>
  <c r="I21" i="1"/>
  <c r="K21" i="1" s="1"/>
  <c r="I20" i="1"/>
  <c r="K20" i="1" s="1"/>
  <c r="I19" i="1"/>
  <c r="K19" i="1" s="1"/>
  <c r="I18" i="1"/>
  <c r="I17" i="1"/>
  <c r="K17" i="1" s="1"/>
  <c r="I16" i="1"/>
  <c r="K16" i="1" s="1"/>
  <c r="I15" i="1"/>
  <c r="I14" i="1"/>
  <c r="I13" i="1"/>
  <c r="K13" i="1" s="1"/>
  <c r="I12" i="1"/>
  <c r="K12" i="1" s="1"/>
  <c r="I10" i="1"/>
  <c r="I9" i="1"/>
  <c r="I8" i="1"/>
  <c r="K8" i="1" s="1"/>
  <c r="I7" i="1"/>
  <c r="K7" i="1" s="1"/>
  <c r="I6" i="1"/>
  <c r="I5" i="1"/>
  <c r="I4" i="1"/>
  <c r="K4" i="1" s="1"/>
  <c r="N4" i="1" s="1"/>
  <c r="I3" i="1"/>
  <c r="K3" i="1" s="1"/>
  <c r="N3" i="1" s="1"/>
  <c r="I2" i="1"/>
  <c r="K2" i="1" s="1"/>
  <c r="N2" i="1" s="1"/>
  <c r="E2" i="1"/>
  <c r="K11" i="1" s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06" i="1"/>
  <c r="C401" i="1"/>
  <c r="C402" i="1"/>
  <c r="C403" i="1"/>
  <c r="C404" i="1"/>
  <c r="C405" i="1"/>
  <c r="C400" i="1"/>
  <c r="C396" i="1"/>
  <c r="C397" i="1"/>
  <c r="C398" i="1"/>
  <c r="C399" i="1"/>
  <c r="C395" i="1"/>
  <c r="C394" i="1"/>
  <c r="C388" i="1"/>
  <c r="C389" i="1"/>
  <c r="C390" i="1"/>
  <c r="C391" i="1"/>
  <c r="C392" i="1"/>
  <c r="C393" i="1"/>
  <c r="C387" i="1"/>
  <c r="C386" i="1"/>
  <c r="C385" i="1"/>
  <c r="C380" i="1"/>
  <c r="C381" i="1"/>
  <c r="C382" i="1"/>
  <c r="C383" i="1"/>
  <c r="C384" i="1"/>
  <c r="C379" i="1"/>
  <c r="C376" i="1"/>
  <c r="C377" i="1"/>
  <c r="C378" i="1"/>
  <c r="C375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60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47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28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11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286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65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38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15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187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44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11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80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62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45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K10" i="8" l="1"/>
  <c r="K8" i="7"/>
  <c r="K18" i="8"/>
  <c r="N10" i="10"/>
  <c r="K14" i="8"/>
  <c r="K25" i="8" s="1"/>
  <c r="K19" i="7"/>
  <c r="K4" i="7"/>
  <c r="K12" i="7"/>
  <c r="K7" i="8"/>
  <c r="K15" i="8"/>
  <c r="H35" i="10"/>
  <c r="K20" i="10"/>
  <c r="N12" i="10" s="1"/>
  <c r="K23" i="10"/>
  <c r="N13" i="10" s="1"/>
  <c r="K2" i="10"/>
  <c r="K3" i="10"/>
  <c r="N3" i="10" s="1"/>
  <c r="K4" i="10"/>
  <c r="K5" i="10"/>
  <c r="K6" i="10"/>
  <c r="K7" i="10"/>
  <c r="K8" i="10"/>
  <c r="K9" i="10"/>
  <c r="K10" i="10"/>
  <c r="K11" i="10"/>
  <c r="K12" i="10"/>
  <c r="K13" i="10"/>
  <c r="K14" i="10"/>
  <c r="K15" i="10"/>
  <c r="K19" i="10"/>
  <c r="N11" i="10" s="1"/>
  <c r="N7" i="9"/>
  <c r="N8" i="9"/>
  <c r="N9" i="9"/>
  <c r="N13" i="9"/>
  <c r="K8" i="9"/>
  <c r="N6" i="9" s="1"/>
  <c r="K18" i="9"/>
  <c r="K16" i="9"/>
  <c r="N10" i="9" s="1"/>
  <c r="K19" i="9"/>
  <c r="K2" i="9"/>
  <c r="K3" i="9"/>
  <c r="N3" i="9" s="1"/>
  <c r="K4" i="9"/>
  <c r="K5" i="9"/>
  <c r="K6" i="9"/>
  <c r="K7" i="9"/>
  <c r="K21" i="9"/>
  <c r="N12" i="9" s="1"/>
  <c r="N12" i="8"/>
  <c r="N11" i="8"/>
  <c r="N13" i="8"/>
  <c r="N2" i="8"/>
  <c r="N4" i="8"/>
  <c r="N5" i="8"/>
  <c r="N6" i="8"/>
  <c r="N7" i="8"/>
  <c r="N8" i="8"/>
  <c r="N9" i="8"/>
  <c r="N10" i="8"/>
  <c r="K23" i="7"/>
  <c r="N8" i="7"/>
  <c r="N9" i="7"/>
  <c r="K3" i="7"/>
  <c r="N3" i="7" s="1"/>
  <c r="K5" i="7"/>
  <c r="K7" i="7"/>
  <c r="K9" i="7"/>
  <c r="N6" i="7" s="1"/>
  <c r="K10" i="7"/>
  <c r="K18" i="7"/>
  <c r="K22" i="7"/>
  <c r="N13" i="7" s="1"/>
  <c r="K16" i="7"/>
  <c r="N10" i="7" s="1"/>
  <c r="K20" i="7"/>
  <c r="N12" i="7" s="1"/>
  <c r="K24" i="7"/>
  <c r="N14" i="7" s="1"/>
  <c r="K11" i="7"/>
  <c r="N2" i="7"/>
  <c r="N4" i="7"/>
  <c r="K6" i="7"/>
  <c r="N14" i="1"/>
  <c r="N13" i="1"/>
  <c r="N12" i="1"/>
  <c r="N11" i="1"/>
  <c r="N10" i="1"/>
  <c r="N9" i="1"/>
  <c r="N8" i="1"/>
  <c r="N7" i="1"/>
  <c r="N6" i="1"/>
  <c r="N5" i="1"/>
  <c r="N11" i="7" l="1"/>
  <c r="K25" i="7"/>
  <c r="N8" i="10"/>
  <c r="N6" i="10"/>
  <c r="N4" i="10"/>
  <c r="N9" i="10"/>
  <c r="N7" i="10"/>
  <c r="N5" i="10"/>
  <c r="K25" i="10"/>
  <c r="N2" i="10"/>
  <c r="N11" i="9"/>
  <c r="N4" i="9"/>
  <c r="N5" i="9"/>
  <c r="N2" i="9"/>
  <c r="K25" i="9"/>
  <c r="N7" i="7"/>
  <c r="N5" i="7"/>
</calcChain>
</file>

<file path=xl/sharedStrings.xml><?xml version="1.0" encoding="utf-8"?>
<sst xmlns="http://schemas.openxmlformats.org/spreadsheetml/2006/main" count="225" uniqueCount="42">
  <si>
    <t>Length</t>
  </si>
  <si>
    <t>100-150</t>
  </si>
  <si>
    <t>150-200</t>
  </si>
  <si>
    <t>200-250</t>
  </si>
  <si>
    <t>250-300</t>
  </si>
  <si>
    <t>300-350</t>
  </si>
  <si>
    <t>350-400</t>
  </si>
  <si>
    <t>400-450</t>
  </si>
  <si>
    <t>450-500</t>
  </si>
  <si>
    <t>500-550</t>
  </si>
  <si>
    <t>550-600</t>
  </si>
  <si>
    <t>600-650</t>
  </si>
  <si>
    <t>650-700</t>
  </si>
  <si>
    <t>700-750</t>
  </si>
  <si>
    <t>750-800</t>
  </si>
  <si>
    <t>800-850</t>
  </si>
  <si>
    <t>850-900</t>
  </si>
  <si>
    <t>900-950</t>
  </si>
  <si>
    <t>950-1000</t>
  </si>
  <si>
    <t>1000-1050</t>
  </si>
  <si>
    <t>1050-1100</t>
  </si>
  <si>
    <t>100-200</t>
  </si>
  <si>
    <t>200-300</t>
  </si>
  <si>
    <t>300-400</t>
  </si>
  <si>
    <t>400-500</t>
  </si>
  <si>
    <t>500-600</t>
  </si>
  <si>
    <t>600-700</t>
  </si>
  <si>
    <t>700-800</t>
  </si>
  <si>
    <t>800-900</t>
  </si>
  <si>
    <t>900-1000</t>
  </si>
  <si>
    <t>1000-1100</t>
  </si>
  <si>
    <t>&gt;1100</t>
  </si>
  <si>
    <t xml:space="preserve">средневзвешенное </t>
  </si>
  <si>
    <t>среднечисловое</t>
  </si>
  <si>
    <t>CV</t>
  </si>
  <si>
    <t>PDI</t>
  </si>
  <si>
    <t>стандартное отклонение</t>
  </si>
  <si>
    <t>CV - коэффициент вариаций(%), для монодисперсности д.б меньше 10 %</t>
  </si>
  <si>
    <t>PDI - индекс полидисперсности (б/р) для монодисперсности д.б. 1</t>
  </si>
  <si>
    <t>50-100</t>
  </si>
  <si>
    <t>&lt;50</t>
  </si>
  <si>
    <t>всего частиц: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</si>
</sst>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3" borderId="11" xfId="0" applyFill="1" applyBorder="1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 sec - 20 kHz</c:v>
          </c:tx>
          <c:invertIfNegative val="0"/>
          <c:cat>
            <c:strRef>
              <c:f>'10sec-20kHz'!$J$2:$J$24</c:f>
              <c:strCache>
                <c:ptCount val="23"/>
                <c:pt idx="0">
                  <c:v>&lt;50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  <c:pt idx="6">
                  <c:v>300-350</c:v>
                </c:pt>
                <c:pt idx="7">
                  <c:v>350-400</c:v>
                </c:pt>
                <c:pt idx="8">
                  <c:v>400-450</c:v>
                </c:pt>
                <c:pt idx="9">
                  <c:v>450-500</c:v>
                </c:pt>
                <c:pt idx="10">
                  <c:v>500-550</c:v>
                </c:pt>
                <c:pt idx="11">
                  <c:v>550-600</c:v>
                </c:pt>
                <c:pt idx="12">
                  <c:v>600-650</c:v>
                </c:pt>
                <c:pt idx="13">
                  <c:v>650-700</c:v>
                </c:pt>
                <c:pt idx="14">
                  <c:v>700-750</c:v>
                </c:pt>
                <c:pt idx="15">
                  <c:v>750-800</c:v>
                </c:pt>
                <c:pt idx="16">
                  <c:v>800-850</c:v>
                </c:pt>
                <c:pt idx="17">
                  <c:v>850-900</c:v>
                </c:pt>
                <c:pt idx="18">
                  <c:v>900-950</c:v>
                </c:pt>
                <c:pt idx="19">
                  <c:v>950-1000</c:v>
                </c:pt>
                <c:pt idx="20">
                  <c:v>1000-1050</c:v>
                </c:pt>
                <c:pt idx="21">
                  <c:v>1050-1100</c:v>
                </c:pt>
                <c:pt idx="22">
                  <c:v>&gt;1100</c:v>
                </c:pt>
              </c:strCache>
            </c:strRef>
          </c:cat>
          <c:val>
            <c:numRef>
              <c:f>'10sec-20kHz'!$K$2:$K$24</c:f>
              <c:numCache>
                <c:formatCode>General</c:formatCode>
                <c:ptCount val="23"/>
                <c:pt idx="0">
                  <c:v>4.5238095238095237</c:v>
                </c:pt>
                <c:pt idx="1">
                  <c:v>5.7142857142857144</c:v>
                </c:pt>
                <c:pt idx="2">
                  <c:v>4.0476190476190474</c:v>
                </c:pt>
                <c:pt idx="3">
                  <c:v>4.2857142857142856</c:v>
                </c:pt>
                <c:pt idx="4">
                  <c:v>7.3809523809523814</c:v>
                </c:pt>
                <c:pt idx="5">
                  <c:v>7.8571428571428568</c:v>
                </c:pt>
                <c:pt idx="6">
                  <c:v>10.238095238095237</c:v>
                </c:pt>
                <c:pt idx="7">
                  <c:v>6.666666666666667</c:v>
                </c:pt>
                <c:pt idx="8">
                  <c:v>5.4761904761904763</c:v>
                </c:pt>
                <c:pt idx="9">
                  <c:v>6.4285714285714288</c:v>
                </c:pt>
                <c:pt idx="10">
                  <c:v>5</c:v>
                </c:pt>
                <c:pt idx="11">
                  <c:v>5.9523809523809526</c:v>
                </c:pt>
                <c:pt idx="12">
                  <c:v>4.0476190476190474</c:v>
                </c:pt>
                <c:pt idx="13">
                  <c:v>4.5238095238095237</c:v>
                </c:pt>
                <c:pt idx="14">
                  <c:v>3.0952380952380953</c:v>
                </c:pt>
                <c:pt idx="15">
                  <c:v>3.5714285714285716</c:v>
                </c:pt>
                <c:pt idx="16">
                  <c:v>0.95238095238095233</c:v>
                </c:pt>
                <c:pt idx="17">
                  <c:v>1.4285714285714286</c:v>
                </c:pt>
                <c:pt idx="18">
                  <c:v>0.47619047619047616</c:v>
                </c:pt>
                <c:pt idx="19">
                  <c:v>1.9047619047619047</c:v>
                </c:pt>
                <c:pt idx="20">
                  <c:v>1.1904761904761905</c:v>
                </c:pt>
                <c:pt idx="21">
                  <c:v>1.4285714285714286</c:v>
                </c:pt>
                <c:pt idx="22">
                  <c:v>3.8095238095238093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A-472D-B715-FBB8A42BD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68000"/>
        <c:axId val="44229184"/>
      </c:barChart>
      <c:catAx>
        <c:axId val="14476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29184"/>
        <c:crosses val="autoZero"/>
        <c:auto val="1"/>
        <c:lblAlgn val="ctr"/>
        <c:lblOffset val="100"/>
        <c:noMultiLvlLbl val="0"/>
      </c:catAx>
      <c:valAx>
        <c:axId val="4422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768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10sec - 100 kHz</c:v>
          </c:tx>
          <c:invertIfNegative val="0"/>
          <c:cat>
            <c:strRef>
              <c:f>'10sec-60kHz'!$M$2:$M$14</c:f>
              <c:strCache>
                <c:ptCount val="13"/>
                <c:pt idx="0">
                  <c:v>&lt;50</c:v>
                </c:pt>
                <c:pt idx="1">
                  <c:v>50-100</c:v>
                </c:pt>
                <c:pt idx="2">
                  <c:v>100-200</c:v>
                </c:pt>
                <c:pt idx="3">
                  <c:v>200-300</c:v>
                </c:pt>
                <c:pt idx="4">
                  <c:v>300-400</c:v>
                </c:pt>
                <c:pt idx="5">
                  <c:v>400-500</c:v>
                </c:pt>
                <c:pt idx="6">
                  <c:v>500-600</c:v>
                </c:pt>
                <c:pt idx="7">
                  <c:v>600-700</c:v>
                </c:pt>
                <c:pt idx="8">
                  <c:v>700-800</c:v>
                </c:pt>
                <c:pt idx="9">
                  <c:v>800-900</c:v>
                </c:pt>
                <c:pt idx="10">
                  <c:v>900-1000</c:v>
                </c:pt>
                <c:pt idx="11">
                  <c:v>1000-1100</c:v>
                </c:pt>
                <c:pt idx="12">
                  <c:v>&gt;1100</c:v>
                </c:pt>
              </c:strCache>
            </c:strRef>
          </c:cat>
          <c:val>
            <c:numRef>
              <c:f>'10sec-100kHz'!$N$2:$N$14</c:f>
              <c:numCache>
                <c:formatCode>General</c:formatCode>
                <c:ptCount val="13"/>
                <c:pt idx="0">
                  <c:v>2.3529411764705883</c:v>
                </c:pt>
                <c:pt idx="1">
                  <c:v>4.4117647058823533</c:v>
                </c:pt>
                <c:pt idx="2">
                  <c:v>16.764705882352942</c:v>
                </c:pt>
                <c:pt idx="3">
                  <c:v>20</c:v>
                </c:pt>
                <c:pt idx="4">
                  <c:v>18.52941176470588</c:v>
                </c:pt>
                <c:pt idx="5">
                  <c:v>11.470588235294118</c:v>
                </c:pt>
                <c:pt idx="6">
                  <c:v>9.4117647058823515</c:v>
                </c:pt>
                <c:pt idx="7">
                  <c:v>6.764705882352942</c:v>
                </c:pt>
                <c:pt idx="8">
                  <c:v>1.7647058823529411</c:v>
                </c:pt>
                <c:pt idx="9">
                  <c:v>2.3529411764705883</c:v>
                </c:pt>
                <c:pt idx="10">
                  <c:v>1.7647058823529411</c:v>
                </c:pt>
                <c:pt idx="11">
                  <c:v>0.88235294117647056</c:v>
                </c:pt>
                <c:pt idx="12">
                  <c:v>2.0588235294117645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F-4AD9-B923-4BBF579C4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67200"/>
        <c:axId val="157056320"/>
      </c:barChart>
      <c:catAx>
        <c:axId val="15966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056320"/>
        <c:crosses val="autoZero"/>
        <c:auto val="1"/>
        <c:lblAlgn val="ctr"/>
        <c:lblOffset val="100"/>
        <c:noMultiLvlLbl val="0"/>
      </c:catAx>
      <c:valAx>
        <c:axId val="15705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6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 sec - 20 kHz</c:v>
          </c:tx>
          <c:invertIfNegative val="0"/>
          <c:cat>
            <c:strRef>
              <c:f>'10sec-20kHz'!$M$2:$M$14</c:f>
              <c:strCache>
                <c:ptCount val="13"/>
                <c:pt idx="0">
                  <c:v>&lt;50</c:v>
                </c:pt>
                <c:pt idx="1">
                  <c:v>50-100</c:v>
                </c:pt>
                <c:pt idx="2">
                  <c:v>100-200</c:v>
                </c:pt>
                <c:pt idx="3">
                  <c:v>200-300</c:v>
                </c:pt>
                <c:pt idx="4">
                  <c:v>300-400</c:v>
                </c:pt>
                <c:pt idx="5">
                  <c:v>400-500</c:v>
                </c:pt>
                <c:pt idx="6">
                  <c:v>500-600</c:v>
                </c:pt>
                <c:pt idx="7">
                  <c:v>600-700</c:v>
                </c:pt>
                <c:pt idx="8">
                  <c:v>700-800</c:v>
                </c:pt>
                <c:pt idx="9">
                  <c:v>800-900</c:v>
                </c:pt>
                <c:pt idx="10">
                  <c:v>900-1000</c:v>
                </c:pt>
                <c:pt idx="11">
                  <c:v>1000-1100</c:v>
                </c:pt>
                <c:pt idx="12">
                  <c:v>&gt;1100</c:v>
                </c:pt>
              </c:strCache>
            </c:strRef>
          </c:cat>
          <c:val>
            <c:numRef>
              <c:f>'10sec-20kHz'!$N$2:$N$14</c:f>
              <c:numCache>
                <c:formatCode>General</c:formatCode>
                <c:ptCount val="13"/>
                <c:pt idx="0">
                  <c:v>4.5238095238095237</c:v>
                </c:pt>
                <c:pt idx="1">
                  <c:v>5.7142857142857144</c:v>
                </c:pt>
                <c:pt idx="2">
                  <c:v>8.3333333333333321</c:v>
                </c:pt>
                <c:pt idx="3">
                  <c:v>15.238095238095237</c:v>
                </c:pt>
                <c:pt idx="4">
                  <c:v>16.904761904761905</c:v>
                </c:pt>
                <c:pt idx="5">
                  <c:v>11.904761904761905</c:v>
                </c:pt>
                <c:pt idx="6">
                  <c:v>10.952380952380953</c:v>
                </c:pt>
                <c:pt idx="7">
                  <c:v>8.5714285714285712</c:v>
                </c:pt>
                <c:pt idx="8">
                  <c:v>6.666666666666667</c:v>
                </c:pt>
                <c:pt idx="9">
                  <c:v>2.3809523809523809</c:v>
                </c:pt>
                <c:pt idx="10">
                  <c:v>2.3809523809523809</c:v>
                </c:pt>
                <c:pt idx="11">
                  <c:v>2.6190476190476191</c:v>
                </c:pt>
                <c:pt idx="12">
                  <c:v>3.8095238095238093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F-45E0-B43E-4C94E0023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11936"/>
        <c:axId val="44230912"/>
      </c:barChart>
      <c:catAx>
        <c:axId val="16791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30912"/>
        <c:crosses val="autoZero"/>
        <c:auto val="1"/>
        <c:lblAlgn val="ctr"/>
        <c:lblOffset val="100"/>
        <c:noMultiLvlLbl val="0"/>
      </c:catAx>
      <c:valAx>
        <c:axId val="4423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11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9435362150170027"/>
          <c:w val="0.90750202462800578"/>
          <c:h val="0.56397956029168406"/>
        </c:manualLayout>
      </c:layout>
      <c:barChart>
        <c:barDir val="col"/>
        <c:grouping val="clustered"/>
        <c:varyColors val="0"/>
        <c:ser>
          <c:idx val="0"/>
          <c:order val="0"/>
          <c:tx>
            <c:v>10 sec - 40 kHz</c:v>
          </c:tx>
          <c:invertIfNegative val="0"/>
          <c:cat>
            <c:strRef>
              <c:f>'10sec-20kHz'!$J$2:$J$24</c:f>
              <c:strCache>
                <c:ptCount val="23"/>
                <c:pt idx="0">
                  <c:v>&lt;50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  <c:pt idx="6">
                  <c:v>300-350</c:v>
                </c:pt>
                <c:pt idx="7">
                  <c:v>350-400</c:v>
                </c:pt>
                <c:pt idx="8">
                  <c:v>400-450</c:v>
                </c:pt>
                <c:pt idx="9">
                  <c:v>450-500</c:v>
                </c:pt>
                <c:pt idx="10">
                  <c:v>500-550</c:v>
                </c:pt>
                <c:pt idx="11">
                  <c:v>550-600</c:v>
                </c:pt>
                <c:pt idx="12">
                  <c:v>600-650</c:v>
                </c:pt>
                <c:pt idx="13">
                  <c:v>650-700</c:v>
                </c:pt>
                <c:pt idx="14">
                  <c:v>700-750</c:v>
                </c:pt>
                <c:pt idx="15">
                  <c:v>750-800</c:v>
                </c:pt>
                <c:pt idx="16">
                  <c:v>800-850</c:v>
                </c:pt>
                <c:pt idx="17">
                  <c:v>850-900</c:v>
                </c:pt>
                <c:pt idx="18">
                  <c:v>900-950</c:v>
                </c:pt>
                <c:pt idx="19">
                  <c:v>950-1000</c:v>
                </c:pt>
                <c:pt idx="20">
                  <c:v>1000-1050</c:v>
                </c:pt>
                <c:pt idx="21">
                  <c:v>1050-1100</c:v>
                </c:pt>
                <c:pt idx="22">
                  <c:v>&gt;1100</c:v>
                </c:pt>
              </c:strCache>
            </c:strRef>
          </c:cat>
          <c:val>
            <c:numRef>
              <c:f>'10sec-40kHz'!$K$2:$K$24</c:f>
              <c:numCache>
                <c:formatCode>General</c:formatCode>
                <c:ptCount val="23"/>
                <c:pt idx="0">
                  <c:v>0</c:v>
                </c:pt>
                <c:pt idx="1">
                  <c:v>2.4539877300613497</c:v>
                </c:pt>
                <c:pt idx="2">
                  <c:v>9.8159509202453989</c:v>
                </c:pt>
                <c:pt idx="3">
                  <c:v>9.8159509202453989</c:v>
                </c:pt>
                <c:pt idx="4">
                  <c:v>14.417177914110429</c:v>
                </c:pt>
                <c:pt idx="5">
                  <c:v>10.122699386503067</c:v>
                </c:pt>
                <c:pt idx="6">
                  <c:v>10.429447852760736</c:v>
                </c:pt>
                <c:pt idx="7">
                  <c:v>6.1349693251533743</c:v>
                </c:pt>
                <c:pt idx="8">
                  <c:v>7.3619631901840492</c:v>
                </c:pt>
                <c:pt idx="9">
                  <c:v>6.1349693251533743</c:v>
                </c:pt>
                <c:pt idx="10">
                  <c:v>5.2147239263803682</c:v>
                </c:pt>
                <c:pt idx="11">
                  <c:v>4.294478527607362</c:v>
                </c:pt>
                <c:pt idx="12">
                  <c:v>3.3742331288343559</c:v>
                </c:pt>
                <c:pt idx="13">
                  <c:v>1.8404907975460123</c:v>
                </c:pt>
                <c:pt idx="14">
                  <c:v>1.8404907975460123</c:v>
                </c:pt>
                <c:pt idx="15">
                  <c:v>0.92024539877300615</c:v>
                </c:pt>
                <c:pt idx="16">
                  <c:v>0.61349693251533743</c:v>
                </c:pt>
                <c:pt idx="17">
                  <c:v>1.8404907975460123</c:v>
                </c:pt>
                <c:pt idx="18">
                  <c:v>0.30674846625766872</c:v>
                </c:pt>
                <c:pt idx="19">
                  <c:v>1.2269938650306749</c:v>
                </c:pt>
                <c:pt idx="20">
                  <c:v>0.61349693251533743</c:v>
                </c:pt>
                <c:pt idx="21">
                  <c:v>0.30674846625766872</c:v>
                </c:pt>
                <c:pt idx="22">
                  <c:v>1.5337423312883436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3-4203-A47A-6683D5CD7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67488"/>
        <c:axId val="44232640"/>
      </c:barChart>
      <c:catAx>
        <c:axId val="14476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32640"/>
        <c:crosses val="autoZero"/>
        <c:auto val="1"/>
        <c:lblAlgn val="ctr"/>
        <c:lblOffset val="100"/>
        <c:noMultiLvlLbl val="0"/>
      </c:catAx>
      <c:valAx>
        <c:axId val="442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767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 sec - 40 kHz</c:v>
          </c:tx>
          <c:invertIfNegative val="0"/>
          <c:cat>
            <c:strRef>
              <c:f>'10sec-20kHz'!$M$2:$M$14</c:f>
              <c:strCache>
                <c:ptCount val="13"/>
                <c:pt idx="0">
                  <c:v>&lt;50</c:v>
                </c:pt>
                <c:pt idx="1">
                  <c:v>50-100</c:v>
                </c:pt>
                <c:pt idx="2">
                  <c:v>100-200</c:v>
                </c:pt>
                <c:pt idx="3">
                  <c:v>200-300</c:v>
                </c:pt>
                <c:pt idx="4">
                  <c:v>300-400</c:v>
                </c:pt>
                <c:pt idx="5">
                  <c:v>400-500</c:v>
                </c:pt>
                <c:pt idx="6">
                  <c:v>500-600</c:v>
                </c:pt>
                <c:pt idx="7">
                  <c:v>600-700</c:v>
                </c:pt>
                <c:pt idx="8">
                  <c:v>700-800</c:v>
                </c:pt>
                <c:pt idx="9">
                  <c:v>800-900</c:v>
                </c:pt>
                <c:pt idx="10">
                  <c:v>900-1000</c:v>
                </c:pt>
                <c:pt idx="11">
                  <c:v>1000-1100</c:v>
                </c:pt>
                <c:pt idx="12">
                  <c:v>&gt;1100</c:v>
                </c:pt>
              </c:strCache>
            </c:strRef>
          </c:cat>
          <c:val>
            <c:numRef>
              <c:f>'10sec-40kHz'!$N$2:$N$14</c:f>
              <c:numCache>
                <c:formatCode>General</c:formatCode>
                <c:ptCount val="13"/>
                <c:pt idx="0">
                  <c:v>0</c:v>
                </c:pt>
                <c:pt idx="1">
                  <c:v>2.4539877300613497</c:v>
                </c:pt>
                <c:pt idx="2">
                  <c:v>19.631901840490798</c:v>
                </c:pt>
                <c:pt idx="3">
                  <c:v>24.539877300613497</c:v>
                </c:pt>
                <c:pt idx="4">
                  <c:v>16.564417177914109</c:v>
                </c:pt>
                <c:pt idx="5">
                  <c:v>13.496932515337424</c:v>
                </c:pt>
                <c:pt idx="6">
                  <c:v>9.5092024539877293</c:v>
                </c:pt>
                <c:pt idx="7">
                  <c:v>5.2147239263803682</c:v>
                </c:pt>
                <c:pt idx="8">
                  <c:v>2.7607361963190185</c:v>
                </c:pt>
                <c:pt idx="9">
                  <c:v>2.4539877300613497</c:v>
                </c:pt>
                <c:pt idx="10">
                  <c:v>1.5337423312883436</c:v>
                </c:pt>
                <c:pt idx="11">
                  <c:v>0.92024539877300615</c:v>
                </c:pt>
                <c:pt idx="12">
                  <c:v>1.5337423312883436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B-4F6C-8CD4-398FD1E4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95008"/>
        <c:axId val="44233792"/>
      </c:barChart>
      <c:catAx>
        <c:axId val="20759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33792"/>
        <c:crosses val="autoZero"/>
        <c:auto val="1"/>
        <c:lblAlgn val="ctr"/>
        <c:lblOffset val="100"/>
        <c:noMultiLvlLbl val="0"/>
      </c:catAx>
      <c:valAx>
        <c:axId val="4423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95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9435362150170027"/>
          <c:w val="0.89092205106022626"/>
          <c:h val="0.56397956029168406"/>
        </c:manualLayout>
      </c:layout>
      <c:barChart>
        <c:barDir val="col"/>
        <c:grouping val="clustered"/>
        <c:varyColors val="0"/>
        <c:ser>
          <c:idx val="0"/>
          <c:order val="0"/>
          <c:tx>
            <c:v>10 sec - 60 kHz</c:v>
          </c:tx>
          <c:invertIfNegative val="0"/>
          <c:cat>
            <c:strRef>
              <c:f>'10sec-60kHz'!$J$2:$J$24</c:f>
              <c:strCache>
                <c:ptCount val="23"/>
                <c:pt idx="0">
                  <c:v>&lt;50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  <c:pt idx="6">
                  <c:v>300-350</c:v>
                </c:pt>
                <c:pt idx="7">
                  <c:v>350-400</c:v>
                </c:pt>
                <c:pt idx="8">
                  <c:v>400-450</c:v>
                </c:pt>
                <c:pt idx="9">
                  <c:v>450-500</c:v>
                </c:pt>
                <c:pt idx="10">
                  <c:v>500-550</c:v>
                </c:pt>
                <c:pt idx="11">
                  <c:v>550-600</c:v>
                </c:pt>
                <c:pt idx="12">
                  <c:v>600-650</c:v>
                </c:pt>
                <c:pt idx="13">
                  <c:v>650-700</c:v>
                </c:pt>
                <c:pt idx="14">
                  <c:v>700-750</c:v>
                </c:pt>
                <c:pt idx="15">
                  <c:v>750-800</c:v>
                </c:pt>
                <c:pt idx="16">
                  <c:v>800-850</c:v>
                </c:pt>
                <c:pt idx="17">
                  <c:v>850-900</c:v>
                </c:pt>
                <c:pt idx="18">
                  <c:v>900-950</c:v>
                </c:pt>
                <c:pt idx="19">
                  <c:v>950-1000</c:v>
                </c:pt>
                <c:pt idx="20">
                  <c:v>1000-1050</c:v>
                </c:pt>
                <c:pt idx="21">
                  <c:v>1050-1100</c:v>
                </c:pt>
                <c:pt idx="22">
                  <c:v>&gt;1100</c:v>
                </c:pt>
              </c:strCache>
            </c:strRef>
          </c:cat>
          <c:val>
            <c:numRef>
              <c:f>'10sec-60kHz'!$K$2:$K$24</c:f>
              <c:numCache>
                <c:formatCode>General</c:formatCode>
                <c:ptCount val="23"/>
                <c:pt idx="0">
                  <c:v>2.4096385542168677</c:v>
                </c:pt>
                <c:pt idx="1">
                  <c:v>8.8353413654618471</c:v>
                </c:pt>
                <c:pt idx="2">
                  <c:v>14.056224899598394</c:v>
                </c:pt>
                <c:pt idx="3">
                  <c:v>13.253012048192771</c:v>
                </c:pt>
                <c:pt idx="4">
                  <c:v>15.261044176706827</c:v>
                </c:pt>
                <c:pt idx="5">
                  <c:v>8.4337349397590362</c:v>
                </c:pt>
                <c:pt idx="6">
                  <c:v>4.8192771084337354</c:v>
                </c:pt>
                <c:pt idx="7">
                  <c:v>6.024096385542169</c:v>
                </c:pt>
                <c:pt idx="8">
                  <c:v>6.8273092369477908</c:v>
                </c:pt>
                <c:pt idx="9">
                  <c:v>2.8112449799196786</c:v>
                </c:pt>
                <c:pt idx="10">
                  <c:v>2.8112449799196786</c:v>
                </c:pt>
                <c:pt idx="11">
                  <c:v>4.0160642570281126</c:v>
                </c:pt>
                <c:pt idx="12">
                  <c:v>2.8112449799196786</c:v>
                </c:pt>
                <c:pt idx="13">
                  <c:v>1.2048192771084338</c:v>
                </c:pt>
                <c:pt idx="14">
                  <c:v>2.0080321285140563</c:v>
                </c:pt>
                <c:pt idx="15">
                  <c:v>1.606425702811245</c:v>
                </c:pt>
                <c:pt idx="16">
                  <c:v>0.80321285140562249</c:v>
                </c:pt>
                <c:pt idx="17">
                  <c:v>1.2048192771084338</c:v>
                </c:pt>
                <c:pt idx="18">
                  <c:v>0</c:v>
                </c:pt>
                <c:pt idx="19">
                  <c:v>0</c:v>
                </c:pt>
                <c:pt idx="20">
                  <c:v>0.40160642570281124</c:v>
                </c:pt>
                <c:pt idx="21">
                  <c:v>0</c:v>
                </c:pt>
                <c:pt idx="22">
                  <c:v>0.40160642570281124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6-4836-845D-B517E9FDE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71648"/>
        <c:axId val="44236096"/>
      </c:barChart>
      <c:catAx>
        <c:axId val="16937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36096"/>
        <c:crosses val="autoZero"/>
        <c:auto val="1"/>
        <c:lblAlgn val="ctr"/>
        <c:lblOffset val="100"/>
        <c:noMultiLvlLbl val="0"/>
      </c:catAx>
      <c:valAx>
        <c:axId val="4423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371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10sec - 60 kHz</c:v>
          </c:tx>
          <c:invertIfNegative val="0"/>
          <c:cat>
            <c:strRef>
              <c:f>'10sec-60kHz'!$M$2:$M$14</c:f>
              <c:strCache>
                <c:ptCount val="13"/>
                <c:pt idx="0">
                  <c:v>&lt;50</c:v>
                </c:pt>
                <c:pt idx="1">
                  <c:v>50-100</c:v>
                </c:pt>
                <c:pt idx="2">
                  <c:v>100-200</c:v>
                </c:pt>
                <c:pt idx="3">
                  <c:v>200-300</c:v>
                </c:pt>
                <c:pt idx="4">
                  <c:v>300-400</c:v>
                </c:pt>
                <c:pt idx="5">
                  <c:v>400-500</c:v>
                </c:pt>
                <c:pt idx="6">
                  <c:v>500-600</c:v>
                </c:pt>
                <c:pt idx="7">
                  <c:v>600-700</c:v>
                </c:pt>
                <c:pt idx="8">
                  <c:v>700-800</c:v>
                </c:pt>
                <c:pt idx="9">
                  <c:v>800-900</c:v>
                </c:pt>
                <c:pt idx="10">
                  <c:v>900-1000</c:v>
                </c:pt>
                <c:pt idx="11">
                  <c:v>1000-1100</c:v>
                </c:pt>
                <c:pt idx="12">
                  <c:v>&gt;1100</c:v>
                </c:pt>
              </c:strCache>
            </c:strRef>
          </c:cat>
          <c:val>
            <c:numRef>
              <c:f>'10sec-60kHz'!$N$2:$N$14</c:f>
              <c:numCache>
                <c:formatCode>General</c:formatCode>
                <c:ptCount val="13"/>
                <c:pt idx="0">
                  <c:v>2.4096385542168677</c:v>
                </c:pt>
                <c:pt idx="1">
                  <c:v>8.8353413654618471</c:v>
                </c:pt>
                <c:pt idx="2">
                  <c:v>27.309236947791163</c:v>
                </c:pt>
                <c:pt idx="3">
                  <c:v>23.694779116465863</c:v>
                </c:pt>
                <c:pt idx="4">
                  <c:v>10.843373493975903</c:v>
                </c:pt>
                <c:pt idx="5">
                  <c:v>9.6385542168674689</c:v>
                </c:pt>
                <c:pt idx="6">
                  <c:v>6.8273092369477908</c:v>
                </c:pt>
                <c:pt idx="7">
                  <c:v>4.0160642570281126</c:v>
                </c:pt>
                <c:pt idx="8">
                  <c:v>3.6144578313253013</c:v>
                </c:pt>
                <c:pt idx="9">
                  <c:v>2.0080321285140563</c:v>
                </c:pt>
                <c:pt idx="10">
                  <c:v>0</c:v>
                </c:pt>
                <c:pt idx="11">
                  <c:v>0.40160642570281124</c:v>
                </c:pt>
                <c:pt idx="12">
                  <c:v>0.40160642570281124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4-49A1-B127-72BE1EFA4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22528"/>
        <c:axId val="157049408"/>
      </c:barChart>
      <c:catAx>
        <c:axId val="16002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049408"/>
        <c:crosses val="autoZero"/>
        <c:auto val="1"/>
        <c:lblAlgn val="ctr"/>
        <c:lblOffset val="100"/>
        <c:noMultiLvlLbl val="0"/>
      </c:catAx>
      <c:valAx>
        <c:axId val="15704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22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9435362150170027"/>
          <c:w val="0.89458114610673667"/>
          <c:h val="0.56397956029168406"/>
        </c:manualLayout>
      </c:layout>
      <c:barChart>
        <c:barDir val="col"/>
        <c:grouping val="clustered"/>
        <c:varyColors val="0"/>
        <c:ser>
          <c:idx val="0"/>
          <c:order val="0"/>
          <c:tx>
            <c:v>10 sec - 80 kHz</c:v>
          </c:tx>
          <c:invertIfNegative val="0"/>
          <c:cat>
            <c:strRef>
              <c:f>'10sec-60kHz'!$J$2:$J$24</c:f>
              <c:strCache>
                <c:ptCount val="23"/>
                <c:pt idx="0">
                  <c:v>&lt;50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  <c:pt idx="6">
                  <c:v>300-350</c:v>
                </c:pt>
                <c:pt idx="7">
                  <c:v>350-400</c:v>
                </c:pt>
                <c:pt idx="8">
                  <c:v>400-450</c:v>
                </c:pt>
                <c:pt idx="9">
                  <c:v>450-500</c:v>
                </c:pt>
                <c:pt idx="10">
                  <c:v>500-550</c:v>
                </c:pt>
                <c:pt idx="11">
                  <c:v>550-600</c:v>
                </c:pt>
                <c:pt idx="12">
                  <c:v>600-650</c:v>
                </c:pt>
                <c:pt idx="13">
                  <c:v>650-700</c:v>
                </c:pt>
                <c:pt idx="14">
                  <c:v>700-750</c:v>
                </c:pt>
                <c:pt idx="15">
                  <c:v>750-800</c:v>
                </c:pt>
                <c:pt idx="16">
                  <c:v>800-850</c:v>
                </c:pt>
                <c:pt idx="17">
                  <c:v>850-900</c:v>
                </c:pt>
                <c:pt idx="18">
                  <c:v>900-950</c:v>
                </c:pt>
                <c:pt idx="19">
                  <c:v>950-1000</c:v>
                </c:pt>
                <c:pt idx="20">
                  <c:v>1000-1050</c:v>
                </c:pt>
                <c:pt idx="21">
                  <c:v>1050-1100</c:v>
                </c:pt>
                <c:pt idx="22">
                  <c:v>&gt;1100</c:v>
                </c:pt>
              </c:strCache>
            </c:strRef>
          </c:cat>
          <c:val>
            <c:numRef>
              <c:f>'10sec-80kHz'!$K$2:$K$24</c:f>
              <c:numCache>
                <c:formatCode>General</c:formatCode>
                <c:ptCount val="23"/>
                <c:pt idx="0">
                  <c:v>1.6304347826086956</c:v>
                </c:pt>
                <c:pt idx="1">
                  <c:v>10.326086956521738</c:v>
                </c:pt>
                <c:pt idx="2">
                  <c:v>16.304347826086957</c:v>
                </c:pt>
                <c:pt idx="3">
                  <c:v>16.847826086956523</c:v>
                </c:pt>
                <c:pt idx="4">
                  <c:v>14.673913043478262</c:v>
                </c:pt>
                <c:pt idx="5">
                  <c:v>5.4347826086956523</c:v>
                </c:pt>
                <c:pt idx="6">
                  <c:v>5.4347826086956523</c:v>
                </c:pt>
                <c:pt idx="7">
                  <c:v>5.9782608695652177</c:v>
                </c:pt>
                <c:pt idx="8">
                  <c:v>9.2391304347826093</c:v>
                </c:pt>
                <c:pt idx="9">
                  <c:v>1.6304347826086956</c:v>
                </c:pt>
                <c:pt idx="10">
                  <c:v>1.0869565217391304</c:v>
                </c:pt>
                <c:pt idx="11">
                  <c:v>5.4347826086956523</c:v>
                </c:pt>
                <c:pt idx="12">
                  <c:v>2.7173913043478262</c:v>
                </c:pt>
                <c:pt idx="13">
                  <c:v>1.6304347826086956</c:v>
                </c:pt>
                <c:pt idx="14">
                  <c:v>1.6304347826086956</c:v>
                </c:pt>
                <c:pt idx="15">
                  <c:v>1.6304347826086956</c:v>
                </c:pt>
                <c:pt idx="16">
                  <c:v>0.54347826086956519</c:v>
                </c:pt>
                <c:pt idx="17">
                  <c:v>0</c:v>
                </c:pt>
                <c:pt idx="18">
                  <c:v>1.0869565217391304</c:v>
                </c:pt>
                <c:pt idx="19">
                  <c:v>1.0869565217391304</c:v>
                </c:pt>
                <c:pt idx="20">
                  <c:v>0.54347826086956519</c:v>
                </c:pt>
                <c:pt idx="21">
                  <c:v>0</c:v>
                </c:pt>
                <c:pt idx="22">
                  <c:v>2.1739130434782608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F-4744-8931-F4038BF99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24064"/>
        <c:axId val="157051712"/>
      </c:barChart>
      <c:catAx>
        <c:axId val="16002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051712"/>
        <c:crosses val="autoZero"/>
        <c:auto val="1"/>
        <c:lblAlgn val="ctr"/>
        <c:lblOffset val="100"/>
        <c:noMultiLvlLbl val="0"/>
      </c:catAx>
      <c:valAx>
        <c:axId val="15705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24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10sec - 80 kHz</c:v>
          </c:tx>
          <c:invertIfNegative val="0"/>
          <c:cat>
            <c:strRef>
              <c:f>'10sec-60kHz'!$M$2:$M$14</c:f>
              <c:strCache>
                <c:ptCount val="13"/>
                <c:pt idx="0">
                  <c:v>&lt;50</c:v>
                </c:pt>
                <c:pt idx="1">
                  <c:v>50-100</c:v>
                </c:pt>
                <c:pt idx="2">
                  <c:v>100-200</c:v>
                </c:pt>
                <c:pt idx="3">
                  <c:v>200-300</c:v>
                </c:pt>
                <c:pt idx="4">
                  <c:v>300-400</c:v>
                </c:pt>
                <c:pt idx="5">
                  <c:v>400-500</c:v>
                </c:pt>
                <c:pt idx="6">
                  <c:v>500-600</c:v>
                </c:pt>
                <c:pt idx="7">
                  <c:v>600-700</c:v>
                </c:pt>
                <c:pt idx="8">
                  <c:v>700-800</c:v>
                </c:pt>
                <c:pt idx="9">
                  <c:v>800-900</c:v>
                </c:pt>
                <c:pt idx="10">
                  <c:v>900-1000</c:v>
                </c:pt>
                <c:pt idx="11">
                  <c:v>1000-1100</c:v>
                </c:pt>
                <c:pt idx="12">
                  <c:v>&gt;1100</c:v>
                </c:pt>
              </c:strCache>
            </c:strRef>
          </c:cat>
          <c:val>
            <c:numRef>
              <c:f>'10sec-80kHz'!$N$2:$N$14</c:f>
              <c:numCache>
                <c:formatCode>General</c:formatCode>
                <c:ptCount val="13"/>
                <c:pt idx="0">
                  <c:v>1.6304347826086956</c:v>
                </c:pt>
                <c:pt idx="1">
                  <c:v>10.326086956521738</c:v>
                </c:pt>
                <c:pt idx="2">
                  <c:v>33.152173913043484</c:v>
                </c:pt>
                <c:pt idx="3">
                  <c:v>20.108695652173914</c:v>
                </c:pt>
                <c:pt idx="4">
                  <c:v>11.413043478260871</c:v>
                </c:pt>
                <c:pt idx="5">
                  <c:v>10.869565217391305</c:v>
                </c:pt>
                <c:pt idx="6">
                  <c:v>6.5217391304347831</c:v>
                </c:pt>
                <c:pt idx="7">
                  <c:v>4.3478260869565215</c:v>
                </c:pt>
                <c:pt idx="8">
                  <c:v>3.2608695652173911</c:v>
                </c:pt>
                <c:pt idx="9">
                  <c:v>0.54347826086956519</c:v>
                </c:pt>
                <c:pt idx="10">
                  <c:v>2.1739130434782608</c:v>
                </c:pt>
                <c:pt idx="11">
                  <c:v>0.54347826086956519</c:v>
                </c:pt>
                <c:pt idx="12">
                  <c:v>2.1739130434782608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9-427A-AAA7-E8CB37575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25088"/>
        <c:axId val="157052864"/>
      </c:barChart>
      <c:catAx>
        <c:axId val="16002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052864"/>
        <c:crosses val="autoZero"/>
        <c:auto val="1"/>
        <c:lblAlgn val="ctr"/>
        <c:lblOffset val="100"/>
        <c:noMultiLvlLbl val="0"/>
      </c:catAx>
      <c:valAx>
        <c:axId val="15705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25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9435362150170027"/>
          <c:w val="0.89955772140860246"/>
          <c:h val="0.56397956029168406"/>
        </c:manualLayout>
      </c:layout>
      <c:barChart>
        <c:barDir val="col"/>
        <c:grouping val="clustered"/>
        <c:varyColors val="0"/>
        <c:ser>
          <c:idx val="0"/>
          <c:order val="0"/>
          <c:tx>
            <c:v>10 sec - 100 kHz</c:v>
          </c:tx>
          <c:invertIfNegative val="0"/>
          <c:cat>
            <c:strRef>
              <c:f>'10sec-60kHz'!$J$2:$J$24</c:f>
              <c:strCache>
                <c:ptCount val="23"/>
                <c:pt idx="0">
                  <c:v>&lt;50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  <c:pt idx="6">
                  <c:v>300-350</c:v>
                </c:pt>
                <c:pt idx="7">
                  <c:v>350-400</c:v>
                </c:pt>
                <c:pt idx="8">
                  <c:v>400-450</c:v>
                </c:pt>
                <c:pt idx="9">
                  <c:v>450-500</c:v>
                </c:pt>
                <c:pt idx="10">
                  <c:v>500-550</c:v>
                </c:pt>
                <c:pt idx="11">
                  <c:v>550-600</c:v>
                </c:pt>
                <c:pt idx="12">
                  <c:v>600-650</c:v>
                </c:pt>
                <c:pt idx="13">
                  <c:v>650-700</c:v>
                </c:pt>
                <c:pt idx="14">
                  <c:v>700-750</c:v>
                </c:pt>
                <c:pt idx="15">
                  <c:v>750-800</c:v>
                </c:pt>
                <c:pt idx="16">
                  <c:v>800-850</c:v>
                </c:pt>
                <c:pt idx="17">
                  <c:v>850-900</c:v>
                </c:pt>
                <c:pt idx="18">
                  <c:v>900-950</c:v>
                </c:pt>
                <c:pt idx="19">
                  <c:v>950-1000</c:v>
                </c:pt>
                <c:pt idx="20">
                  <c:v>1000-1050</c:v>
                </c:pt>
                <c:pt idx="21">
                  <c:v>1050-1100</c:v>
                </c:pt>
                <c:pt idx="22">
                  <c:v>&gt;1100</c:v>
                </c:pt>
              </c:strCache>
            </c:strRef>
          </c:cat>
          <c:val>
            <c:numRef>
              <c:f>'10sec-100kHz'!$K$2:$K$24</c:f>
              <c:numCache>
                <c:formatCode>General</c:formatCode>
                <c:ptCount val="23"/>
                <c:pt idx="0">
                  <c:v>2.3529411764705883</c:v>
                </c:pt>
                <c:pt idx="1">
                  <c:v>4.4117647058823533</c:v>
                </c:pt>
                <c:pt idx="2">
                  <c:v>6.1764705882352944</c:v>
                </c:pt>
                <c:pt idx="3">
                  <c:v>10.588235294117647</c:v>
                </c:pt>
                <c:pt idx="4">
                  <c:v>10.882352941176471</c:v>
                </c:pt>
                <c:pt idx="5">
                  <c:v>9.117647058823529</c:v>
                </c:pt>
                <c:pt idx="6">
                  <c:v>11.176470588235293</c:v>
                </c:pt>
                <c:pt idx="7">
                  <c:v>7.3529411764705879</c:v>
                </c:pt>
                <c:pt idx="8">
                  <c:v>5.2941176470588234</c:v>
                </c:pt>
                <c:pt idx="9">
                  <c:v>6.1764705882352944</c:v>
                </c:pt>
                <c:pt idx="10">
                  <c:v>5.2941176470588234</c:v>
                </c:pt>
                <c:pt idx="11">
                  <c:v>4.117647058823529</c:v>
                </c:pt>
                <c:pt idx="12">
                  <c:v>2.3529411764705883</c:v>
                </c:pt>
                <c:pt idx="13">
                  <c:v>4.4117647058823533</c:v>
                </c:pt>
                <c:pt idx="14">
                  <c:v>0.88235294117647056</c:v>
                </c:pt>
                <c:pt idx="15">
                  <c:v>0.88235294117647056</c:v>
                </c:pt>
                <c:pt idx="16">
                  <c:v>0.88235294117647056</c:v>
                </c:pt>
                <c:pt idx="17">
                  <c:v>1.4705882352941178</c:v>
                </c:pt>
                <c:pt idx="18">
                  <c:v>1.1764705882352942</c:v>
                </c:pt>
                <c:pt idx="19">
                  <c:v>0.58823529411764708</c:v>
                </c:pt>
                <c:pt idx="20">
                  <c:v>0.88235294117647056</c:v>
                </c:pt>
                <c:pt idx="21">
                  <c:v>0</c:v>
                </c:pt>
                <c:pt idx="22">
                  <c:v>2.0588235294117645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4-4688-B927-5AE4EF850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66176"/>
        <c:axId val="157055168"/>
      </c:barChart>
      <c:catAx>
        <c:axId val="15966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055168"/>
        <c:crosses val="autoZero"/>
        <c:auto val="1"/>
        <c:lblAlgn val="ctr"/>
        <c:lblOffset val="100"/>
        <c:noMultiLvlLbl val="0"/>
      </c:catAx>
      <c:valAx>
        <c:axId val="15705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6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17</xdr:row>
      <xdr:rowOff>53975</xdr:rowOff>
    </xdr:from>
    <xdr:to>
      <xdr:col>23</xdr:col>
      <xdr:colOff>7469</xdr:colOff>
      <xdr:row>32</xdr:row>
      <xdr:rowOff>34925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612587</xdr:colOff>
      <xdr:row>33</xdr:row>
      <xdr:rowOff>160058</xdr:rowOff>
    </xdr:from>
    <xdr:to>
      <xdr:col>23</xdr:col>
      <xdr:colOff>14941</xdr:colOff>
      <xdr:row>48</xdr:row>
      <xdr:rowOff>138393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</xdr:colOff>
      <xdr:row>17</xdr:row>
      <xdr:rowOff>16622</xdr:rowOff>
    </xdr:from>
    <xdr:to>
      <xdr:col>23</xdr:col>
      <xdr:colOff>7285</xdr:colOff>
      <xdr:row>31</xdr:row>
      <xdr:rowOff>184337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594099</xdr:colOff>
      <xdr:row>34</xdr:row>
      <xdr:rowOff>3175</xdr:rowOff>
    </xdr:from>
    <xdr:to>
      <xdr:col>23</xdr:col>
      <xdr:colOff>14941</xdr:colOff>
      <xdr:row>48</xdr:row>
      <xdr:rowOff>168275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7470</xdr:colOff>
      <xdr:row>16</xdr:row>
      <xdr:rowOff>180976</xdr:rowOff>
    </xdr:from>
    <xdr:to>
      <xdr:col>23</xdr:col>
      <xdr:colOff>14755</xdr:colOff>
      <xdr:row>31</xdr:row>
      <xdr:rowOff>161926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33</xdr:row>
      <xdr:rowOff>92822</xdr:rowOff>
    </xdr:from>
    <xdr:to>
      <xdr:col>22</xdr:col>
      <xdr:colOff>610533</xdr:colOff>
      <xdr:row>48</xdr:row>
      <xdr:rowOff>71157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16</xdr:row>
      <xdr:rowOff>180975</xdr:rowOff>
    </xdr:from>
    <xdr:to>
      <xdr:col>23</xdr:col>
      <xdr:colOff>9525</xdr:colOff>
      <xdr:row>31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34</xdr:row>
      <xdr:rowOff>3175</xdr:rowOff>
    </xdr:from>
    <xdr:to>
      <xdr:col>23</xdr:col>
      <xdr:colOff>12699</xdr:colOff>
      <xdr:row>48</xdr:row>
      <xdr:rowOff>168275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</xdr:colOff>
      <xdr:row>17</xdr:row>
      <xdr:rowOff>9525</xdr:rowOff>
    </xdr:from>
    <xdr:to>
      <xdr:col>23</xdr:col>
      <xdr:colOff>3175</xdr:colOff>
      <xdr:row>31</xdr:row>
      <xdr:rowOff>174625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</xdr:colOff>
      <xdr:row>33</xdr:row>
      <xdr:rowOff>174625</xdr:rowOff>
    </xdr:from>
    <xdr:to>
      <xdr:col>22</xdr:col>
      <xdr:colOff>606425</xdr:colOff>
      <xdr:row>48</xdr:row>
      <xdr:rowOff>155575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21"/>
  <sheetViews>
    <sheetView tabSelected="1" topLeftCell="A190" zoomScale="85" zoomScaleNormal="85" workbookViewId="0">
      <selection activeCell="B190" sqref="B1:B1048576"/>
    </sheetView>
  </sheetViews>
  <sheetFormatPr defaultRowHeight="14.4" x14ac:dyDescent="0.3"/>
  <cols>
    <col min="2" max="2" width="8.88671875" style="8"/>
    <col min="4" max="4" width="15.33203125" customWidth="1"/>
    <col min="5" max="5" width="7.33203125" customWidth="1"/>
    <col min="7" max="7" width="22.21875" customWidth="1"/>
  </cols>
  <sheetData>
    <row r="1" spans="2:14" x14ac:dyDescent="0.3">
      <c r="B1" s="8" t="s">
        <v>0</v>
      </c>
    </row>
    <row r="2" spans="2:14" x14ac:dyDescent="0.3">
      <c r="B2" s="8">
        <v>24.036999999999999</v>
      </c>
      <c r="C2">
        <f>19</f>
        <v>19</v>
      </c>
      <c r="D2" t="s">
        <v>41</v>
      </c>
      <c r="E2">
        <f>420</f>
        <v>420</v>
      </c>
      <c r="I2">
        <f>19</f>
        <v>19</v>
      </c>
      <c r="J2" t="s">
        <v>40</v>
      </c>
      <c r="K2">
        <f>I2*100/$E$2</f>
        <v>4.5238095238095237</v>
      </c>
      <c r="M2" t="s">
        <v>40</v>
      </c>
      <c r="N2">
        <f>K2</f>
        <v>4.5238095238095237</v>
      </c>
    </row>
    <row r="3" spans="2:14" x14ac:dyDescent="0.3">
      <c r="B3" s="8">
        <v>30</v>
      </c>
      <c r="C3">
        <f>19</f>
        <v>19</v>
      </c>
      <c r="I3">
        <f>24</f>
        <v>24</v>
      </c>
      <c r="J3" t="s">
        <v>39</v>
      </c>
      <c r="K3">
        <f t="shared" ref="K3:K24" si="0">I3*100/$E$2</f>
        <v>5.7142857142857144</v>
      </c>
      <c r="M3" t="s">
        <v>39</v>
      </c>
      <c r="N3">
        <f>K3</f>
        <v>5.7142857142857144</v>
      </c>
    </row>
    <row r="4" spans="2:14" x14ac:dyDescent="0.3">
      <c r="B4" s="8">
        <v>33.332999999999998</v>
      </c>
      <c r="C4">
        <f>19</f>
        <v>19</v>
      </c>
      <c r="I4">
        <f>17</f>
        <v>17</v>
      </c>
      <c r="J4" t="s">
        <v>1</v>
      </c>
      <c r="K4">
        <f t="shared" si="0"/>
        <v>4.0476190476190474</v>
      </c>
      <c r="M4" t="s">
        <v>21</v>
      </c>
      <c r="N4">
        <f>K4+K5</f>
        <v>8.3333333333333321</v>
      </c>
    </row>
    <row r="5" spans="2:14" x14ac:dyDescent="0.3">
      <c r="B5" s="8">
        <v>33.332999999999998</v>
      </c>
      <c r="C5">
        <f>19</f>
        <v>19</v>
      </c>
      <c r="I5">
        <f>18</f>
        <v>18</v>
      </c>
      <c r="J5" t="s">
        <v>2</v>
      </c>
      <c r="K5">
        <f t="shared" si="0"/>
        <v>4.2857142857142856</v>
      </c>
      <c r="M5" t="s">
        <v>22</v>
      </c>
      <c r="N5">
        <f>K6+K7</f>
        <v>15.238095238095237</v>
      </c>
    </row>
    <row r="6" spans="2:14" x14ac:dyDescent="0.3">
      <c r="B6" s="8">
        <v>33.332999999999998</v>
      </c>
      <c r="C6">
        <f>19</f>
        <v>19</v>
      </c>
      <c r="I6">
        <f>31</f>
        <v>31</v>
      </c>
      <c r="J6" t="s">
        <v>3</v>
      </c>
      <c r="K6">
        <f t="shared" si="0"/>
        <v>7.3809523809523814</v>
      </c>
      <c r="M6" t="s">
        <v>23</v>
      </c>
      <c r="N6">
        <f>K8+K9</f>
        <v>16.904761904761905</v>
      </c>
    </row>
    <row r="7" spans="2:14" x14ac:dyDescent="0.3">
      <c r="B7" s="8">
        <v>33.993000000000002</v>
      </c>
      <c r="C7">
        <f>19</f>
        <v>19</v>
      </c>
      <c r="I7">
        <f>33</f>
        <v>33</v>
      </c>
      <c r="J7" t="s">
        <v>4</v>
      </c>
      <c r="K7">
        <f t="shared" si="0"/>
        <v>7.8571428571428568</v>
      </c>
      <c r="M7" t="s">
        <v>24</v>
      </c>
      <c r="N7">
        <f>K10+K11</f>
        <v>11.904761904761905</v>
      </c>
    </row>
    <row r="8" spans="2:14" x14ac:dyDescent="0.3">
      <c r="B8" s="8">
        <v>35.901000000000003</v>
      </c>
      <c r="C8">
        <f>19</f>
        <v>19</v>
      </c>
      <c r="I8">
        <f>43</f>
        <v>43</v>
      </c>
      <c r="J8" t="s">
        <v>5</v>
      </c>
      <c r="K8">
        <f t="shared" si="0"/>
        <v>10.238095238095237</v>
      </c>
      <c r="M8" t="s">
        <v>25</v>
      </c>
      <c r="N8">
        <f>K12+K13</f>
        <v>10.952380952380953</v>
      </c>
    </row>
    <row r="9" spans="2:14" x14ac:dyDescent="0.3">
      <c r="B9" s="8">
        <v>35.901000000000003</v>
      </c>
      <c r="C9">
        <f>19</f>
        <v>19</v>
      </c>
      <c r="I9">
        <f>28</f>
        <v>28</v>
      </c>
      <c r="J9" t="s">
        <v>6</v>
      </c>
      <c r="K9">
        <f t="shared" si="0"/>
        <v>6.666666666666667</v>
      </c>
      <c r="M9" t="s">
        <v>26</v>
      </c>
      <c r="N9">
        <f>K14+K15</f>
        <v>8.5714285714285712</v>
      </c>
    </row>
    <row r="10" spans="2:14" x14ac:dyDescent="0.3">
      <c r="B10" s="8">
        <v>36.055999999999997</v>
      </c>
      <c r="C10">
        <f>19</f>
        <v>19</v>
      </c>
      <c r="I10">
        <f>23</f>
        <v>23</v>
      </c>
      <c r="J10" t="s">
        <v>7</v>
      </c>
      <c r="K10">
        <f t="shared" si="0"/>
        <v>5.4761904761904763</v>
      </c>
      <c r="M10" t="s">
        <v>27</v>
      </c>
      <c r="N10">
        <f>K16+K17</f>
        <v>6.666666666666667</v>
      </c>
    </row>
    <row r="11" spans="2:14" x14ac:dyDescent="0.3">
      <c r="B11" s="8">
        <v>38.872999999999998</v>
      </c>
      <c r="C11">
        <f>19</f>
        <v>19</v>
      </c>
      <c r="I11">
        <v>27</v>
      </c>
      <c r="J11" t="s">
        <v>8</v>
      </c>
      <c r="K11">
        <f t="shared" si="0"/>
        <v>6.4285714285714288</v>
      </c>
      <c r="M11" t="s">
        <v>28</v>
      </c>
      <c r="N11">
        <f>K18+K19</f>
        <v>2.3809523809523809</v>
      </c>
    </row>
    <row r="12" spans="2:14" x14ac:dyDescent="0.3">
      <c r="B12" s="8">
        <v>38.872999999999998</v>
      </c>
      <c r="C12">
        <f>19</f>
        <v>19</v>
      </c>
      <c r="I12">
        <f>21</f>
        <v>21</v>
      </c>
      <c r="J12" t="s">
        <v>9</v>
      </c>
      <c r="K12">
        <f t="shared" si="0"/>
        <v>5</v>
      </c>
      <c r="M12" t="s">
        <v>29</v>
      </c>
      <c r="N12">
        <f>K20+K21</f>
        <v>2.3809523809523809</v>
      </c>
    </row>
    <row r="13" spans="2:14" x14ac:dyDescent="0.3">
      <c r="B13" s="8">
        <v>40</v>
      </c>
      <c r="C13">
        <f>19</f>
        <v>19</v>
      </c>
      <c r="I13">
        <f>25</f>
        <v>25</v>
      </c>
      <c r="J13" t="s">
        <v>10</v>
      </c>
      <c r="K13">
        <f t="shared" si="0"/>
        <v>5.9523809523809526</v>
      </c>
      <c r="M13" t="s">
        <v>30</v>
      </c>
      <c r="N13">
        <f>K22+K23</f>
        <v>2.6190476190476191</v>
      </c>
    </row>
    <row r="14" spans="2:14" x14ac:dyDescent="0.3">
      <c r="B14" s="8">
        <v>40</v>
      </c>
      <c r="C14">
        <f>19</f>
        <v>19</v>
      </c>
      <c r="I14">
        <f>17</f>
        <v>17</v>
      </c>
      <c r="J14" t="s">
        <v>11</v>
      </c>
      <c r="K14">
        <f t="shared" si="0"/>
        <v>4.0476190476190474</v>
      </c>
      <c r="M14" t="s">
        <v>31</v>
      </c>
      <c r="N14">
        <f>K24</f>
        <v>3.8095238095238093</v>
      </c>
    </row>
    <row r="15" spans="2:14" x14ac:dyDescent="0.3">
      <c r="B15" s="8">
        <v>40</v>
      </c>
      <c r="C15">
        <f>19</f>
        <v>19</v>
      </c>
      <c r="I15">
        <f>19</f>
        <v>19</v>
      </c>
      <c r="J15" t="s">
        <v>12</v>
      </c>
      <c r="K15">
        <f t="shared" si="0"/>
        <v>4.5238095238095237</v>
      </c>
    </row>
    <row r="16" spans="2:14" x14ac:dyDescent="0.3">
      <c r="B16" s="8">
        <v>40.311</v>
      </c>
      <c r="C16">
        <f>19</f>
        <v>19</v>
      </c>
      <c r="I16">
        <f>13</f>
        <v>13</v>
      </c>
      <c r="J16" t="s">
        <v>13</v>
      </c>
      <c r="K16">
        <f t="shared" si="0"/>
        <v>3.0952380952380953</v>
      </c>
    </row>
    <row r="17" spans="2:11" x14ac:dyDescent="0.3">
      <c r="B17" s="8">
        <v>42.686999999999998</v>
      </c>
      <c r="C17">
        <f>19</f>
        <v>19</v>
      </c>
      <c r="I17">
        <f>15</f>
        <v>15</v>
      </c>
      <c r="J17" t="s">
        <v>14</v>
      </c>
      <c r="K17">
        <f t="shared" si="0"/>
        <v>3.5714285714285716</v>
      </c>
    </row>
    <row r="18" spans="2:11" x14ac:dyDescent="0.3">
      <c r="B18" s="8">
        <v>43.332999999999998</v>
      </c>
      <c r="C18">
        <f>19</f>
        <v>19</v>
      </c>
      <c r="I18">
        <f>4</f>
        <v>4</v>
      </c>
      <c r="J18" t="s">
        <v>15</v>
      </c>
      <c r="K18">
        <f t="shared" si="0"/>
        <v>0.95238095238095233</v>
      </c>
    </row>
    <row r="19" spans="2:11" x14ac:dyDescent="0.3">
      <c r="B19" s="8">
        <v>46.667000000000002</v>
      </c>
      <c r="C19">
        <f>19</f>
        <v>19</v>
      </c>
      <c r="I19">
        <f>6</f>
        <v>6</v>
      </c>
      <c r="J19" t="s">
        <v>16</v>
      </c>
      <c r="K19">
        <f t="shared" si="0"/>
        <v>1.4285714285714286</v>
      </c>
    </row>
    <row r="20" spans="2:11" x14ac:dyDescent="0.3">
      <c r="B20" s="8">
        <v>48.073999999999998</v>
      </c>
      <c r="C20">
        <f>19</f>
        <v>19</v>
      </c>
      <c r="I20">
        <f>2</f>
        <v>2</v>
      </c>
      <c r="J20" t="s">
        <v>17</v>
      </c>
      <c r="K20">
        <f t="shared" si="0"/>
        <v>0.47619047619047616</v>
      </c>
    </row>
    <row r="21" spans="2:11" x14ac:dyDescent="0.3">
      <c r="B21" s="8">
        <v>50.442</v>
      </c>
      <c r="C21">
        <f>24</f>
        <v>24</v>
      </c>
      <c r="I21">
        <f>8</f>
        <v>8</v>
      </c>
      <c r="J21" t="s">
        <v>18</v>
      </c>
      <c r="K21">
        <f t="shared" si="0"/>
        <v>1.9047619047619047</v>
      </c>
    </row>
    <row r="22" spans="2:11" x14ac:dyDescent="0.3">
      <c r="B22" s="8">
        <v>50.997999999999998</v>
      </c>
      <c r="C22">
        <f>24</f>
        <v>24</v>
      </c>
      <c r="I22">
        <f>5</f>
        <v>5</v>
      </c>
      <c r="J22" t="s">
        <v>19</v>
      </c>
      <c r="K22">
        <f t="shared" si="0"/>
        <v>1.1904761904761905</v>
      </c>
    </row>
    <row r="23" spans="2:11" x14ac:dyDescent="0.3">
      <c r="B23" s="8">
        <v>52.067999999999998</v>
      </c>
      <c r="C23">
        <f>24</f>
        <v>24</v>
      </c>
      <c r="I23">
        <f>6</f>
        <v>6</v>
      </c>
      <c r="J23" t="s">
        <v>20</v>
      </c>
      <c r="K23">
        <f t="shared" si="0"/>
        <v>1.4285714285714286</v>
      </c>
    </row>
    <row r="24" spans="2:11" x14ac:dyDescent="0.3">
      <c r="B24" s="8">
        <v>52.067999999999998</v>
      </c>
      <c r="C24">
        <f>24</f>
        <v>24</v>
      </c>
      <c r="I24">
        <f>16</f>
        <v>16</v>
      </c>
      <c r="J24" t="s">
        <v>31</v>
      </c>
      <c r="K24">
        <f t="shared" si="0"/>
        <v>3.8095238095238093</v>
      </c>
    </row>
    <row r="25" spans="2:11" x14ac:dyDescent="0.3">
      <c r="B25" s="8">
        <v>53.747999999999998</v>
      </c>
      <c r="C25">
        <f>24</f>
        <v>24</v>
      </c>
    </row>
    <row r="26" spans="2:11" x14ac:dyDescent="0.3">
      <c r="B26" s="8">
        <v>54.975000000000001</v>
      </c>
      <c r="C26">
        <f>24</f>
        <v>24</v>
      </c>
    </row>
    <row r="27" spans="2:11" x14ac:dyDescent="0.3">
      <c r="B27" s="8">
        <v>54.975000000000001</v>
      </c>
      <c r="C27">
        <f>24</f>
        <v>24</v>
      </c>
    </row>
    <row r="28" spans="2:11" x14ac:dyDescent="0.3">
      <c r="B28" s="8">
        <v>56.667000000000002</v>
      </c>
      <c r="C28">
        <f>24</f>
        <v>24</v>
      </c>
    </row>
    <row r="29" spans="2:11" x14ac:dyDescent="0.3">
      <c r="B29" s="8">
        <v>59.628</v>
      </c>
      <c r="C29">
        <f>24</f>
        <v>24</v>
      </c>
    </row>
    <row r="30" spans="2:11" ht="15" thickBot="1" x14ac:dyDescent="0.35">
      <c r="B30" s="8">
        <v>59.628</v>
      </c>
      <c r="C30">
        <f>24</f>
        <v>24</v>
      </c>
    </row>
    <row r="31" spans="2:11" x14ac:dyDescent="0.3">
      <c r="B31" s="8">
        <v>59.628</v>
      </c>
      <c r="C31">
        <f>24</f>
        <v>24</v>
      </c>
      <c r="G31" s="1" t="s">
        <v>32</v>
      </c>
      <c r="H31" s="7">
        <f>SUMPRODUCT(B2:B421,C2:C421)/SUM(C2:C421)</f>
        <v>398.84598565451267</v>
      </c>
    </row>
    <row r="32" spans="2:11" x14ac:dyDescent="0.3">
      <c r="B32" s="8">
        <v>60.369</v>
      </c>
      <c r="C32">
        <f>24</f>
        <v>24</v>
      </c>
      <c r="G32" s="2" t="s">
        <v>33</v>
      </c>
      <c r="H32" s="4">
        <f>AVERAGE(B2:B421)</f>
        <v>462.81675714285763</v>
      </c>
    </row>
    <row r="33" spans="2:8" x14ac:dyDescent="0.3">
      <c r="B33" s="8">
        <v>65.951999999999998</v>
      </c>
      <c r="C33">
        <f>24</f>
        <v>24</v>
      </c>
      <c r="G33" s="2" t="s">
        <v>36</v>
      </c>
      <c r="H33" s="4">
        <f>_xlfn.STDEV.P(B2:B421)</f>
        <v>339.21241944104895</v>
      </c>
    </row>
    <row r="34" spans="2:8" x14ac:dyDescent="0.3">
      <c r="B34" s="8">
        <v>66.998999999999995</v>
      </c>
      <c r="C34">
        <f>24</f>
        <v>24</v>
      </c>
      <c r="G34" s="2" t="s">
        <v>34</v>
      </c>
      <c r="H34" s="4">
        <f>100*H33/H32</f>
        <v>73.293028872838391</v>
      </c>
    </row>
    <row r="35" spans="2:8" ht="15" thickBot="1" x14ac:dyDescent="0.35">
      <c r="B35" s="8">
        <v>71.183999999999997</v>
      </c>
      <c r="C35">
        <f>24</f>
        <v>24</v>
      </c>
      <c r="G35" s="5" t="s">
        <v>35</v>
      </c>
      <c r="H35" s="6">
        <f>H31/H32</f>
        <v>0.86177948291401407</v>
      </c>
    </row>
    <row r="36" spans="2:8" x14ac:dyDescent="0.3">
      <c r="B36" s="8">
        <v>73.332999999999998</v>
      </c>
      <c r="C36">
        <f>24</f>
        <v>24</v>
      </c>
      <c r="G36" s="3" t="s">
        <v>37</v>
      </c>
    </row>
    <row r="37" spans="2:8" x14ac:dyDescent="0.3">
      <c r="B37" s="8">
        <v>80.459999999999994</v>
      </c>
      <c r="C37">
        <f>24</f>
        <v>24</v>
      </c>
      <c r="G37" s="3" t="s">
        <v>38</v>
      </c>
    </row>
    <row r="38" spans="2:8" x14ac:dyDescent="0.3">
      <c r="B38" s="8">
        <v>81.277000000000001</v>
      </c>
      <c r="C38">
        <f>24</f>
        <v>24</v>
      </c>
    </row>
    <row r="39" spans="2:8" x14ac:dyDescent="0.3">
      <c r="B39" s="8">
        <v>81.989000000000004</v>
      </c>
      <c r="C39">
        <f>24</f>
        <v>24</v>
      </c>
    </row>
    <row r="40" spans="2:8" x14ac:dyDescent="0.3">
      <c r="B40" s="8">
        <v>82.462000000000003</v>
      </c>
      <c r="C40">
        <f>24</f>
        <v>24</v>
      </c>
    </row>
    <row r="41" spans="2:8" x14ac:dyDescent="0.3">
      <c r="B41" s="8">
        <v>91.53</v>
      </c>
      <c r="C41">
        <f>24</f>
        <v>24</v>
      </c>
    </row>
    <row r="42" spans="2:8" x14ac:dyDescent="0.3">
      <c r="B42" s="8">
        <v>92.67</v>
      </c>
      <c r="C42">
        <f>24</f>
        <v>24</v>
      </c>
    </row>
    <row r="43" spans="2:8" x14ac:dyDescent="0.3">
      <c r="B43" s="8">
        <v>95.879000000000005</v>
      </c>
      <c r="C43">
        <f>24</f>
        <v>24</v>
      </c>
    </row>
    <row r="44" spans="2:8" x14ac:dyDescent="0.3">
      <c r="B44" s="8">
        <v>96.896000000000001</v>
      </c>
      <c r="C44">
        <f>24</f>
        <v>24</v>
      </c>
    </row>
    <row r="45" spans="2:8" x14ac:dyDescent="0.3">
      <c r="B45" s="8">
        <v>101.33499999999999</v>
      </c>
      <c r="C45">
        <f>17</f>
        <v>17</v>
      </c>
    </row>
    <row r="46" spans="2:8" x14ac:dyDescent="0.3">
      <c r="B46" s="8">
        <v>105.88</v>
      </c>
      <c r="C46">
        <f>17</f>
        <v>17</v>
      </c>
    </row>
    <row r="47" spans="2:8" x14ac:dyDescent="0.3">
      <c r="B47" s="8">
        <v>109.801</v>
      </c>
      <c r="C47">
        <f>17</f>
        <v>17</v>
      </c>
    </row>
    <row r="48" spans="2:8" x14ac:dyDescent="0.3">
      <c r="B48" s="8">
        <v>113.333</v>
      </c>
      <c r="C48">
        <f>17</f>
        <v>17</v>
      </c>
    </row>
    <row r="49" spans="2:3" x14ac:dyDescent="0.3">
      <c r="B49" s="8">
        <v>114.69799999999999</v>
      </c>
      <c r="C49">
        <f>17</f>
        <v>17</v>
      </c>
    </row>
    <row r="50" spans="2:3" x14ac:dyDescent="0.3">
      <c r="B50" s="8">
        <v>118.34099999999999</v>
      </c>
      <c r="C50">
        <f>17</f>
        <v>17</v>
      </c>
    </row>
    <row r="51" spans="2:3" x14ac:dyDescent="0.3">
      <c r="B51" s="8">
        <v>119.789</v>
      </c>
      <c r="C51">
        <f>17</f>
        <v>17</v>
      </c>
    </row>
    <row r="52" spans="2:3" x14ac:dyDescent="0.3">
      <c r="B52" s="8">
        <v>126.348</v>
      </c>
      <c r="C52">
        <f>17</f>
        <v>17</v>
      </c>
    </row>
    <row r="53" spans="2:3" x14ac:dyDescent="0.3">
      <c r="B53" s="8">
        <v>128.23599999999999</v>
      </c>
      <c r="C53">
        <f>17</f>
        <v>17</v>
      </c>
    </row>
    <row r="54" spans="2:3" x14ac:dyDescent="0.3">
      <c r="B54" s="8">
        <v>131.05500000000001</v>
      </c>
      <c r="C54">
        <f>17</f>
        <v>17</v>
      </c>
    </row>
    <row r="55" spans="2:3" x14ac:dyDescent="0.3">
      <c r="B55" s="8">
        <v>138.40899999999999</v>
      </c>
      <c r="C55">
        <f>17</f>
        <v>17</v>
      </c>
    </row>
    <row r="56" spans="2:3" x14ac:dyDescent="0.3">
      <c r="B56" s="8">
        <v>141.42099999999999</v>
      </c>
      <c r="C56">
        <f>17</f>
        <v>17</v>
      </c>
    </row>
    <row r="57" spans="2:3" x14ac:dyDescent="0.3">
      <c r="B57" s="8">
        <v>142.66800000000001</v>
      </c>
      <c r="C57">
        <f>17</f>
        <v>17</v>
      </c>
    </row>
    <row r="58" spans="2:3" x14ac:dyDescent="0.3">
      <c r="B58" s="8">
        <v>142.66800000000001</v>
      </c>
      <c r="C58">
        <f>17</f>
        <v>17</v>
      </c>
    </row>
    <row r="59" spans="2:3" x14ac:dyDescent="0.3">
      <c r="B59" s="8">
        <v>146.21100000000001</v>
      </c>
      <c r="C59">
        <f>17</f>
        <v>17</v>
      </c>
    </row>
    <row r="60" spans="2:3" x14ac:dyDescent="0.3">
      <c r="B60" s="8">
        <v>146.804</v>
      </c>
      <c r="C60">
        <f>17</f>
        <v>17</v>
      </c>
    </row>
    <row r="61" spans="2:3" x14ac:dyDescent="0.3">
      <c r="B61" s="8">
        <v>149.15299999999999</v>
      </c>
      <c r="C61">
        <f>17</f>
        <v>17</v>
      </c>
    </row>
    <row r="62" spans="2:3" x14ac:dyDescent="0.3">
      <c r="B62" s="8">
        <v>151.18299999999999</v>
      </c>
      <c r="C62">
        <f>18</f>
        <v>18</v>
      </c>
    </row>
    <row r="63" spans="2:3" x14ac:dyDescent="0.3">
      <c r="B63" s="8">
        <v>153.352</v>
      </c>
      <c r="C63">
        <f>18</f>
        <v>18</v>
      </c>
    </row>
    <row r="64" spans="2:3" x14ac:dyDescent="0.3">
      <c r="B64" s="8">
        <v>154.745</v>
      </c>
      <c r="C64">
        <f>18</f>
        <v>18</v>
      </c>
    </row>
    <row r="65" spans="2:3" x14ac:dyDescent="0.3">
      <c r="B65" s="8">
        <v>155.28200000000001</v>
      </c>
      <c r="C65">
        <f>18</f>
        <v>18</v>
      </c>
    </row>
    <row r="66" spans="2:3" x14ac:dyDescent="0.3">
      <c r="B66" s="8">
        <v>155.28200000000001</v>
      </c>
      <c r="C66">
        <f>18</f>
        <v>18</v>
      </c>
    </row>
    <row r="67" spans="2:3" x14ac:dyDescent="0.3">
      <c r="B67" s="8">
        <v>155.63499999999999</v>
      </c>
      <c r="C67">
        <f>18</f>
        <v>18</v>
      </c>
    </row>
    <row r="68" spans="2:3" x14ac:dyDescent="0.3">
      <c r="B68" s="8">
        <v>156.339</v>
      </c>
      <c r="C68">
        <f>18</f>
        <v>18</v>
      </c>
    </row>
    <row r="69" spans="2:3" x14ac:dyDescent="0.3">
      <c r="B69" s="8">
        <v>159.172</v>
      </c>
      <c r="C69">
        <f>18</f>
        <v>18</v>
      </c>
    </row>
    <row r="70" spans="2:3" x14ac:dyDescent="0.3">
      <c r="B70" s="8">
        <v>164.941</v>
      </c>
      <c r="C70">
        <f>18</f>
        <v>18</v>
      </c>
    </row>
    <row r="71" spans="2:3" x14ac:dyDescent="0.3">
      <c r="B71" s="8">
        <v>169.898</v>
      </c>
      <c r="C71">
        <f>18</f>
        <v>18</v>
      </c>
    </row>
    <row r="72" spans="2:3" x14ac:dyDescent="0.3">
      <c r="B72" s="8">
        <v>173.01</v>
      </c>
      <c r="C72">
        <f>18</f>
        <v>18</v>
      </c>
    </row>
    <row r="73" spans="2:3" x14ac:dyDescent="0.3">
      <c r="B73" s="8">
        <v>173.01</v>
      </c>
      <c r="C73">
        <f>18</f>
        <v>18</v>
      </c>
    </row>
    <row r="74" spans="2:3" x14ac:dyDescent="0.3">
      <c r="B74" s="8">
        <v>173.01</v>
      </c>
      <c r="C74">
        <f>18</f>
        <v>18</v>
      </c>
    </row>
    <row r="75" spans="2:3" x14ac:dyDescent="0.3">
      <c r="B75" s="8">
        <v>173.61099999999999</v>
      </c>
      <c r="C75">
        <f>18</f>
        <v>18</v>
      </c>
    </row>
    <row r="76" spans="2:3" x14ac:dyDescent="0.3">
      <c r="B76" s="8">
        <v>173.61099999999999</v>
      </c>
      <c r="C76">
        <f>18</f>
        <v>18</v>
      </c>
    </row>
    <row r="77" spans="2:3" x14ac:dyDescent="0.3">
      <c r="B77" s="8">
        <v>195.739</v>
      </c>
      <c r="C77">
        <f>18</f>
        <v>18</v>
      </c>
    </row>
    <row r="78" spans="2:3" x14ac:dyDescent="0.3">
      <c r="B78" s="8">
        <v>195.739</v>
      </c>
      <c r="C78">
        <f>18</f>
        <v>18</v>
      </c>
    </row>
    <row r="79" spans="2:3" x14ac:dyDescent="0.3">
      <c r="B79" s="8">
        <v>196.41900000000001</v>
      </c>
      <c r="C79">
        <f>18</f>
        <v>18</v>
      </c>
    </row>
    <row r="80" spans="2:3" x14ac:dyDescent="0.3">
      <c r="B80" s="8">
        <v>202.464</v>
      </c>
      <c r="C80">
        <f>31</f>
        <v>31</v>
      </c>
    </row>
    <row r="81" spans="2:3" x14ac:dyDescent="0.3">
      <c r="B81" s="8">
        <v>203.333</v>
      </c>
      <c r="C81">
        <f>31</f>
        <v>31</v>
      </c>
    </row>
    <row r="82" spans="2:3" x14ac:dyDescent="0.3">
      <c r="B82" s="8">
        <v>203.679</v>
      </c>
      <c r="C82">
        <f>31</f>
        <v>31</v>
      </c>
    </row>
    <row r="83" spans="2:3" x14ac:dyDescent="0.3">
      <c r="B83" s="8">
        <v>207.61199999999999</v>
      </c>
      <c r="C83">
        <f>31</f>
        <v>31</v>
      </c>
    </row>
    <row r="84" spans="2:3" x14ac:dyDescent="0.3">
      <c r="B84" s="8">
        <v>207.61199999999999</v>
      </c>
      <c r="C84">
        <f>31</f>
        <v>31</v>
      </c>
    </row>
    <row r="85" spans="2:3" x14ac:dyDescent="0.3">
      <c r="B85" s="8">
        <v>207.61199999999999</v>
      </c>
      <c r="C85">
        <f>31</f>
        <v>31</v>
      </c>
    </row>
    <row r="86" spans="2:3" x14ac:dyDescent="0.3">
      <c r="B86" s="8">
        <v>208.333</v>
      </c>
      <c r="C86">
        <f>31</f>
        <v>31</v>
      </c>
    </row>
    <row r="87" spans="2:3" x14ac:dyDescent="0.3">
      <c r="B87" s="8">
        <v>208.333</v>
      </c>
      <c r="C87">
        <f>31</f>
        <v>31</v>
      </c>
    </row>
    <row r="88" spans="2:3" x14ac:dyDescent="0.3">
      <c r="B88" s="8">
        <v>208.333</v>
      </c>
      <c r="C88">
        <f>31</f>
        <v>31</v>
      </c>
    </row>
    <row r="89" spans="2:3" x14ac:dyDescent="0.3">
      <c r="B89" s="8">
        <v>220.971</v>
      </c>
      <c r="C89">
        <f>31</f>
        <v>31</v>
      </c>
    </row>
    <row r="90" spans="2:3" x14ac:dyDescent="0.3">
      <c r="B90" s="8">
        <v>221.56100000000001</v>
      </c>
      <c r="C90">
        <f>31</f>
        <v>31</v>
      </c>
    </row>
    <row r="91" spans="2:3" x14ac:dyDescent="0.3">
      <c r="B91" s="8">
        <v>221.56100000000001</v>
      </c>
      <c r="C91">
        <f>31</f>
        <v>31</v>
      </c>
    </row>
    <row r="92" spans="2:3" x14ac:dyDescent="0.3">
      <c r="B92" s="8">
        <v>221.56100000000001</v>
      </c>
      <c r="C92">
        <f>31</f>
        <v>31</v>
      </c>
    </row>
    <row r="93" spans="2:3" x14ac:dyDescent="0.3">
      <c r="B93" s="8">
        <v>222.38900000000001</v>
      </c>
      <c r="C93">
        <f>31</f>
        <v>31</v>
      </c>
    </row>
    <row r="94" spans="2:3" x14ac:dyDescent="0.3">
      <c r="B94" s="8">
        <v>223.178</v>
      </c>
      <c r="C94">
        <f>31</f>
        <v>31</v>
      </c>
    </row>
    <row r="95" spans="2:3" x14ac:dyDescent="0.3">
      <c r="B95" s="8">
        <v>225.672</v>
      </c>
      <c r="C95">
        <f>31</f>
        <v>31</v>
      </c>
    </row>
    <row r="96" spans="2:3" x14ac:dyDescent="0.3">
      <c r="B96" s="8">
        <v>232.92400000000001</v>
      </c>
      <c r="C96">
        <f>31</f>
        <v>31</v>
      </c>
    </row>
    <row r="97" spans="2:3" x14ac:dyDescent="0.3">
      <c r="B97" s="8">
        <v>235.84200000000001</v>
      </c>
      <c r="C97">
        <f>31</f>
        <v>31</v>
      </c>
    </row>
    <row r="98" spans="2:3" x14ac:dyDescent="0.3">
      <c r="B98" s="8">
        <v>236.96</v>
      </c>
      <c r="C98">
        <f>31</f>
        <v>31</v>
      </c>
    </row>
    <row r="99" spans="2:3" x14ac:dyDescent="0.3">
      <c r="B99" s="8">
        <v>237.393</v>
      </c>
      <c r="C99">
        <f>31</f>
        <v>31</v>
      </c>
    </row>
    <row r="100" spans="2:3" x14ac:dyDescent="0.3">
      <c r="B100" s="8">
        <v>239.88900000000001</v>
      </c>
      <c r="C100">
        <f>31</f>
        <v>31</v>
      </c>
    </row>
    <row r="101" spans="2:3" x14ac:dyDescent="0.3">
      <c r="B101" s="8">
        <v>243.05600000000001</v>
      </c>
      <c r="C101">
        <f>31</f>
        <v>31</v>
      </c>
    </row>
    <row r="102" spans="2:3" x14ac:dyDescent="0.3">
      <c r="B102" s="8">
        <v>243.05600000000001</v>
      </c>
      <c r="C102">
        <f>31</f>
        <v>31</v>
      </c>
    </row>
    <row r="103" spans="2:3" x14ac:dyDescent="0.3">
      <c r="B103" s="8">
        <v>244.67400000000001</v>
      </c>
      <c r="C103">
        <f>31</f>
        <v>31</v>
      </c>
    </row>
    <row r="104" spans="2:3" x14ac:dyDescent="0.3">
      <c r="B104" s="8">
        <v>245.523</v>
      </c>
      <c r="C104">
        <f>31</f>
        <v>31</v>
      </c>
    </row>
    <row r="105" spans="2:3" x14ac:dyDescent="0.3">
      <c r="B105" s="8">
        <v>245.523</v>
      </c>
      <c r="C105">
        <f>31</f>
        <v>31</v>
      </c>
    </row>
    <row r="106" spans="2:3" x14ac:dyDescent="0.3">
      <c r="B106" s="8">
        <v>245.523</v>
      </c>
      <c r="C106">
        <f>31</f>
        <v>31</v>
      </c>
    </row>
    <row r="107" spans="2:3" x14ac:dyDescent="0.3">
      <c r="B107" s="8">
        <v>245.94499999999999</v>
      </c>
      <c r="C107">
        <f>31</f>
        <v>31</v>
      </c>
    </row>
    <row r="108" spans="2:3" x14ac:dyDescent="0.3">
      <c r="B108" s="8">
        <v>245.988</v>
      </c>
      <c r="C108">
        <f>31</f>
        <v>31</v>
      </c>
    </row>
    <row r="109" spans="2:3" x14ac:dyDescent="0.3">
      <c r="B109" s="8">
        <v>249.51900000000001</v>
      </c>
      <c r="C109">
        <f>31</f>
        <v>31</v>
      </c>
    </row>
    <row r="110" spans="2:3" x14ac:dyDescent="0.3">
      <c r="B110" s="8">
        <v>249.51900000000001</v>
      </c>
      <c r="C110">
        <f>31</f>
        <v>31</v>
      </c>
    </row>
    <row r="111" spans="2:3" x14ac:dyDescent="0.3">
      <c r="B111" s="8">
        <v>250.386</v>
      </c>
      <c r="C111">
        <f>33</f>
        <v>33</v>
      </c>
    </row>
    <row r="112" spans="2:3" x14ac:dyDescent="0.3">
      <c r="B112" s="8">
        <v>250.386</v>
      </c>
      <c r="C112">
        <f>33</f>
        <v>33</v>
      </c>
    </row>
    <row r="113" spans="2:3" x14ac:dyDescent="0.3">
      <c r="B113" s="8">
        <v>250.386</v>
      </c>
      <c r="C113">
        <f>33</f>
        <v>33</v>
      </c>
    </row>
    <row r="114" spans="2:3" x14ac:dyDescent="0.3">
      <c r="B114" s="8">
        <v>252.78200000000001</v>
      </c>
      <c r="C114">
        <f>33</f>
        <v>33</v>
      </c>
    </row>
    <row r="115" spans="2:3" x14ac:dyDescent="0.3">
      <c r="B115" s="8">
        <v>253.13499999999999</v>
      </c>
      <c r="C115">
        <f>33</f>
        <v>33</v>
      </c>
    </row>
    <row r="116" spans="2:3" x14ac:dyDescent="0.3">
      <c r="B116" s="8">
        <v>260.41699999999997</v>
      </c>
      <c r="C116">
        <f>33</f>
        <v>33</v>
      </c>
    </row>
    <row r="117" spans="2:3" x14ac:dyDescent="0.3">
      <c r="B117" s="8">
        <v>263.52199999999999</v>
      </c>
      <c r="C117">
        <f>33</f>
        <v>33</v>
      </c>
    </row>
    <row r="118" spans="2:3" x14ac:dyDescent="0.3">
      <c r="B118" s="8">
        <v>263.52199999999999</v>
      </c>
      <c r="C118">
        <f>33</f>
        <v>33</v>
      </c>
    </row>
    <row r="119" spans="2:3" x14ac:dyDescent="0.3">
      <c r="B119" s="8">
        <v>264.43700000000001</v>
      </c>
      <c r="C119">
        <f>33</f>
        <v>33</v>
      </c>
    </row>
    <row r="120" spans="2:3" x14ac:dyDescent="0.3">
      <c r="B120" s="8">
        <v>264.911</v>
      </c>
      <c r="C120">
        <f>33</f>
        <v>33</v>
      </c>
    </row>
    <row r="121" spans="2:3" x14ac:dyDescent="0.3">
      <c r="B121" s="8">
        <v>271.18599999999998</v>
      </c>
      <c r="C121">
        <f>33</f>
        <v>33</v>
      </c>
    </row>
    <row r="122" spans="2:3" x14ac:dyDescent="0.3">
      <c r="B122" s="8">
        <v>271.18900000000002</v>
      </c>
      <c r="C122">
        <f>33</f>
        <v>33</v>
      </c>
    </row>
    <row r="123" spans="2:3" x14ac:dyDescent="0.3">
      <c r="B123" s="8">
        <v>271.18900000000002</v>
      </c>
      <c r="C123">
        <f>33</f>
        <v>33</v>
      </c>
    </row>
    <row r="124" spans="2:3" x14ac:dyDescent="0.3">
      <c r="B124" s="8">
        <v>271.18900000000002</v>
      </c>
      <c r="C124">
        <f>33</f>
        <v>33</v>
      </c>
    </row>
    <row r="125" spans="2:3" x14ac:dyDescent="0.3">
      <c r="B125" s="8">
        <v>276.81700000000001</v>
      </c>
      <c r="C125">
        <f>33</f>
        <v>33</v>
      </c>
    </row>
    <row r="126" spans="2:3" x14ac:dyDescent="0.3">
      <c r="B126" s="8">
        <v>276.81700000000001</v>
      </c>
      <c r="C126">
        <f>33</f>
        <v>33</v>
      </c>
    </row>
    <row r="127" spans="2:3" x14ac:dyDescent="0.3">
      <c r="B127" s="8">
        <v>278.971</v>
      </c>
      <c r="C127">
        <f>33</f>
        <v>33</v>
      </c>
    </row>
    <row r="128" spans="2:3" x14ac:dyDescent="0.3">
      <c r="B128" s="8">
        <v>279.94</v>
      </c>
      <c r="C128">
        <f>33</f>
        <v>33</v>
      </c>
    </row>
    <row r="129" spans="2:3" x14ac:dyDescent="0.3">
      <c r="B129" s="8">
        <v>285.33600000000001</v>
      </c>
      <c r="C129">
        <f>33</f>
        <v>33</v>
      </c>
    </row>
    <row r="130" spans="2:3" x14ac:dyDescent="0.3">
      <c r="B130" s="8">
        <v>286.327</v>
      </c>
      <c r="C130">
        <f>33</f>
        <v>33</v>
      </c>
    </row>
    <row r="131" spans="2:3" x14ac:dyDescent="0.3">
      <c r="B131" s="8">
        <v>286.327</v>
      </c>
      <c r="C131">
        <f>33</f>
        <v>33</v>
      </c>
    </row>
    <row r="132" spans="2:3" x14ac:dyDescent="0.3">
      <c r="B132" s="8">
        <v>287.35599999999999</v>
      </c>
      <c r="C132">
        <f>33</f>
        <v>33</v>
      </c>
    </row>
    <row r="133" spans="2:3" x14ac:dyDescent="0.3">
      <c r="B133" s="8">
        <v>293.608</v>
      </c>
      <c r="C133">
        <f>33</f>
        <v>33</v>
      </c>
    </row>
    <row r="134" spans="2:3" x14ac:dyDescent="0.3">
      <c r="B134" s="8">
        <v>294.62799999999999</v>
      </c>
      <c r="C134">
        <f>33</f>
        <v>33</v>
      </c>
    </row>
    <row r="135" spans="2:3" x14ac:dyDescent="0.3">
      <c r="B135" s="8">
        <v>294.62799999999999</v>
      </c>
      <c r="C135">
        <f>33</f>
        <v>33</v>
      </c>
    </row>
    <row r="136" spans="2:3" x14ac:dyDescent="0.3">
      <c r="B136" s="8">
        <v>295.64</v>
      </c>
      <c r="C136">
        <f>33</f>
        <v>33</v>
      </c>
    </row>
    <row r="137" spans="2:3" x14ac:dyDescent="0.3">
      <c r="B137" s="8">
        <v>295.64</v>
      </c>
      <c r="C137">
        <f>33</f>
        <v>33</v>
      </c>
    </row>
    <row r="138" spans="2:3" x14ac:dyDescent="0.3">
      <c r="B138" s="8">
        <v>295.64</v>
      </c>
      <c r="C138">
        <f>33</f>
        <v>33</v>
      </c>
    </row>
    <row r="139" spans="2:3" x14ac:dyDescent="0.3">
      <c r="B139" s="8">
        <v>296.53899999999999</v>
      </c>
      <c r="C139">
        <f>33</f>
        <v>33</v>
      </c>
    </row>
    <row r="140" spans="2:3" x14ac:dyDescent="0.3">
      <c r="B140" s="8">
        <v>297.65800000000002</v>
      </c>
      <c r="C140">
        <f>33</f>
        <v>33</v>
      </c>
    </row>
    <row r="141" spans="2:3" x14ac:dyDescent="0.3">
      <c r="B141" s="8">
        <v>297.65800000000002</v>
      </c>
      <c r="C141">
        <f>33</f>
        <v>33</v>
      </c>
    </row>
    <row r="142" spans="2:3" x14ac:dyDescent="0.3">
      <c r="B142" s="8">
        <v>297.65800000000002</v>
      </c>
      <c r="C142">
        <f>33</f>
        <v>33</v>
      </c>
    </row>
    <row r="143" spans="2:3" x14ac:dyDescent="0.3">
      <c r="B143" s="8">
        <v>298.69200000000001</v>
      </c>
      <c r="C143">
        <f>33</f>
        <v>33</v>
      </c>
    </row>
    <row r="144" spans="2:3" x14ac:dyDescent="0.3">
      <c r="B144" s="8">
        <v>309.279</v>
      </c>
      <c r="C144">
        <f>43</f>
        <v>43</v>
      </c>
    </row>
    <row r="145" spans="2:3" x14ac:dyDescent="0.3">
      <c r="B145" s="8">
        <v>309.49</v>
      </c>
      <c r="C145">
        <f>43</f>
        <v>43</v>
      </c>
    </row>
    <row r="146" spans="2:3" x14ac:dyDescent="0.3">
      <c r="B146" s="8">
        <v>309.49</v>
      </c>
      <c r="C146">
        <f>43</f>
        <v>43</v>
      </c>
    </row>
    <row r="147" spans="2:3" x14ac:dyDescent="0.3">
      <c r="B147" s="8">
        <v>309.49</v>
      </c>
      <c r="C147">
        <f>43</f>
        <v>43</v>
      </c>
    </row>
    <row r="148" spans="2:3" x14ac:dyDescent="0.3">
      <c r="B148" s="8">
        <v>310.565</v>
      </c>
      <c r="C148">
        <f>43</f>
        <v>43</v>
      </c>
    </row>
    <row r="149" spans="2:3" x14ac:dyDescent="0.3">
      <c r="B149" s="8">
        <v>310.565</v>
      </c>
      <c r="C149">
        <f>43</f>
        <v>43</v>
      </c>
    </row>
    <row r="150" spans="2:3" x14ac:dyDescent="0.3">
      <c r="B150" s="8">
        <v>312.5</v>
      </c>
      <c r="C150">
        <f>43</f>
        <v>43</v>
      </c>
    </row>
    <row r="151" spans="2:3" x14ac:dyDescent="0.3">
      <c r="B151" s="8">
        <v>313.73200000000003</v>
      </c>
      <c r="C151">
        <f>43</f>
        <v>43</v>
      </c>
    </row>
    <row r="152" spans="2:3" x14ac:dyDescent="0.3">
      <c r="B152" s="8">
        <v>314.423</v>
      </c>
      <c r="C152">
        <f>43</f>
        <v>43</v>
      </c>
    </row>
    <row r="153" spans="2:3" x14ac:dyDescent="0.3">
      <c r="B153" s="8">
        <v>314.423</v>
      </c>
      <c r="C153">
        <f>43</f>
        <v>43</v>
      </c>
    </row>
    <row r="154" spans="2:3" x14ac:dyDescent="0.3">
      <c r="B154" s="8">
        <v>316.54599999999999</v>
      </c>
      <c r="C154">
        <f>43</f>
        <v>43</v>
      </c>
    </row>
    <row r="155" spans="2:3" x14ac:dyDescent="0.3">
      <c r="B155" s="8">
        <v>317.08300000000003</v>
      </c>
      <c r="C155">
        <f>43</f>
        <v>43</v>
      </c>
    </row>
    <row r="156" spans="2:3" x14ac:dyDescent="0.3">
      <c r="B156" s="8">
        <v>317.91500000000002</v>
      </c>
      <c r="C156">
        <f>43</f>
        <v>43</v>
      </c>
    </row>
    <row r="157" spans="2:3" x14ac:dyDescent="0.3">
      <c r="B157" s="8">
        <v>319.01499999999999</v>
      </c>
      <c r="C157">
        <f>43</f>
        <v>43</v>
      </c>
    </row>
    <row r="158" spans="2:3" x14ac:dyDescent="0.3">
      <c r="B158" s="8">
        <v>319.01499999999999</v>
      </c>
      <c r="C158">
        <f>43</f>
        <v>43</v>
      </c>
    </row>
    <row r="159" spans="2:3" x14ac:dyDescent="0.3">
      <c r="B159" s="8">
        <v>319.01499999999999</v>
      </c>
      <c r="C159">
        <f>43</f>
        <v>43</v>
      </c>
    </row>
    <row r="160" spans="2:3" x14ac:dyDescent="0.3">
      <c r="B160" s="8">
        <v>319.01499999999999</v>
      </c>
      <c r="C160">
        <f>43</f>
        <v>43</v>
      </c>
    </row>
    <row r="161" spans="2:3" x14ac:dyDescent="0.3">
      <c r="B161" s="8">
        <v>319.01499999999999</v>
      </c>
      <c r="C161">
        <f>43</f>
        <v>43</v>
      </c>
    </row>
    <row r="162" spans="2:3" x14ac:dyDescent="0.3">
      <c r="B162" s="8">
        <v>320.12299999999999</v>
      </c>
      <c r="C162">
        <f>43</f>
        <v>43</v>
      </c>
    </row>
    <row r="163" spans="2:3" x14ac:dyDescent="0.3">
      <c r="B163" s="8">
        <v>320.12299999999999</v>
      </c>
      <c r="C163">
        <f>43</f>
        <v>43</v>
      </c>
    </row>
    <row r="164" spans="2:3" x14ac:dyDescent="0.3">
      <c r="B164" s="8">
        <v>320.12299999999999</v>
      </c>
      <c r="C164">
        <f>43</f>
        <v>43</v>
      </c>
    </row>
    <row r="165" spans="2:3" x14ac:dyDescent="0.3">
      <c r="B165" s="8">
        <v>326.435</v>
      </c>
      <c r="C165">
        <f>43</f>
        <v>43</v>
      </c>
    </row>
    <row r="166" spans="2:3" x14ac:dyDescent="0.3">
      <c r="B166" s="8">
        <v>326.435</v>
      </c>
      <c r="C166">
        <f>43</f>
        <v>43</v>
      </c>
    </row>
    <row r="167" spans="2:3" x14ac:dyDescent="0.3">
      <c r="B167" s="8">
        <v>326.435</v>
      </c>
      <c r="C167">
        <f>43</f>
        <v>43</v>
      </c>
    </row>
    <row r="168" spans="2:3" x14ac:dyDescent="0.3">
      <c r="B168" s="8">
        <v>326.435</v>
      </c>
      <c r="C168">
        <f>43</f>
        <v>43</v>
      </c>
    </row>
    <row r="169" spans="2:3" x14ac:dyDescent="0.3">
      <c r="B169" s="8">
        <v>326.435</v>
      </c>
      <c r="C169">
        <f>43</f>
        <v>43</v>
      </c>
    </row>
    <row r="170" spans="2:3" x14ac:dyDescent="0.3">
      <c r="B170" s="8">
        <v>327.56900000000002</v>
      </c>
      <c r="C170">
        <f>43</f>
        <v>43</v>
      </c>
    </row>
    <row r="171" spans="2:3" x14ac:dyDescent="0.3">
      <c r="B171" s="8">
        <v>327.56900000000002</v>
      </c>
      <c r="C171">
        <f>43</f>
        <v>43</v>
      </c>
    </row>
    <row r="172" spans="2:3" x14ac:dyDescent="0.3">
      <c r="B172" s="8">
        <v>329.404</v>
      </c>
      <c r="C172">
        <f>43</f>
        <v>43</v>
      </c>
    </row>
    <row r="173" spans="2:3" x14ac:dyDescent="0.3">
      <c r="B173" s="8">
        <v>329.404</v>
      </c>
      <c r="C173">
        <f>43</f>
        <v>43</v>
      </c>
    </row>
    <row r="174" spans="2:3" x14ac:dyDescent="0.3">
      <c r="B174" s="8">
        <v>340.26100000000002</v>
      </c>
      <c r="C174">
        <f>43</f>
        <v>43</v>
      </c>
    </row>
    <row r="175" spans="2:3" x14ac:dyDescent="0.3">
      <c r="B175" s="8">
        <v>340.791</v>
      </c>
      <c r="C175">
        <f>43</f>
        <v>43</v>
      </c>
    </row>
    <row r="176" spans="2:3" x14ac:dyDescent="0.3">
      <c r="B176" s="8">
        <v>340.791</v>
      </c>
      <c r="C176">
        <f>43</f>
        <v>43</v>
      </c>
    </row>
    <row r="177" spans="2:3" x14ac:dyDescent="0.3">
      <c r="B177" s="8">
        <v>341.16800000000001</v>
      </c>
      <c r="C177">
        <f>43</f>
        <v>43</v>
      </c>
    </row>
    <row r="178" spans="2:3" x14ac:dyDescent="0.3">
      <c r="B178" s="8">
        <v>342.54300000000001</v>
      </c>
      <c r="C178">
        <f>43</f>
        <v>43</v>
      </c>
    </row>
    <row r="179" spans="2:3" x14ac:dyDescent="0.3">
      <c r="B179" s="8">
        <v>346.02100000000002</v>
      </c>
      <c r="C179">
        <f>43</f>
        <v>43</v>
      </c>
    </row>
    <row r="180" spans="2:3" x14ac:dyDescent="0.3">
      <c r="B180" s="8">
        <v>346.02100000000002</v>
      </c>
      <c r="C180">
        <f>43</f>
        <v>43</v>
      </c>
    </row>
    <row r="181" spans="2:3" x14ac:dyDescent="0.3">
      <c r="B181" s="8">
        <v>346.02100000000002</v>
      </c>
      <c r="C181">
        <f>43</f>
        <v>43</v>
      </c>
    </row>
    <row r="182" spans="2:3" x14ac:dyDescent="0.3">
      <c r="B182" s="8">
        <v>347.22199999999998</v>
      </c>
      <c r="C182">
        <f>43</f>
        <v>43</v>
      </c>
    </row>
    <row r="183" spans="2:3" x14ac:dyDescent="0.3">
      <c r="B183" s="8">
        <v>347.22199999999998</v>
      </c>
      <c r="C183">
        <f>43</f>
        <v>43</v>
      </c>
    </row>
    <row r="184" spans="2:3" x14ac:dyDescent="0.3">
      <c r="B184" s="8">
        <v>347.22199999999998</v>
      </c>
      <c r="C184">
        <f>43</f>
        <v>43</v>
      </c>
    </row>
    <row r="185" spans="2:3" x14ac:dyDescent="0.3">
      <c r="B185" s="8">
        <v>347.22199999999998</v>
      </c>
      <c r="C185">
        <f>43</f>
        <v>43</v>
      </c>
    </row>
    <row r="186" spans="2:3" x14ac:dyDescent="0.3">
      <c r="B186" s="8">
        <v>347.74700000000001</v>
      </c>
      <c r="C186">
        <f>43</f>
        <v>43</v>
      </c>
    </row>
    <row r="187" spans="2:3" x14ac:dyDescent="0.3">
      <c r="B187" s="8">
        <v>354.09899999999999</v>
      </c>
      <c r="C187">
        <f>28</f>
        <v>28</v>
      </c>
    </row>
    <row r="188" spans="2:3" x14ac:dyDescent="0.3">
      <c r="B188" s="8">
        <v>356.25</v>
      </c>
      <c r="C188">
        <f>28</f>
        <v>28</v>
      </c>
    </row>
    <row r="189" spans="2:3" x14ac:dyDescent="0.3">
      <c r="B189" s="8">
        <v>356.25</v>
      </c>
      <c r="C189">
        <f>28</f>
        <v>28</v>
      </c>
    </row>
    <row r="190" spans="2:3" x14ac:dyDescent="0.3">
      <c r="B190" s="8">
        <v>357.48700000000002</v>
      </c>
      <c r="C190">
        <f>28</f>
        <v>28</v>
      </c>
    </row>
    <row r="191" spans="2:3" x14ac:dyDescent="0.3">
      <c r="B191" s="8">
        <v>357.48700000000002</v>
      </c>
      <c r="C191">
        <f>28</f>
        <v>28</v>
      </c>
    </row>
    <row r="192" spans="2:3" x14ac:dyDescent="0.3">
      <c r="B192" s="8">
        <v>359.68</v>
      </c>
      <c r="C192">
        <f>28</f>
        <v>28</v>
      </c>
    </row>
    <row r="193" spans="2:3" x14ac:dyDescent="0.3">
      <c r="B193" s="8">
        <v>361.25599999999997</v>
      </c>
      <c r="C193">
        <f>28</f>
        <v>28</v>
      </c>
    </row>
    <row r="194" spans="2:3" x14ac:dyDescent="0.3">
      <c r="B194" s="8">
        <v>362.51100000000002</v>
      </c>
      <c r="C194">
        <f>28</f>
        <v>28</v>
      </c>
    </row>
    <row r="195" spans="2:3" x14ac:dyDescent="0.3">
      <c r="B195" s="8">
        <v>362.51100000000002</v>
      </c>
      <c r="C195">
        <f>28</f>
        <v>28</v>
      </c>
    </row>
    <row r="196" spans="2:3" x14ac:dyDescent="0.3">
      <c r="B196" s="8">
        <v>367.82499999999999</v>
      </c>
      <c r="C196">
        <f>28</f>
        <v>28</v>
      </c>
    </row>
    <row r="197" spans="2:3" x14ac:dyDescent="0.3">
      <c r="B197" s="8">
        <v>368.28500000000003</v>
      </c>
      <c r="C197">
        <f>28</f>
        <v>28</v>
      </c>
    </row>
    <row r="198" spans="2:3" x14ac:dyDescent="0.3">
      <c r="B198" s="8">
        <v>372.67599999999999</v>
      </c>
      <c r="C198">
        <f>28</f>
        <v>28</v>
      </c>
    </row>
    <row r="199" spans="2:3" x14ac:dyDescent="0.3">
      <c r="B199" s="8">
        <v>372.67599999999999</v>
      </c>
      <c r="C199">
        <f>28</f>
        <v>28</v>
      </c>
    </row>
    <row r="200" spans="2:3" x14ac:dyDescent="0.3">
      <c r="B200" s="8">
        <v>374.279</v>
      </c>
      <c r="C200">
        <f>28</f>
        <v>28</v>
      </c>
    </row>
    <row r="201" spans="2:3" x14ac:dyDescent="0.3">
      <c r="B201" s="8">
        <v>375.57799999999997</v>
      </c>
      <c r="C201">
        <f>28</f>
        <v>28</v>
      </c>
    </row>
    <row r="202" spans="2:3" x14ac:dyDescent="0.3">
      <c r="B202" s="8">
        <v>375.57799999999997</v>
      </c>
      <c r="C202">
        <f>28</f>
        <v>28</v>
      </c>
    </row>
    <row r="203" spans="2:3" x14ac:dyDescent="0.3">
      <c r="B203" s="8">
        <v>375.57799999999997</v>
      </c>
      <c r="C203">
        <f>28</f>
        <v>28</v>
      </c>
    </row>
    <row r="204" spans="2:3" x14ac:dyDescent="0.3">
      <c r="B204" s="8">
        <v>380.62299999999999</v>
      </c>
      <c r="C204">
        <f>28</f>
        <v>28</v>
      </c>
    </row>
    <row r="205" spans="2:3" x14ac:dyDescent="0.3">
      <c r="B205" s="8">
        <v>381.94400000000002</v>
      </c>
      <c r="C205">
        <f>28</f>
        <v>28</v>
      </c>
    </row>
    <row r="206" spans="2:3" x14ac:dyDescent="0.3">
      <c r="B206" s="8">
        <v>386.214</v>
      </c>
      <c r="C206">
        <f>28</f>
        <v>28</v>
      </c>
    </row>
    <row r="207" spans="2:3" x14ac:dyDescent="0.3">
      <c r="B207" s="8">
        <v>386.863</v>
      </c>
      <c r="C207">
        <f>28</f>
        <v>28</v>
      </c>
    </row>
    <row r="208" spans="2:3" x14ac:dyDescent="0.3">
      <c r="B208" s="8">
        <v>386.863</v>
      </c>
      <c r="C208">
        <f>28</f>
        <v>28</v>
      </c>
    </row>
    <row r="209" spans="2:3" x14ac:dyDescent="0.3">
      <c r="B209" s="8">
        <v>392.83699999999999</v>
      </c>
      <c r="C209">
        <f>28</f>
        <v>28</v>
      </c>
    </row>
    <row r="210" spans="2:3" x14ac:dyDescent="0.3">
      <c r="B210" s="8">
        <v>394.524</v>
      </c>
      <c r="C210">
        <f>28</f>
        <v>28</v>
      </c>
    </row>
    <row r="211" spans="2:3" x14ac:dyDescent="0.3">
      <c r="B211" s="8">
        <v>395.00799999999998</v>
      </c>
      <c r="C211">
        <f>28</f>
        <v>28</v>
      </c>
    </row>
    <row r="212" spans="2:3" x14ac:dyDescent="0.3">
      <c r="B212" s="8">
        <v>395.89400000000001</v>
      </c>
      <c r="C212">
        <f>28</f>
        <v>28</v>
      </c>
    </row>
    <row r="213" spans="2:3" x14ac:dyDescent="0.3">
      <c r="B213" s="8">
        <v>397.01</v>
      </c>
      <c r="C213">
        <f>28</f>
        <v>28</v>
      </c>
    </row>
    <row r="214" spans="2:3" x14ac:dyDescent="0.3">
      <c r="B214" s="8">
        <v>400.983</v>
      </c>
      <c r="C214">
        <f>28</f>
        <v>28</v>
      </c>
    </row>
    <row r="215" spans="2:3" x14ac:dyDescent="0.3">
      <c r="B215" s="8">
        <v>406.78399999999999</v>
      </c>
      <c r="C215">
        <f>23</f>
        <v>23</v>
      </c>
    </row>
    <row r="216" spans="2:3" x14ac:dyDescent="0.3">
      <c r="B216" s="8">
        <v>415.22500000000002</v>
      </c>
      <c r="C216">
        <f>23</f>
        <v>23</v>
      </c>
    </row>
    <row r="217" spans="2:3" x14ac:dyDescent="0.3">
      <c r="B217" s="8">
        <v>415.22500000000002</v>
      </c>
      <c r="C217">
        <f>23</f>
        <v>23</v>
      </c>
    </row>
    <row r="218" spans="2:3" x14ac:dyDescent="0.3">
      <c r="B218" s="8">
        <v>416.66399999999999</v>
      </c>
      <c r="C218">
        <f>23</f>
        <v>23</v>
      </c>
    </row>
    <row r="219" spans="2:3" x14ac:dyDescent="0.3">
      <c r="B219" s="8">
        <v>416.66399999999999</v>
      </c>
      <c r="C219">
        <f>23</f>
        <v>23</v>
      </c>
    </row>
    <row r="220" spans="2:3" x14ac:dyDescent="0.3">
      <c r="B220" s="8">
        <v>416.66699999999997</v>
      </c>
      <c r="C220">
        <f>23</f>
        <v>23</v>
      </c>
    </row>
    <row r="221" spans="2:3" x14ac:dyDescent="0.3">
      <c r="B221" s="8">
        <v>416.66699999999997</v>
      </c>
      <c r="C221">
        <f>23</f>
        <v>23</v>
      </c>
    </row>
    <row r="222" spans="2:3" x14ac:dyDescent="0.3">
      <c r="B222" s="8">
        <v>416.66699999999997</v>
      </c>
      <c r="C222">
        <f>23</f>
        <v>23</v>
      </c>
    </row>
    <row r="223" spans="2:3" x14ac:dyDescent="0.3">
      <c r="B223" s="8">
        <v>418.09800000000001</v>
      </c>
      <c r="C223">
        <f>23</f>
        <v>23</v>
      </c>
    </row>
    <row r="224" spans="2:3" x14ac:dyDescent="0.3">
      <c r="B224" s="8">
        <v>418.09800000000001</v>
      </c>
      <c r="C224">
        <f>23</f>
        <v>23</v>
      </c>
    </row>
    <row r="225" spans="2:3" x14ac:dyDescent="0.3">
      <c r="B225" s="8">
        <v>420.952</v>
      </c>
      <c r="C225">
        <f>23</f>
        <v>23</v>
      </c>
    </row>
    <row r="226" spans="2:3" x14ac:dyDescent="0.3">
      <c r="B226" s="8">
        <v>420.952</v>
      </c>
      <c r="C226">
        <f>23</f>
        <v>23</v>
      </c>
    </row>
    <row r="227" spans="2:3" x14ac:dyDescent="0.3">
      <c r="B227" s="8">
        <v>423.839</v>
      </c>
      <c r="C227">
        <f>23</f>
        <v>23</v>
      </c>
    </row>
    <row r="228" spans="2:3" x14ac:dyDescent="0.3">
      <c r="B228" s="8">
        <v>428.00400000000002</v>
      </c>
      <c r="C228">
        <f>23</f>
        <v>23</v>
      </c>
    </row>
    <row r="229" spans="2:3" x14ac:dyDescent="0.3">
      <c r="B229" s="8">
        <v>428.00400000000002</v>
      </c>
      <c r="C229">
        <f>23</f>
        <v>23</v>
      </c>
    </row>
    <row r="230" spans="2:3" x14ac:dyDescent="0.3">
      <c r="B230" s="8">
        <v>429.49</v>
      </c>
      <c r="C230">
        <f>23</f>
        <v>23</v>
      </c>
    </row>
    <row r="231" spans="2:3" x14ac:dyDescent="0.3">
      <c r="B231" s="8">
        <v>437.685</v>
      </c>
      <c r="C231">
        <f>23</f>
        <v>23</v>
      </c>
    </row>
    <row r="232" spans="2:3" x14ac:dyDescent="0.3">
      <c r="B232" s="8">
        <v>441.94200000000001</v>
      </c>
      <c r="C232">
        <f>23</f>
        <v>23</v>
      </c>
    </row>
    <row r="233" spans="2:3" x14ac:dyDescent="0.3">
      <c r="B233" s="8">
        <v>441.94200000000001</v>
      </c>
      <c r="C233">
        <f>23</f>
        <v>23</v>
      </c>
    </row>
    <row r="234" spans="2:3" x14ac:dyDescent="0.3">
      <c r="B234" s="8">
        <v>443.12299999999999</v>
      </c>
      <c r="C234">
        <f>23</f>
        <v>23</v>
      </c>
    </row>
    <row r="235" spans="2:3" x14ac:dyDescent="0.3">
      <c r="B235" s="8">
        <v>447.09500000000003</v>
      </c>
      <c r="C235">
        <f>23</f>
        <v>23</v>
      </c>
    </row>
    <row r="236" spans="2:3" x14ac:dyDescent="0.3">
      <c r="B236" s="8">
        <v>448.03800000000001</v>
      </c>
      <c r="C236">
        <f>23</f>
        <v>23</v>
      </c>
    </row>
    <row r="237" spans="2:3" x14ac:dyDescent="0.3">
      <c r="B237" s="8">
        <v>449.827</v>
      </c>
      <c r="C237">
        <f>23</f>
        <v>23</v>
      </c>
    </row>
    <row r="238" spans="2:3" x14ac:dyDescent="0.3">
      <c r="B238" s="8">
        <v>451.15600000000001</v>
      </c>
      <c r="C238">
        <f>27</f>
        <v>27</v>
      </c>
    </row>
    <row r="239" spans="2:3" x14ac:dyDescent="0.3">
      <c r="B239" s="8">
        <v>451.15600000000001</v>
      </c>
      <c r="C239">
        <f>27</f>
        <v>27</v>
      </c>
    </row>
    <row r="240" spans="2:3" x14ac:dyDescent="0.3">
      <c r="B240" s="8">
        <v>451.38900000000001</v>
      </c>
      <c r="C240">
        <f>27</f>
        <v>27</v>
      </c>
    </row>
    <row r="241" spans="2:3" x14ac:dyDescent="0.3">
      <c r="B241" s="8">
        <v>455.11900000000003</v>
      </c>
      <c r="C241">
        <f>27</f>
        <v>27</v>
      </c>
    </row>
    <row r="242" spans="2:3" x14ac:dyDescent="0.3">
      <c r="B242" s="8">
        <v>456.58600000000001</v>
      </c>
      <c r="C242">
        <f>27</f>
        <v>27</v>
      </c>
    </row>
    <row r="243" spans="2:3" x14ac:dyDescent="0.3">
      <c r="B243" s="8">
        <v>462.80799999999999</v>
      </c>
      <c r="C243">
        <f>27</f>
        <v>27</v>
      </c>
    </row>
    <row r="244" spans="2:3" x14ac:dyDescent="0.3">
      <c r="B244" s="8">
        <v>465.48200000000003</v>
      </c>
      <c r="C244">
        <f>27</f>
        <v>27</v>
      </c>
    </row>
    <row r="245" spans="2:3" x14ac:dyDescent="0.3">
      <c r="B245" s="8">
        <v>465.52300000000002</v>
      </c>
      <c r="C245">
        <f>27</f>
        <v>27</v>
      </c>
    </row>
    <row r="246" spans="2:3" x14ac:dyDescent="0.3">
      <c r="B246" s="8">
        <v>465.84699999999998</v>
      </c>
      <c r="C246">
        <f>27</f>
        <v>27</v>
      </c>
    </row>
    <row r="247" spans="2:3" x14ac:dyDescent="0.3">
      <c r="B247" s="8">
        <v>468.75</v>
      </c>
      <c r="C247">
        <f>27</f>
        <v>27</v>
      </c>
    </row>
    <row r="248" spans="2:3" x14ac:dyDescent="0.3">
      <c r="B248" s="8">
        <v>470.63900000000001</v>
      </c>
      <c r="C248">
        <f>27</f>
        <v>27</v>
      </c>
    </row>
    <row r="249" spans="2:3" x14ac:dyDescent="0.3">
      <c r="B249" s="8">
        <v>470.63900000000001</v>
      </c>
      <c r="C249">
        <f>27</f>
        <v>27</v>
      </c>
    </row>
    <row r="250" spans="2:3" x14ac:dyDescent="0.3">
      <c r="B250" s="8">
        <v>480.70699999999999</v>
      </c>
      <c r="C250">
        <f>27</f>
        <v>27</v>
      </c>
    </row>
    <row r="251" spans="2:3" x14ac:dyDescent="0.3">
      <c r="B251" s="8">
        <v>480.70699999999999</v>
      </c>
      <c r="C251">
        <f>27</f>
        <v>27</v>
      </c>
    </row>
    <row r="252" spans="2:3" x14ac:dyDescent="0.3">
      <c r="B252" s="8">
        <v>482.37700000000001</v>
      </c>
      <c r="C252">
        <f>27</f>
        <v>27</v>
      </c>
    </row>
    <row r="253" spans="2:3" x14ac:dyDescent="0.3">
      <c r="B253" s="8">
        <v>486.11099999999999</v>
      </c>
      <c r="C253">
        <f>27</f>
        <v>27</v>
      </c>
    </row>
    <row r="254" spans="2:3" x14ac:dyDescent="0.3">
      <c r="B254" s="8">
        <v>487.35</v>
      </c>
      <c r="C254">
        <f>27</f>
        <v>27</v>
      </c>
    </row>
    <row r="255" spans="2:3" x14ac:dyDescent="0.3">
      <c r="B255" s="8">
        <v>489.34699999999998</v>
      </c>
      <c r="C255">
        <f>27</f>
        <v>27</v>
      </c>
    </row>
    <row r="256" spans="2:3" x14ac:dyDescent="0.3">
      <c r="B256" s="8">
        <v>489.34699999999998</v>
      </c>
      <c r="C256">
        <f>27</f>
        <v>27</v>
      </c>
    </row>
    <row r="257" spans="2:3" x14ac:dyDescent="0.3">
      <c r="B257" s="8">
        <v>489.34699999999998</v>
      </c>
      <c r="C257">
        <f>27</f>
        <v>27</v>
      </c>
    </row>
    <row r="258" spans="2:3" x14ac:dyDescent="0.3">
      <c r="B258" s="8">
        <v>491.35300000000001</v>
      </c>
      <c r="C258">
        <f>27</f>
        <v>27</v>
      </c>
    </row>
    <row r="259" spans="2:3" x14ac:dyDescent="0.3">
      <c r="B259" s="8">
        <v>491.78800000000001</v>
      </c>
      <c r="C259">
        <f>27</f>
        <v>27</v>
      </c>
    </row>
    <row r="260" spans="2:3" x14ac:dyDescent="0.3">
      <c r="B260" s="8">
        <v>495.42599999999999</v>
      </c>
      <c r="C260">
        <f>27</f>
        <v>27</v>
      </c>
    </row>
    <row r="261" spans="2:3" x14ac:dyDescent="0.3">
      <c r="B261" s="8">
        <v>497.14699999999999</v>
      </c>
      <c r="C261">
        <f>27</f>
        <v>27</v>
      </c>
    </row>
    <row r="262" spans="2:3" x14ac:dyDescent="0.3">
      <c r="B262" s="8">
        <v>499.03800000000001</v>
      </c>
      <c r="C262">
        <f>27</f>
        <v>27</v>
      </c>
    </row>
    <row r="263" spans="2:3" x14ac:dyDescent="0.3">
      <c r="B263" s="8">
        <v>499.03800000000001</v>
      </c>
      <c r="C263">
        <f>27</f>
        <v>27</v>
      </c>
    </row>
    <row r="264" spans="2:3" x14ac:dyDescent="0.3">
      <c r="B264" s="8">
        <v>500.77100000000002</v>
      </c>
      <c r="C264">
        <f>27</f>
        <v>27</v>
      </c>
    </row>
    <row r="265" spans="2:3" x14ac:dyDescent="0.3">
      <c r="B265" s="8">
        <v>503.12400000000002</v>
      </c>
      <c r="C265">
        <f>21</f>
        <v>21</v>
      </c>
    </row>
    <row r="266" spans="2:3" x14ac:dyDescent="0.3">
      <c r="B266" s="8">
        <v>503.81400000000002</v>
      </c>
      <c r="C266">
        <f>21</f>
        <v>21</v>
      </c>
    </row>
    <row r="267" spans="2:3" x14ac:dyDescent="0.3">
      <c r="B267" s="8">
        <v>512.96100000000001</v>
      </c>
      <c r="C267">
        <f>21</f>
        <v>21</v>
      </c>
    </row>
    <row r="268" spans="2:3" x14ac:dyDescent="0.3">
      <c r="B268" s="8">
        <v>512.96100000000001</v>
      </c>
      <c r="C268">
        <f>21</f>
        <v>21</v>
      </c>
    </row>
    <row r="269" spans="2:3" x14ac:dyDescent="0.3">
      <c r="B269" s="8">
        <v>515.59900000000005</v>
      </c>
      <c r="C269">
        <f>21</f>
        <v>21</v>
      </c>
    </row>
    <row r="270" spans="2:3" x14ac:dyDescent="0.3">
      <c r="B270" s="8">
        <v>516.18299999999999</v>
      </c>
      <c r="C270">
        <f>21</f>
        <v>21</v>
      </c>
    </row>
    <row r="271" spans="2:3" x14ac:dyDescent="0.3">
      <c r="B271" s="8">
        <v>516.18299999999999</v>
      </c>
      <c r="C271">
        <f>21</f>
        <v>21</v>
      </c>
    </row>
    <row r="272" spans="2:3" x14ac:dyDescent="0.3">
      <c r="B272" s="8">
        <v>519.03099999999995</v>
      </c>
      <c r="C272">
        <f>21</f>
        <v>21</v>
      </c>
    </row>
    <row r="273" spans="2:3" x14ac:dyDescent="0.3">
      <c r="B273" s="8">
        <v>519.03099999999995</v>
      </c>
      <c r="C273">
        <f>21</f>
        <v>21</v>
      </c>
    </row>
    <row r="274" spans="2:3" x14ac:dyDescent="0.3">
      <c r="B274" s="8">
        <v>520.83299999999997</v>
      </c>
      <c r="C274">
        <f>21</f>
        <v>21</v>
      </c>
    </row>
    <row r="275" spans="2:3" x14ac:dyDescent="0.3">
      <c r="B275" s="8">
        <v>520.83299999999997</v>
      </c>
      <c r="C275">
        <f>21</f>
        <v>21</v>
      </c>
    </row>
    <row r="276" spans="2:3" x14ac:dyDescent="0.3">
      <c r="B276" s="8">
        <v>520.83299999999997</v>
      </c>
      <c r="C276">
        <f>21</f>
        <v>21</v>
      </c>
    </row>
    <row r="277" spans="2:3" x14ac:dyDescent="0.3">
      <c r="B277" s="8">
        <v>520.83299999999997</v>
      </c>
      <c r="C277">
        <f>21</f>
        <v>21</v>
      </c>
    </row>
    <row r="278" spans="2:3" x14ac:dyDescent="0.3">
      <c r="B278" s="8">
        <v>523.43100000000004</v>
      </c>
      <c r="C278">
        <f>21</f>
        <v>21</v>
      </c>
    </row>
    <row r="279" spans="2:3" x14ac:dyDescent="0.3">
      <c r="B279" s="8">
        <v>524.21900000000005</v>
      </c>
      <c r="C279">
        <f>21</f>
        <v>21</v>
      </c>
    </row>
    <row r="280" spans="2:3" x14ac:dyDescent="0.3">
      <c r="B280" s="8">
        <v>529.30999999999995</v>
      </c>
      <c r="C280">
        <f>21</f>
        <v>21</v>
      </c>
    </row>
    <row r="281" spans="2:3" x14ac:dyDescent="0.3">
      <c r="B281" s="8">
        <v>531.14800000000002</v>
      </c>
      <c r="C281">
        <f>21</f>
        <v>21</v>
      </c>
    </row>
    <row r="282" spans="2:3" x14ac:dyDescent="0.3">
      <c r="B282" s="8">
        <v>536.23099999999999</v>
      </c>
      <c r="C282">
        <f>21</f>
        <v>21</v>
      </c>
    </row>
    <row r="283" spans="2:3" x14ac:dyDescent="0.3">
      <c r="B283" s="8">
        <v>537.16899999999998</v>
      </c>
      <c r="C283">
        <f>21</f>
        <v>21</v>
      </c>
    </row>
    <row r="284" spans="2:3" x14ac:dyDescent="0.3">
      <c r="B284" s="8">
        <v>540.50199999999995</v>
      </c>
      <c r="C284">
        <f>21</f>
        <v>21</v>
      </c>
    </row>
    <row r="285" spans="2:3" x14ac:dyDescent="0.3">
      <c r="B285" s="8">
        <v>542.37800000000004</v>
      </c>
      <c r="C285">
        <f>21</f>
        <v>21</v>
      </c>
    </row>
    <row r="286" spans="2:3" x14ac:dyDescent="0.3">
      <c r="B286" s="8">
        <v>553.63300000000004</v>
      </c>
      <c r="C286">
        <f>25</f>
        <v>25</v>
      </c>
    </row>
    <row r="287" spans="2:3" x14ac:dyDescent="0.3">
      <c r="B287" s="8">
        <v>557.94200000000001</v>
      </c>
      <c r="C287">
        <f>25</f>
        <v>25</v>
      </c>
    </row>
    <row r="288" spans="2:3" x14ac:dyDescent="0.3">
      <c r="B288" s="8">
        <v>559.87900000000002</v>
      </c>
      <c r="C288">
        <f>25</f>
        <v>25</v>
      </c>
    </row>
    <row r="289" spans="2:3" x14ac:dyDescent="0.3">
      <c r="B289" s="8">
        <v>560.95500000000004</v>
      </c>
      <c r="C289">
        <f>25</f>
        <v>25</v>
      </c>
    </row>
    <row r="290" spans="2:3" x14ac:dyDescent="0.3">
      <c r="B290" s="8">
        <v>561.221</v>
      </c>
      <c r="C290">
        <f>25</f>
        <v>25</v>
      </c>
    </row>
    <row r="291" spans="2:3" x14ac:dyDescent="0.3">
      <c r="B291" s="8">
        <v>563.28099999999995</v>
      </c>
      <c r="C291">
        <f>25</f>
        <v>25</v>
      </c>
    </row>
    <row r="292" spans="2:3" x14ac:dyDescent="0.3">
      <c r="B292" s="8">
        <v>569.48699999999997</v>
      </c>
      <c r="C292">
        <f>25</f>
        <v>25</v>
      </c>
    </row>
    <row r="293" spans="2:3" x14ac:dyDescent="0.3">
      <c r="B293" s="8">
        <v>570.67200000000003</v>
      </c>
      <c r="C293">
        <f>25</f>
        <v>25</v>
      </c>
    </row>
    <row r="294" spans="2:3" x14ac:dyDescent="0.3">
      <c r="B294" s="8">
        <v>572.91700000000003</v>
      </c>
      <c r="C294">
        <f>25</f>
        <v>25</v>
      </c>
    </row>
    <row r="295" spans="2:3" x14ac:dyDescent="0.3">
      <c r="B295" s="8">
        <v>572.91700000000003</v>
      </c>
      <c r="C295">
        <f>25</f>
        <v>25</v>
      </c>
    </row>
    <row r="296" spans="2:3" x14ac:dyDescent="0.3">
      <c r="B296" s="8">
        <v>575.89300000000003</v>
      </c>
      <c r="C296">
        <f>25</f>
        <v>25</v>
      </c>
    </row>
    <row r="297" spans="2:3" x14ac:dyDescent="0.3">
      <c r="B297" s="8">
        <v>582.30899999999997</v>
      </c>
      <c r="C297">
        <f>25</f>
        <v>25</v>
      </c>
    </row>
    <row r="298" spans="2:3" x14ac:dyDescent="0.3">
      <c r="B298" s="8">
        <v>582.30899999999997</v>
      </c>
      <c r="C298">
        <f>25</f>
        <v>25</v>
      </c>
    </row>
    <row r="299" spans="2:3" x14ac:dyDescent="0.3">
      <c r="B299" s="8">
        <v>582.30899999999997</v>
      </c>
      <c r="C299">
        <f>25</f>
        <v>25</v>
      </c>
    </row>
    <row r="300" spans="2:3" x14ac:dyDescent="0.3">
      <c r="B300" s="8">
        <v>588.23500000000001</v>
      </c>
      <c r="C300">
        <f>25</f>
        <v>25</v>
      </c>
    </row>
    <row r="301" spans="2:3" x14ac:dyDescent="0.3">
      <c r="B301" s="8">
        <v>590.27800000000002</v>
      </c>
      <c r="C301">
        <f>25</f>
        <v>25</v>
      </c>
    </row>
    <row r="302" spans="2:3" x14ac:dyDescent="0.3">
      <c r="B302" s="8">
        <v>590.27800000000002</v>
      </c>
      <c r="C302">
        <f>25</f>
        <v>25</v>
      </c>
    </row>
    <row r="303" spans="2:3" x14ac:dyDescent="0.3">
      <c r="B303" s="8">
        <v>591.28099999999995</v>
      </c>
      <c r="C303">
        <f>25</f>
        <v>25</v>
      </c>
    </row>
    <row r="304" spans="2:3" x14ac:dyDescent="0.3">
      <c r="B304" s="8">
        <v>591.28099999999995</v>
      </c>
      <c r="C304">
        <f>25</f>
        <v>25</v>
      </c>
    </row>
    <row r="305" spans="2:3" x14ac:dyDescent="0.3">
      <c r="B305" s="8">
        <v>593.375</v>
      </c>
      <c r="C305">
        <f>25</f>
        <v>25</v>
      </c>
    </row>
    <row r="306" spans="2:3" x14ac:dyDescent="0.3">
      <c r="B306" s="8">
        <v>593.84100000000001</v>
      </c>
      <c r="C306">
        <f>25</f>
        <v>25</v>
      </c>
    </row>
    <row r="307" spans="2:3" x14ac:dyDescent="0.3">
      <c r="B307" s="8">
        <v>593.84100000000001</v>
      </c>
      <c r="C307">
        <f>25</f>
        <v>25</v>
      </c>
    </row>
    <row r="308" spans="2:3" x14ac:dyDescent="0.3">
      <c r="B308" s="8">
        <v>595.31700000000001</v>
      </c>
      <c r="C308">
        <f>25</f>
        <v>25</v>
      </c>
    </row>
    <row r="309" spans="2:3" x14ac:dyDescent="0.3">
      <c r="B309" s="8">
        <v>597.38400000000001</v>
      </c>
      <c r="C309">
        <f>25</f>
        <v>25</v>
      </c>
    </row>
    <row r="310" spans="2:3" x14ac:dyDescent="0.3">
      <c r="B310" s="8">
        <v>599.39800000000002</v>
      </c>
      <c r="C310">
        <f>25</f>
        <v>25</v>
      </c>
    </row>
    <row r="311" spans="2:3" x14ac:dyDescent="0.3">
      <c r="B311" s="8">
        <v>604.29899999999998</v>
      </c>
      <c r="C311">
        <f>17</f>
        <v>17</v>
      </c>
    </row>
    <row r="312" spans="2:3" x14ac:dyDescent="0.3">
      <c r="B312" s="8">
        <v>605.28899999999999</v>
      </c>
      <c r="C312">
        <f>17</f>
        <v>17</v>
      </c>
    </row>
    <row r="313" spans="2:3" x14ac:dyDescent="0.3">
      <c r="B313" s="8">
        <v>605.28899999999999</v>
      </c>
      <c r="C313">
        <f>17</f>
        <v>17</v>
      </c>
    </row>
    <row r="314" spans="2:3" x14ac:dyDescent="0.3">
      <c r="B314" s="8">
        <v>607.39099999999996</v>
      </c>
      <c r="C314">
        <f>17</f>
        <v>17</v>
      </c>
    </row>
    <row r="315" spans="2:3" x14ac:dyDescent="0.3">
      <c r="B315" s="8">
        <v>607.39099999999996</v>
      </c>
      <c r="C315">
        <f>17</f>
        <v>17</v>
      </c>
    </row>
    <row r="316" spans="2:3" x14ac:dyDescent="0.3">
      <c r="B316" s="8">
        <v>616.072</v>
      </c>
      <c r="C316">
        <f>17</f>
        <v>17</v>
      </c>
    </row>
    <row r="317" spans="2:3" x14ac:dyDescent="0.3">
      <c r="B317" s="8">
        <v>616.846</v>
      </c>
      <c r="C317">
        <f>17</f>
        <v>17</v>
      </c>
    </row>
    <row r="318" spans="2:3" x14ac:dyDescent="0.3">
      <c r="B318" s="8">
        <v>623.798</v>
      </c>
      <c r="C318">
        <f>17</f>
        <v>17</v>
      </c>
    </row>
    <row r="319" spans="2:3" x14ac:dyDescent="0.3">
      <c r="B319" s="8">
        <v>625.96400000000006</v>
      </c>
      <c r="C319">
        <f>17</f>
        <v>17</v>
      </c>
    </row>
    <row r="320" spans="2:3" x14ac:dyDescent="0.3">
      <c r="B320" s="8">
        <v>630.90899999999999</v>
      </c>
      <c r="C320">
        <f>17</f>
        <v>17</v>
      </c>
    </row>
    <row r="321" spans="2:3" x14ac:dyDescent="0.3">
      <c r="B321" s="8">
        <v>631.42899999999997</v>
      </c>
      <c r="C321">
        <f>17</f>
        <v>17</v>
      </c>
    </row>
    <row r="322" spans="2:3" x14ac:dyDescent="0.3">
      <c r="B322" s="8">
        <v>633.62099999999998</v>
      </c>
      <c r="C322">
        <f>17</f>
        <v>17</v>
      </c>
    </row>
    <row r="323" spans="2:3" x14ac:dyDescent="0.3">
      <c r="B323" s="8">
        <v>633.62099999999998</v>
      </c>
      <c r="C323">
        <f>17</f>
        <v>17</v>
      </c>
    </row>
    <row r="324" spans="2:3" x14ac:dyDescent="0.3">
      <c r="B324" s="8">
        <v>635.75800000000004</v>
      </c>
      <c r="C324">
        <f>17</f>
        <v>17</v>
      </c>
    </row>
    <row r="325" spans="2:3" x14ac:dyDescent="0.3">
      <c r="B325" s="8">
        <v>638.03099999999995</v>
      </c>
      <c r="C325">
        <f>17</f>
        <v>17</v>
      </c>
    </row>
    <row r="326" spans="2:3" x14ac:dyDescent="0.3">
      <c r="B326" s="8">
        <v>638.36</v>
      </c>
      <c r="C326">
        <f>17</f>
        <v>17</v>
      </c>
    </row>
    <row r="327" spans="2:3" x14ac:dyDescent="0.3">
      <c r="B327" s="8">
        <v>644.23500000000001</v>
      </c>
      <c r="C327">
        <f>17</f>
        <v>17</v>
      </c>
    </row>
    <row r="328" spans="2:3" x14ac:dyDescent="0.3">
      <c r="B328" s="8">
        <v>651.553</v>
      </c>
      <c r="C328">
        <f>19</f>
        <v>19</v>
      </c>
    </row>
    <row r="329" spans="2:3" x14ac:dyDescent="0.3">
      <c r="B329" s="8">
        <v>656.52800000000002</v>
      </c>
      <c r="C329">
        <f>19</f>
        <v>19</v>
      </c>
    </row>
    <row r="330" spans="2:3" x14ac:dyDescent="0.3">
      <c r="B330" s="8">
        <v>664.68399999999997</v>
      </c>
      <c r="C330">
        <f>19</f>
        <v>19</v>
      </c>
    </row>
    <row r="331" spans="2:3" x14ac:dyDescent="0.3">
      <c r="B331" s="8">
        <v>666.99199999999996</v>
      </c>
      <c r="C331">
        <f>19</f>
        <v>19</v>
      </c>
    </row>
    <row r="332" spans="2:3" x14ac:dyDescent="0.3">
      <c r="B332" s="8">
        <v>666.99199999999996</v>
      </c>
      <c r="C332">
        <f>19</f>
        <v>19</v>
      </c>
    </row>
    <row r="333" spans="2:3" x14ac:dyDescent="0.3">
      <c r="B333" s="8">
        <v>667.89499999999998</v>
      </c>
      <c r="C333">
        <f>19</f>
        <v>19</v>
      </c>
    </row>
    <row r="334" spans="2:3" x14ac:dyDescent="0.3">
      <c r="B334" s="8">
        <v>671.851</v>
      </c>
      <c r="C334">
        <f>19</f>
        <v>19</v>
      </c>
    </row>
    <row r="335" spans="2:3" x14ac:dyDescent="0.3">
      <c r="B335" s="8">
        <v>677.08299999999997</v>
      </c>
      <c r="C335">
        <f>19</f>
        <v>19</v>
      </c>
    </row>
    <row r="336" spans="2:3" x14ac:dyDescent="0.3">
      <c r="B336" s="8">
        <v>677.08299999999997</v>
      </c>
      <c r="C336">
        <f>19</f>
        <v>19</v>
      </c>
    </row>
    <row r="337" spans="2:3" x14ac:dyDescent="0.3">
      <c r="B337" s="8">
        <v>677.26700000000005</v>
      </c>
      <c r="C337">
        <f>19</f>
        <v>19</v>
      </c>
    </row>
    <row r="338" spans="2:3" x14ac:dyDescent="0.3">
      <c r="B338" s="8">
        <v>682.46</v>
      </c>
      <c r="C338">
        <f>19</f>
        <v>19</v>
      </c>
    </row>
    <row r="339" spans="2:3" x14ac:dyDescent="0.3">
      <c r="B339" s="8">
        <v>682.91700000000003</v>
      </c>
      <c r="C339">
        <f>19</f>
        <v>19</v>
      </c>
    </row>
    <row r="340" spans="2:3" x14ac:dyDescent="0.3">
      <c r="B340" s="8">
        <v>685.08600000000001</v>
      </c>
      <c r="C340">
        <f>19</f>
        <v>19</v>
      </c>
    </row>
    <row r="341" spans="2:3" x14ac:dyDescent="0.3">
      <c r="B341" s="8">
        <v>689.21600000000001</v>
      </c>
      <c r="C341">
        <f>19</f>
        <v>19</v>
      </c>
    </row>
    <row r="342" spans="2:3" x14ac:dyDescent="0.3">
      <c r="B342" s="8">
        <v>692.04200000000003</v>
      </c>
      <c r="C342">
        <f>19</f>
        <v>19</v>
      </c>
    </row>
    <row r="343" spans="2:3" x14ac:dyDescent="0.3">
      <c r="B343" s="8">
        <v>692.04200000000003</v>
      </c>
      <c r="C343">
        <f>19</f>
        <v>19</v>
      </c>
    </row>
    <row r="344" spans="2:3" x14ac:dyDescent="0.3">
      <c r="B344" s="8">
        <v>694.44399999999996</v>
      </c>
      <c r="C344">
        <f>19</f>
        <v>19</v>
      </c>
    </row>
    <row r="345" spans="2:3" x14ac:dyDescent="0.3">
      <c r="B345" s="8">
        <v>694.87800000000004</v>
      </c>
      <c r="C345">
        <f>19</f>
        <v>19</v>
      </c>
    </row>
    <row r="346" spans="2:3" x14ac:dyDescent="0.3">
      <c r="B346" s="8">
        <v>698.03300000000002</v>
      </c>
      <c r="C346">
        <f>19</f>
        <v>19</v>
      </c>
    </row>
    <row r="347" spans="2:3" x14ac:dyDescent="0.3">
      <c r="B347" s="8">
        <v>711.44500000000005</v>
      </c>
      <c r="C347">
        <f>13</f>
        <v>13</v>
      </c>
    </row>
    <row r="348" spans="2:3" x14ac:dyDescent="0.3">
      <c r="B348" s="8">
        <v>713.34</v>
      </c>
      <c r="C348">
        <f>13</f>
        <v>13</v>
      </c>
    </row>
    <row r="349" spans="2:3" x14ac:dyDescent="0.3">
      <c r="B349" s="8">
        <v>719.79399999999998</v>
      </c>
      <c r="C349">
        <f>13</f>
        <v>13</v>
      </c>
    </row>
    <row r="350" spans="2:3" x14ac:dyDescent="0.3">
      <c r="B350" s="8">
        <v>722.51300000000003</v>
      </c>
      <c r="C350">
        <f>13</f>
        <v>13</v>
      </c>
    </row>
    <row r="351" spans="2:3" x14ac:dyDescent="0.3">
      <c r="B351" s="8">
        <v>723.56500000000005</v>
      </c>
      <c r="C351">
        <f>13</f>
        <v>13</v>
      </c>
    </row>
    <row r="352" spans="2:3" x14ac:dyDescent="0.3">
      <c r="B352" s="8">
        <v>729.16700000000003</v>
      </c>
      <c r="C352">
        <f>13</f>
        <v>13</v>
      </c>
    </row>
    <row r="353" spans="2:3" x14ac:dyDescent="0.3">
      <c r="B353" s="8">
        <v>729.16700000000003</v>
      </c>
      <c r="C353">
        <f>13</f>
        <v>13</v>
      </c>
    </row>
    <row r="354" spans="2:3" x14ac:dyDescent="0.3">
      <c r="B354" s="8">
        <v>729.16700000000003</v>
      </c>
      <c r="C354">
        <f>13</f>
        <v>13</v>
      </c>
    </row>
    <row r="355" spans="2:3" x14ac:dyDescent="0.3">
      <c r="B355" s="8">
        <v>729.16700000000003</v>
      </c>
      <c r="C355">
        <f>13</f>
        <v>13</v>
      </c>
    </row>
    <row r="356" spans="2:3" x14ac:dyDescent="0.3">
      <c r="B356" s="8">
        <v>736.57</v>
      </c>
      <c r="C356">
        <f>13</f>
        <v>13</v>
      </c>
    </row>
    <row r="357" spans="2:3" x14ac:dyDescent="0.3">
      <c r="B357" s="8">
        <v>736.57</v>
      </c>
      <c r="C357">
        <f>13</f>
        <v>13</v>
      </c>
    </row>
    <row r="358" spans="2:3" x14ac:dyDescent="0.3">
      <c r="B358" s="8">
        <v>745.72</v>
      </c>
      <c r="C358">
        <f>13</f>
        <v>13</v>
      </c>
    </row>
    <row r="359" spans="2:3" x14ac:dyDescent="0.3">
      <c r="B359" s="8">
        <v>748.55700000000002</v>
      </c>
      <c r="C359">
        <f>13</f>
        <v>13</v>
      </c>
    </row>
    <row r="360" spans="2:3" x14ac:dyDescent="0.3">
      <c r="B360" s="8">
        <v>751.15700000000004</v>
      </c>
      <c r="C360">
        <f>15</f>
        <v>15</v>
      </c>
    </row>
    <row r="361" spans="2:3" x14ac:dyDescent="0.3">
      <c r="B361" s="8">
        <v>758.34500000000003</v>
      </c>
      <c r="C361">
        <f>15</f>
        <v>15</v>
      </c>
    </row>
    <row r="362" spans="2:3" x14ac:dyDescent="0.3">
      <c r="B362" s="8">
        <v>761.51800000000003</v>
      </c>
      <c r="C362">
        <f>15</f>
        <v>15</v>
      </c>
    </row>
    <row r="363" spans="2:3" x14ac:dyDescent="0.3">
      <c r="B363" s="8">
        <v>762.30899999999997</v>
      </c>
      <c r="C363">
        <f>15</f>
        <v>15</v>
      </c>
    </row>
    <row r="364" spans="2:3" x14ac:dyDescent="0.3">
      <c r="B364" s="8">
        <v>768.60900000000004</v>
      </c>
      <c r="C364">
        <f>15</f>
        <v>15</v>
      </c>
    </row>
    <row r="365" spans="2:3" x14ac:dyDescent="0.3">
      <c r="B365" s="8">
        <v>769.428</v>
      </c>
      <c r="C365">
        <f>15</f>
        <v>15</v>
      </c>
    </row>
    <row r="366" spans="2:3" x14ac:dyDescent="0.3">
      <c r="B366" s="8">
        <v>775.17</v>
      </c>
      <c r="C366">
        <f>15</f>
        <v>15</v>
      </c>
    </row>
    <row r="367" spans="2:3" x14ac:dyDescent="0.3">
      <c r="B367" s="8">
        <v>776.41200000000003</v>
      </c>
      <c r="C367">
        <f>15</f>
        <v>15</v>
      </c>
    </row>
    <row r="368" spans="2:3" x14ac:dyDescent="0.3">
      <c r="B368" s="8">
        <v>784.48299999999995</v>
      </c>
      <c r="C368">
        <f>15</f>
        <v>15</v>
      </c>
    </row>
    <row r="369" spans="2:3" x14ac:dyDescent="0.3">
      <c r="B369" s="8">
        <v>784.48299999999995</v>
      </c>
      <c r="C369">
        <f>15</f>
        <v>15</v>
      </c>
    </row>
    <row r="370" spans="2:3" x14ac:dyDescent="0.3">
      <c r="B370" s="8">
        <v>788.76</v>
      </c>
      <c r="C370">
        <f>15</f>
        <v>15</v>
      </c>
    </row>
    <row r="371" spans="2:3" x14ac:dyDescent="0.3">
      <c r="B371" s="8">
        <v>791.78800000000001</v>
      </c>
      <c r="C371">
        <f>15</f>
        <v>15</v>
      </c>
    </row>
    <row r="372" spans="2:3" x14ac:dyDescent="0.3">
      <c r="B372" s="8">
        <v>793.31</v>
      </c>
      <c r="C372">
        <f>15</f>
        <v>15</v>
      </c>
    </row>
    <row r="373" spans="2:3" x14ac:dyDescent="0.3">
      <c r="B373" s="8">
        <v>793.31</v>
      </c>
      <c r="C373">
        <f>15</f>
        <v>15</v>
      </c>
    </row>
    <row r="374" spans="2:3" x14ac:dyDescent="0.3">
      <c r="B374" s="8">
        <v>796.6</v>
      </c>
      <c r="C374">
        <f>15</f>
        <v>15</v>
      </c>
    </row>
    <row r="375" spans="2:3" x14ac:dyDescent="0.3">
      <c r="B375" s="8">
        <v>814.71500000000003</v>
      </c>
      <c r="C375">
        <f>4</f>
        <v>4</v>
      </c>
    </row>
    <row r="376" spans="2:3" x14ac:dyDescent="0.3">
      <c r="B376" s="8">
        <v>833.33299999999997</v>
      </c>
      <c r="C376">
        <f>4</f>
        <v>4</v>
      </c>
    </row>
    <row r="377" spans="2:3" x14ac:dyDescent="0.3">
      <c r="B377" s="8">
        <v>834.95899999999995</v>
      </c>
      <c r="C377">
        <f>4</f>
        <v>4</v>
      </c>
    </row>
    <row r="378" spans="2:3" x14ac:dyDescent="0.3">
      <c r="B378" s="8">
        <v>841.43200000000002</v>
      </c>
      <c r="C378">
        <f>4</f>
        <v>4</v>
      </c>
    </row>
    <row r="379" spans="2:3" x14ac:dyDescent="0.3">
      <c r="B379" s="8">
        <v>867.81600000000003</v>
      </c>
      <c r="C379">
        <f>6</f>
        <v>6</v>
      </c>
    </row>
    <row r="380" spans="2:3" x14ac:dyDescent="0.3">
      <c r="B380" s="8">
        <v>868.05600000000004</v>
      </c>
      <c r="C380">
        <f>6</f>
        <v>6</v>
      </c>
    </row>
    <row r="381" spans="2:3" x14ac:dyDescent="0.3">
      <c r="B381" s="8">
        <v>873.07600000000002</v>
      </c>
      <c r="C381">
        <f>6</f>
        <v>6</v>
      </c>
    </row>
    <row r="382" spans="2:3" x14ac:dyDescent="0.3">
      <c r="B382" s="8">
        <v>885.24599999999998</v>
      </c>
      <c r="C382">
        <f>6</f>
        <v>6</v>
      </c>
    </row>
    <row r="383" spans="2:3" x14ac:dyDescent="0.3">
      <c r="B383" s="8">
        <v>896.07600000000002</v>
      </c>
      <c r="C383">
        <f>6</f>
        <v>6</v>
      </c>
    </row>
    <row r="384" spans="2:3" x14ac:dyDescent="0.3">
      <c r="B384" s="8">
        <v>899.09799999999996</v>
      </c>
      <c r="C384">
        <f>6</f>
        <v>6</v>
      </c>
    </row>
    <row r="385" spans="2:3" x14ac:dyDescent="0.3">
      <c r="B385" s="8">
        <v>941.27800000000002</v>
      </c>
      <c r="C385">
        <f>2</f>
        <v>2</v>
      </c>
    </row>
    <row r="386" spans="2:3" x14ac:dyDescent="0.3">
      <c r="B386" s="8">
        <v>950.43200000000002</v>
      </c>
      <c r="C386">
        <f>2</f>
        <v>2</v>
      </c>
    </row>
    <row r="387" spans="2:3" x14ac:dyDescent="0.3">
      <c r="B387" s="8">
        <v>957.85500000000002</v>
      </c>
      <c r="C387">
        <f>8</f>
        <v>8</v>
      </c>
    </row>
    <row r="388" spans="2:3" x14ac:dyDescent="0.3">
      <c r="B388" s="8">
        <v>959.54499999999996</v>
      </c>
      <c r="C388">
        <f>8</f>
        <v>8</v>
      </c>
    </row>
    <row r="389" spans="2:3" x14ac:dyDescent="0.3">
      <c r="B389" s="8">
        <v>960.36900000000003</v>
      </c>
      <c r="C389">
        <f>8</f>
        <v>8</v>
      </c>
    </row>
    <row r="390" spans="2:3" x14ac:dyDescent="0.3">
      <c r="B390" s="8">
        <v>972.99699999999996</v>
      </c>
      <c r="C390">
        <f>8</f>
        <v>8</v>
      </c>
    </row>
    <row r="391" spans="2:3" x14ac:dyDescent="0.3">
      <c r="B391" s="8">
        <v>978.69500000000005</v>
      </c>
      <c r="C391">
        <f>8</f>
        <v>8</v>
      </c>
    </row>
    <row r="392" spans="2:3" x14ac:dyDescent="0.3">
      <c r="B392" s="8">
        <v>984.79200000000003</v>
      </c>
      <c r="C392">
        <f>8</f>
        <v>8</v>
      </c>
    </row>
    <row r="393" spans="2:3" x14ac:dyDescent="0.3">
      <c r="B393" s="8">
        <v>990.95299999999997</v>
      </c>
      <c r="C393">
        <f>8</f>
        <v>8</v>
      </c>
    </row>
    <row r="394" spans="2:3" x14ac:dyDescent="0.3">
      <c r="B394" s="8">
        <v>1000.4880000000001</v>
      </c>
      <c r="C394">
        <f>8</f>
        <v>8</v>
      </c>
    </row>
    <row r="395" spans="2:3" x14ac:dyDescent="0.3">
      <c r="B395" s="8">
        <v>1001.843</v>
      </c>
      <c r="C395">
        <f>5</f>
        <v>5</v>
      </c>
    </row>
    <row r="396" spans="2:3" x14ac:dyDescent="0.3">
      <c r="B396" s="8">
        <v>1005.8440000000001</v>
      </c>
      <c r="C396">
        <f>5</f>
        <v>5</v>
      </c>
    </row>
    <row r="397" spans="2:3" x14ac:dyDescent="0.3">
      <c r="B397" s="8">
        <v>1017.678</v>
      </c>
      <c r="C397">
        <f>5</f>
        <v>5</v>
      </c>
    </row>
    <row r="398" spans="2:3" x14ac:dyDescent="0.3">
      <c r="B398" s="8">
        <v>1031.1969999999999</v>
      </c>
      <c r="C398">
        <f>5</f>
        <v>5</v>
      </c>
    </row>
    <row r="399" spans="2:3" x14ac:dyDescent="0.3">
      <c r="B399" s="8">
        <v>1050.673</v>
      </c>
      <c r="C399">
        <f>5</f>
        <v>5</v>
      </c>
    </row>
    <row r="400" spans="2:3" x14ac:dyDescent="0.3">
      <c r="B400" s="8">
        <v>1053.32</v>
      </c>
      <c r="C400">
        <f>6</f>
        <v>6</v>
      </c>
    </row>
    <row r="401" spans="2:3" x14ac:dyDescent="0.3">
      <c r="B401" s="8">
        <v>1054.607</v>
      </c>
      <c r="C401">
        <f>6</f>
        <v>6</v>
      </c>
    </row>
    <row r="402" spans="2:3" x14ac:dyDescent="0.3">
      <c r="B402" s="8">
        <v>1073.7249999999999</v>
      </c>
      <c r="C402">
        <f>6</f>
        <v>6</v>
      </c>
    </row>
    <row r="403" spans="2:3" x14ac:dyDescent="0.3">
      <c r="B403" s="8">
        <v>1078.068</v>
      </c>
      <c r="C403">
        <f>6</f>
        <v>6</v>
      </c>
    </row>
    <row r="404" spans="2:3" x14ac:dyDescent="0.3">
      <c r="B404" s="8">
        <v>1081.0029999999999</v>
      </c>
      <c r="C404">
        <f>6</f>
        <v>6</v>
      </c>
    </row>
    <row r="405" spans="2:3" x14ac:dyDescent="0.3">
      <c r="B405" s="8">
        <v>1093.75</v>
      </c>
      <c r="C405">
        <f>6</f>
        <v>6</v>
      </c>
    </row>
    <row r="406" spans="2:3" x14ac:dyDescent="0.3">
      <c r="B406" s="8">
        <v>1184.5840000000001</v>
      </c>
      <c r="C406">
        <f>16</f>
        <v>16</v>
      </c>
    </row>
    <row r="407" spans="2:3" x14ac:dyDescent="0.3">
      <c r="B407" s="8">
        <v>1189.9649999999999</v>
      </c>
      <c r="C407">
        <f>16</f>
        <v>16</v>
      </c>
    </row>
    <row r="408" spans="2:3" x14ac:dyDescent="0.3">
      <c r="B408" s="8">
        <v>1199.1500000000001</v>
      </c>
      <c r="C408">
        <f>16</f>
        <v>16</v>
      </c>
    </row>
    <row r="409" spans="2:3" x14ac:dyDescent="0.3">
      <c r="B409" s="8">
        <v>1202.4369999999999</v>
      </c>
      <c r="C409">
        <f>16</f>
        <v>16</v>
      </c>
    </row>
    <row r="410" spans="2:3" x14ac:dyDescent="0.3">
      <c r="B410" s="8">
        <v>1211.0730000000001</v>
      </c>
      <c r="C410">
        <f>16</f>
        <v>16</v>
      </c>
    </row>
    <row r="411" spans="2:3" x14ac:dyDescent="0.3">
      <c r="B411" s="8">
        <v>1215.8979999999999</v>
      </c>
      <c r="C411">
        <f>16</f>
        <v>16</v>
      </c>
    </row>
    <row r="412" spans="2:3" x14ac:dyDescent="0.3">
      <c r="B412" s="8">
        <v>1232.2460000000001</v>
      </c>
      <c r="C412">
        <f>16</f>
        <v>16</v>
      </c>
    </row>
    <row r="413" spans="2:3" x14ac:dyDescent="0.3">
      <c r="B413" s="8">
        <v>1250</v>
      </c>
      <c r="C413">
        <f>16</f>
        <v>16</v>
      </c>
    </row>
    <row r="414" spans="2:3" x14ac:dyDescent="0.3">
      <c r="B414" s="8">
        <v>1324.405</v>
      </c>
      <c r="C414">
        <f>16</f>
        <v>16</v>
      </c>
    </row>
    <row r="415" spans="2:3" x14ac:dyDescent="0.3">
      <c r="B415" s="8">
        <v>1354.1669999999999</v>
      </c>
      <c r="C415">
        <f>16</f>
        <v>16</v>
      </c>
    </row>
    <row r="416" spans="2:3" x14ac:dyDescent="0.3">
      <c r="B416" s="8">
        <v>1354.1669999999999</v>
      </c>
      <c r="C416">
        <f>16</f>
        <v>16</v>
      </c>
    </row>
    <row r="417" spans="2:3" x14ac:dyDescent="0.3">
      <c r="B417" s="8">
        <v>1421.598</v>
      </c>
      <c r="C417">
        <f>16</f>
        <v>16</v>
      </c>
    </row>
    <row r="418" spans="2:3" x14ac:dyDescent="0.3">
      <c r="B418" s="8">
        <v>1453.287</v>
      </c>
      <c r="C418">
        <f>16</f>
        <v>16</v>
      </c>
    </row>
    <row r="419" spans="2:3" x14ac:dyDescent="0.3">
      <c r="B419" s="8">
        <v>1506.9770000000001</v>
      </c>
      <c r="C419">
        <f>16</f>
        <v>16</v>
      </c>
    </row>
    <row r="420" spans="2:3" x14ac:dyDescent="0.3">
      <c r="B420" s="8">
        <v>1570.2929999999999</v>
      </c>
      <c r="C420">
        <f>16</f>
        <v>16</v>
      </c>
    </row>
    <row r="421" spans="2:3" x14ac:dyDescent="0.3">
      <c r="B421" s="8">
        <v>3719.8589999999999</v>
      </c>
      <c r="C421">
        <f>16</f>
        <v>16</v>
      </c>
    </row>
  </sheetData>
  <sortState xmlns:xlrd2="http://schemas.microsoft.com/office/spreadsheetml/2017/richdata2" ref="B2:B421">
    <sortCondition ref="B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327"/>
  <sheetViews>
    <sheetView topLeftCell="E34" zoomScale="85" zoomScaleNormal="85" workbookViewId="0">
      <selection activeCell="X39" sqref="X39"/>
    </sheetView>
  </sheetViews>
  <sheetFormatPr defaultRowHeight="14.4" x14ac:dyDescent="0.3"/>
  <cols>
    <col min="4" max="4" width="15.33203125" customWidth="1"/>
    <col min="5" max="5" width="7.33203125" customWidth="1"/>
    <col min="7" max="7" width="22.21875" customWidth="1"/>
  </cols>
  <sheetData>
    <row r="1" spans="2:14" x14ac:dyDescent="0.3">
      <c r="B1" t="s">
        <v>0</v>
      </c>
    </row>
    <row r="2" spans="2:14" x14ac:dyDescent="0.3">
      <c r="B2">
        <v>51.701000000000001</v>
      </c>
      <c r="C2">
        <f>8</f>
        <v>8</v>
      </c>
      <c r="D2" t="s">
        <v>41</v>
      </c>
      <c r="E2">
        <f>326</f>
        <v>326</v>
      </c>
      <c r="I2">
        <f>0</f>
        <v>0</v>
      </c>
      <c r="J2" t="s">
        <v>40</v>
      </c>
      <c r="K2">
        <f>I2*100/$E$2</f>
        <v>0</v>
      </c>
      <c r="M2" t="s">
        <v>40</v>
      </c>
      <c r="N2">
        <f>K2</f>
        <v>0</v>
      </c>
    </row>
    <row r="3" spans="2:14" x14ac:dyDescent="0.3">
      <c r="B3">
        <v>69.364000000000004</v>
      </c>
      <c r="C3">
        <f>8</f>
        <v>8</v>
      </c>
      <c r="I3">
        <f>8</f>
        <v>8</v>
      </c>
      <c r="J3" t="s">
        <v>39</v>
      </c>
      <c r="K3">
        <f t="shared" ref="K3:K24" si="0">I3*100/$E$2</f>
        <v>2.4539877300613497</v>
      </c>
      <c r="M3" t="s">
        <v>39</v>
      </c>
      <c r="N3">
        <f>K3</f>
        <v>2.4539877300613497</v>
      </c>
    </row>
    <row r="4" spans="2:14" x14ac:dyDescent="0.3">
      <c r="B4">
        <v>80.924999999999997</v>
      </c>
      <c r="C4">
        <f>8</f>
        <v>8</v>
      </c>
      <c r="I4">
        <f>32</f>
        <v>32</v>
      </c>
      <c r="J4" t="s">
        <v>1</v>
      </c>
      <c r="K4">
        <f>I4*100/$E$2</f>
        <v>9.8159509202453989</v>
      </c>
      <c r="M4" t="s">
        <v>21</v>
      </c>
      <c r="N4">
        <f>K4+K5</f>
        <v>19.631901840490798</v>
      </c>
    </row>
    <row r="5" spans="2:14" x14ac:dyDescent="0.3">
      <c r="B5">
        <v>80.924999999999997</v>
      </c>
      <c r="C5">
        <f>8</f>
        <v>8</v>
      </c>
      <c r="I5">
        <f>32</f>
        <v>32</v>
      </c>
      <c r="J5" t="s">
        <v>2</v>
      </c>
      <c r="K5">
        <f t="shared" si="0"/>
        <v>9.8159509202453989</v>
      </c>
      <c r="M5" t="s">
        <v>22</v>
      </c>
      <c r="N5">
        <f>K6+K7</f>
        <v>24.539877300613497</v>
      </c>
    </row>
    <row r="6" spans="2:14" x14ac:dyDescent="0.3">
      <c r="B6">
        <v>81.745999999999995</v>
      </c>
      <c r="C6">
        <f>8</f>
        <v>8</v>
      </c>
      <c r="I6">
        <f>47</f>
        <v>47</v>
      </c>
      <c r="J6" t="s">
        <v>3</v>
      </c>
      <c r="K6">
        <f t="shared" si="0"/>
        <v>14.417177914110429</v>
      </c>
      <c r="M6" t="s">
        <v>23</v>
      </c>
      <c r="N6">
        <f>K8+K9</f>
        <v>16.564417177914109</v>
      </c>
    </row>
    <row r="7" spans="2:14" x14ac:dyDescent="0.3">
      <c r="B7">
        <v>83.364999999999995</v>
      </c>
      <c r="C7">
        <f>8</f>
        <v>8</v>
      </c>
      <c r="I7">
        <f>33</f>
        <v>33</v>
      </c>
      <c r="J7" t="s">
        <v>4</v>
      </c>
      <c r="K7">
        <f t="shared" si="0"/>
        <v>10.122699386503067</v>
      </c>
      <c r="M7" t="s">
        <v>24</v>
      </c>
      <c r="N7">
        <f>K10+K11</f>
        <v>13.496932515337424</v>
      </c>
    </row>
    <row r="8" spans="2:14" x14ac:dyDescent="0.3">
      <c r="B8">
        <v>83.364999999999995</v>
      </c>
      <c r="C8">
        <f>8</f>
        <v>8</v>
      </c>
      <c r="I8">
        <f>34</f>
        <v>34</v>
      </c>
      <c r="J8" t="s">
        <v>5</v>
      </c>
      <c r="K8">
        <f t="shared" si="0"/>
        <v>10.429447852760736</v>
      </c>
      <c r="M8" t="s">
        <v>25</v>
      </c>
      <c r="N8">
        <f>K12+K13</f>
        <v>9.5092024539877293</v>
      </c>
    </row>
    <row r="9" spans="2:14" x14ac:dyDescent="0.3">
      <c r="B9">
        <v>99.448999999999998</v>
      </c>
      <c r="C9">
        <f>8</f>
        <v>8</v>
      </c>
      <c r="I9">
        <f>20</f>
        <v>20</v>
      </c>
      <c r="J9" t="s">
        <v>6</v>
      </c>
      <c r="K9">
        <f t="shared" si="0"/>
        <v>6.1349693251533743</v>
      </c>
      <c r="M9" t="s">
        <v>26</v>
      </c>
      <c r="N9">
        <f>K14+K15</f>
        <v>5.2147239263803682</v>
      </c>
    </row>
    <row r="10" spans="2:14" x14ac:dyDescent="0.3">
      <c r="B10">
        <v>103.402</v>
      </c>
      <c r="C10">
        <f>32</f>
        <v>32</v>
      </c>
      <c r="I10">
        <f>24</f>
        <v>24</v>
      </c>
      <c r="J10" t="s">
        <v>7</v>
      </c>
      <c r="K10">
        <f t="shared" si="0"/>
        <v>7.3619631901840492</v>
      </c>
      <c r="M10" t="s">
        <v>27</v>
      </c>
      <c r="N10">
        <f>K16+K17</f>
        <v>2.7607361963190185</v>
      </c>
    </row>
    <row r="11" spans="2:14" x14ac:dyDescent="0.3">
      <c r="B11">
        <v>103.402</v>
      </c>
      <c r="C11">
        <f>32</f>
        <v>32</v>
      </c>
      <c r="I11">
        <f>20</f>
        <v>20</v>
      </c>
      <c r="J11" t="s">
        <v>8</v>
      </c>
      <c r="K11">
        <f t="shared" si="0"/>
        <v>6.1349693251533743</v>
      </c>
      <c r="M11" t="s">
        <v>28</v>
      </c>
      <c r="N11">
        <f>K18+K19</f>
        <v>2.4539877300613497</v>
      </c>
    </row>
    <row r="12" spans="2:14" x14ac:dyDescent="0.3">
      <c r="B12">
        <v>104.04600000000001</v>
      </c>
      <c r="C12">
        <f>32</f>
        <v>32</v>
      </c>
      <c r="I12">
        <f>17</f>
        <v>17</v>
      </c>
      <c r="J12" t="s">
        <v>9</v>
      </c>
      <c r="K12">
        <f t="shared" si="0"/>
        <v>5.2147239263803682</v>
      </c>
      <c r="M12" t="s">
        <v>29</v>
      </c>
      <c r="N12">
        <f>K20+K21</f>
        <v>1.5337423312883436</v>
      </c>
    </row>
    <row r="13" spans="2:14" x14ac:dyDescent="0.3">
      <c r="B13">
        <v>104.687</v>
      </c>
      <c r="C13">
        <f>32</f>
        <v>32</v>
      </c>
      <c r="I13">
        <f>14</f>
        <v>14</v>
      </c>
      <c r="J13" t="s">
        <v>10</v>
      </c>
      <c r="K13">
        <f t="shared" si="0"/>
        <v>4.294478527607362</v>
      </c>
      <c r="M13" t="s">
        <v>30</v>
      </c>
      <c r="N13">
        <f>K22+K23</f>
        <v>0.92024539877300615</v>
      </c>
    </row>
    <row r="14" spans="2:14" x14ac:dyDescent="0.3">
      <c r="B14">
        <v>104.687</v>
      </c>
      <c r="C14">
        <f>32</f>
        <v>32</v>
      </c>
      <c r="I14">
        <f>11</f>
        <v>11</v>
      </c>
      <c r="J14" t="s">
        <v>11</v>
      </c>
      <c r="K14">
        <f t="shared" si="0"/>
        <v>3.3742331288343559</v>
      </c>
      <c r="M14" t="s">
        <v>31</v>
      </c>
      <c r="N14">
        <f>K24</f>
        <v>1.5337423312883436</v>
      </c>
    </row>
    <row r="15" spans="2:14" x14ac:dyDescent="0.3">
      <c r="B15">
        <v>106.584</v>
      </c>
      <c r="C15">
        <f>32</f>
        <v>32</v>
      </c>
      <c r="I15">
        <f>6</f>
        <v>6</v>
      </c>
      <c r="J15" t="s">
        <v>12</v>
      </c>
      <c r="K15">
        <f t="shared" si="0"/>
        <v>1.8404907975460123</v>
      </c>
    </row>
    <row r="16" spans="2:14" x14ac:dyDescent="0.3">
      <c r="B16">
        <v>106.584</v>
      </c>
      <c r="C16">
        <f>32</f>
        <v>32</v>
      </c>
      <c r="I16">
        <f>6</f>
        <v>6</v>
      </c>
      <c r="J16" t="s">
        <v>13</v>
      </c>
      <c r="K16">
        <f t="shared" si="0"/>
        <v>1.8404907975460123</v>
      </c>
    </row>
    <row r="17" spans="2:11" x14ac:dyDescent="0.3">
      <c r="B17">
        <v>106.584</v>
      </c>
      <c r="C17">
        <f>32</f>
        <v>32</v>
      </c>
      <c r="I17">
        <f>3</f>
        <v>3</v>
      </c>
      <c r="J17" t="s">
        <v>14</v>
      </c>
      <c r="K17">
        <f t="shared" si="0"/>
        <v>0.92024539877300615</v>
      </c>
    </row>
    <row r="18" spans="2:11" x14ac:dyDescent="0.3">
      <c r="B18">
        <v>109.67400000000001</v>
      </c>
      <c r="C18">
        <f>32</f>
        <v>32</v>
      </c>
      <c r="I18">
        <v>2</v>
      </c>
      <c r="J18" t="s">
        <v>15</v>
      </c>
      <c r="K18">
        <f t="shared" si="0"/>
        <v>0.61349693251533743</v>
      </c>
    </row>
    <row r="19" spans="2:11" x14ac:dyDescent="0.3">
      <c r="B19">
        <v>109.67400000000001</v>
      </c>
      <c r="C19">
        <f>32</f>
        <v>32</v>
      </c>
      <c r="I19">
        <f>6</f>
        <v>6</v>
      </c>
      <c r="J19" t="s">
        <v>16</v>
      </c>
      <c r="K19">
        <f t="shared" si="0"/>
        <v>1.8404907975460123</v>
      </c>
    </row>
    <row r="20" spans="2:11" x14ac:dyDescent="0.3">
      <c r="B20">
        <v>115.607</v>
      </c>
      <c r="C20">
        <f>32</f>
        <v>32</v>
      </c>
      <c r="I20">
        <f>1</f>
        <v>1</v>
      </c>
      <c r="J20" t="s">
        <v>17</v>
      </c>
      <c r="K20">
        <f t="shared" si="0"/>
        <v>0.30674846625766872</v>
      </c>
    </row>
    <row r="21" spans="2:11" x14ac:dyDescent="0.3">
      <c r="B21">
        <v>119.02500000000001</v>
      </c>
      <c r="C21">
        <f>32</f>
        <v>32</v>
      </c>
      <c r="I21">
        <f>4</f>
        <v>4</v>
      </c>
      <c r="J21" t="s">
        <v>18</v>
      </c>
      <c r="K21">
        <f t="shared" si="0"/>
        <v>1.2269938650306749</v>
      </c>
    </row>
    <row r="22" spans="2:11" x14ac:dyDescent="0.3">
      <c r="B22">
        <v>122.892</v>
      </c>
      <c r="C22">
        <f>32</f>
        <v>32</v>
      </c>
      <c r="I22">
        <f>2</f>
        <v>2</v>
      </c>
      <c r="J22" t="s">
        <v>19</v>
      </c>
      <c r="K22">
        <f t="shared" si="0"/>
        <v>0.61349693251533743</v>
      </c>
    </row>
    <row r="23" spans="2:11" x14ac:dyDescent="0.3">
      <c r="B23">
        <v>124.512</v>
      </c>
      <c r="C23">
        <f>32</f>
        <v>32</v>
      </c>
      <c r="I23">
        <f>1</f>
        <v>1</v>
      </c>
      <c r="J23" t="s">
        <v>20</v>
      </c>
      <c r="K23">
        <f t="shared" si="0"/>
        <v>0.30674846625766872</v>
      </c>
    </row>
    <row r="24" spans="2:11" x14ac:dyDescent="0.3">
      <c r="B24">
        <v>125.048</v>
      </c>
      <c r="C24">
        <f>32</f>
        <v>32</v>
      </c>
      <c r="I24">
        <f>5</f>
        <v>5</v>
      </c>
      <c r="J24" t="s">
        <v>31</v>
      </c>
      <c r="K24">
        <f t="shared" si="0"/>
        <v>1.5337423312883436</v>
      </c>
    </row>
    <row r="25" spans="2:11" x14ac:dyDescent="0.3">
      <c r="B25">
        <v>127.16800000000001</v>
      </c>
      <c r="C25">
        <f>32</f>
        <v>32</v>
      </c>
      <c r="K25">
        <f>SUM(K2:K24)</f>
        <v>100.61349693251535</v>
      </c>
    </row>
    <row r="26" spans="2:11" x14ac:dyDescent="0.3">
      <c r="B26">
        <v>129.25200000000001</v>
      </c>
      <c r="C26">
        <f>32</f>
        <v>32</v>
      </c>
    </row>
    <row r="27" spans="2:11" x14ac:dyDescent="0.3">
      <c r="B27">
        <v>129.25200000000001</v>
      </c>
      <c r="C27">
        <f>32</f>
        <v>32</v>
      </c>
    </row>
    <row r="28" spans="2:11" x14ac:dyDescent="0.3">
      <c r="B28">
        <v>131.81200000000001</v>
      </c>
      <c r="C28">
        <f>32</f>
        <v>32</v>
      </c>
    </row>
    <row r="29" spans="2:11" x14ac:dyDescent="0.3">
      <c r="B29">
        <v>134.82</v>
      </c>
      <c r="C29">
        <f>32</f>
        <v>32</v>
      </c>
    </row>
    <row r="30" spans="2:11" ht="15" thickBot="1" x14ac:dyDescent="0.35">
      <c r="B30">
        <v>134.82</v>
      </c>
      <c r="C30">
        <f>32</f>
        <v>32</v>
      </c>
    </row>
    <row r="31" spans="2:11" x14ac:dyDescent="0.3">
      <c r="B31">
        <v>135.31399999999999</v>
      </c>
      <c r="C31">
        <f>32</f>
        <v>32</v>
      </c>
      <c r="G31" s="1" t="s">
        <v>32</v>
      </c>
      <c r="H31" s="7">
        <f>SUMPRODUCT(B2:B327,C2:C327)/SUM(C2:C327)</f>
        <v>295.47707543900208</v>
      </c>
    </row>
    <row r="32" spans="2:11" x14ac:dyDescent="0.3">
      <c r="B32">
        <v>139.209</v>
      </c>
      <c r="C32">
        <f>32</f>
        <v>32</v>
      </c>
      <c r="G32" s="2" t="s">
        <v>33</v>
      </c>
      <c r="H32" s="4">
        <f>AVERAGE(B2:B327)</f>
        <v>378.15047546012272</v>
      </c>
    </row>
    <row r="33" spans="2:8" x14ac:dyDescent="0.3">
      <c r="B33">
        <v>139.209</v>
      </c>
      <c r="C33">
        <f>32</f>
        <v>32</v>
      </c>
      <c r="G33" s="2" t="s">
        <v>36</v>
      </c>
      <c r="H33" s="4">
        <f>_xlfn.STDEV.P(B2:B327)</f>
        <v>236.47714753003646</v>
      </c>
    </row>
    <row r="34" spans="2:8" x14ac:dyDescent="0.3">
      <c r="B34">
        <v>139.68799999999999</v>
      </c>
      <c r="C34">
        <f>32</f>
        <v>32</v>
      </c>
      <c r="G34" s="2" t="s">
        <v>34</v>
      </c>
      <c r="H34" s="4">
        <f>100*H33/H32</f>
        <v>62.535197725798916</v>
      </c>
    </row>
    <row r="35" spans="2:8" ht="15" thickBot="1" x14ac:dyDescent="0.35">
      <c r="B35">
        <v>139.68799999999999</v>
      </c>
      <c r="C35">
        <f>32</f>
        <v>32</v>
      </c>
      <c r="G35" s="5" t="s">
        <v>35</v>
      </c>
      <c r="H35" s="6">
        <f>H31/H32</f>
        <v>0.78137433274273682</v>
      </c>
    </row>
    <row r="36" spans="2:8" x14ac:dyDescent="0.3">
      <c r="B36">
        <v>141.11600000000001</v>
      </c>
      <c r="C36">
        <f>32</f>
        <v>32</v>
      </c>
      <c r="G36" s="3" t="s">
        <v>37</v>
      </c>
    </row>
    <row r="37" spans="2:8" x14ac:dyDescent="0.3">
      <c r="B37">
        <v>141.11600000000001</v>
      </c>
      <c r="C37">
        <f>32</f>
        <v>32</v>
      </c>
      <c r="G37" s="3" t="s">
        <v>38</v>
      </c>
    </row>
    <row r="38" spans="2:8" x14ac:dyDescent="0.3">
      <c r="B38">
        <v>146.232</v>
      </c>
      <c r="C38">
        <f>32</f>
        <v>32</v>
      </c>
    </row>
    <row r="39" spans="2:8" x14ac:dyDescent="0.3">
      <c r="B39">
        <v>148.04900000000001</v>
      </c>
      <c r="C39">
        <f>32</f>
        <v>32</v>
      </c>
    </row>
    <row r="40" spans="2:8" x14ac:dyDescent="0.3">
      <c r="B40">
        <v>148.04900000000001</v>
      </c>
      <c r="C40">
        <f>32</f>
        <v>32</v>
      </c>
    </row>
    <row r="41" spans="2:8" x14ac:dyDescent="0.3">
      <c r="B41">
        <v>150.28899999999999</v>
      </c>
      <c r="C41">
        <f>32</f>
        <v>32</v>
      </c>
    </row>
    <row r="42" spans="2:8" x14ac:dyDescent="0.3">
      <c r="B42">
        <v>153.35</v>
      </c>
      <c r="C42">
        <f>31</f>
        <v>31</v>
      </c>
    </row>
    <row r="43" spans="2:8" x14ac:dyDescent="0.3">
      <c r="B43">
        <v>154.239</v>
      </c>
      <c r="C43">
        <f>31</f>
        <v>31</v>
      </c>
    </row>
    <row r="44" spans="2:8" x14ac:dyDescent="0.3">
      <c r="B44">
        <v>155.10300000000001</v>
      </c>
      <c r="C44">
        <f>31</f>
        <v>31</v>
      </c>
    </row>
    <row r="45" spans="2:8" x14ac:dyDescent="0.3">
      <c r="B45">
        <v>155.53299999999999</v>
      </c>
      <c r="C45">
        <f>31</f>
        <v>31</v>
      </c>
    </row>
    <row r="46" spans="2:8" x14ac:dyDescent="0.3">
      <c r="B46">
        <v>157.24199999999999</v>
      </c>
      <c r="C46">
        <f>31</f>
        <v>31</v>
      </c>
    </row>
    <row r="47" spans="2:8" x14ac:dyDescent="0.3">
      <c r="B47">
        <v>157.24199999999999</v>
      </c>
      <c r="C47">
        <f>31</f>
        <v>31</v>
      </c>
    </row>
    <row r="48" spans="2:8" x14ac:dyDescent="0.3">
      <c r="B48">
        <v>161.02199999999999</v>
      </c>
      <c r="C48">
        <f>31</f>
        <v>31</v>
      </c>
    </row>
    <row r="49" spans="2:3" x14ac:dyDescent="0.3">
      <c r="B49">
        <v>161.85</v>
      </c>
      <c r="C49">
        <f>31</f>
        <v>31</v>
      </c>
    </row>
    <row r="50" spans="2:3" x14ac:dyDescent="0.3">
      <c r="B50">
        <v>161.85</v>
      </c>
      <c r="C50">
        <f>31</f>
        <v>31</v>
      </c>
    </row>
    <row r="51" spans="2:3" x14ac:dyDescent="0.3">
      <c r="B51">
        <v>165.77199999999999</v>
      </c>
      <c r="C51">
        <f>31</f>
        <v>31</v>
      </c>
    </row>
    <row r="52" spans="2:3" x14ac:dyDescent="0.3">
      <c r="B52">
        <v>170.69200000000001</v>
      </c>
      <c r="C52">
        <f>31</f>
        <v>31</v>
      </c>
    </row>
    <row r="53" spans="2:3" x14ac:dyDescent="0.3">
      <c r="B53">
        <v>173.41</v>
      </c>
      <c r="C53">
        <f>31</f>
        <v>31</v>
      </c>
    </row>
    <row r="54" spans="2:3" x14ac:dyDescent="0.3">
      <c r="B54">
        <v>176.46600000000001</v>
      </c>
      <c r="C54">
        <f>31</f>
        <v>31</v>
      </c>
    </row>
    <row r="55" spans="2:3" x14ac:dyDescent="0.3">
      <c r="B55">
        <v>180.584</v>
      </c>
      <c r="C55">
        <f>31</f>
        <v>31</v>
      </c>
    </row>
    <row r="56" spans="2:3" x14ac:dyDescent="0.3">
      <c r="B56">
        <v>180.584</v>
      </c>
      <c r="C56">
        <f>31</f>
        <v>31</v>
      </c>
    </row>
    <row r="57" spans="2:3" x14ac:dyDescent="0.3">
      <c r="B57">
        <v>183.381</v>
      </c>
      <c r="C57">
        <f>31</f>
        <v>31</v>
      </c>
    </row>
    <row r="58" spans="2:3" x14ac:dyDescent="0.3">
      <c r="B58">
        <v>188.19399999999999</v>
      </c>
      <c r="C58">
        <f>31</f>
        <v>31</v>
      </c>
    </row>
    <row r="59" spans="2:3" x14ac:dyDescent="0.3">
      <c r="B59">
        <v>188.19399999999999</v>
      </c>
      <c r="C59">
        <f>31</f>
        <v>31</v>
      </c>
    </row>
    <row r="60" spans="2:3" x14ac:dyDescent="0.3">
      <c r="B60">
        <v>188.19399999999999</v>
      </c>
      <c r="C60">
        <f>31</f>
        <v>31</v>
      </c>
    </row>
    <row r="61" spans="2:3" x14ac:dyDescent="0.3">
      <c r="B61">
        <v>189.60900000000001</v>
      </c>
      <c r="C61">
        <f>31</f>
        <v>31</v>
      </c>
    </row>
    <row r="62" spans="2:3" x14ac:dyDescent="0.3">
      <c r="B62">
        <v>190.66399999999999</v>
      </c>
      <c r="C62">
        <f>31</f>
        <v>31</v>
      </c>
    </row>
    <row r="63" spans="2:3" x14ac:dyDescent="0.3">
      <c r="B63">
        <v>190.66399999999999</v>
      </c>
      <c r="C63">
        <f>31</f>
        <v>31</v>
      </c>
    </row>
    <row r="64" spans="2:3" x14ac:dyDescent="0.3">
      <c r="B64">
        <v>192.40799999999999</v>
      </c>
      <c r="C64">
        <f>31</f>
        <v>31</v>
      </c>
    </row>
    <row r="65" spans="2:3" x14ac:dyDescent="0.3">
      <c r="B65">
        <v>192.40799999999999</v>
      </c>
      <c r="C65">
        <f>31</f>
        <v>31</v>
      </c>
    </row>
    <row r="66" spans="2:3" x14ac:dyDescent="0.3">
      <c r="B66">
        <v>193.79300000000001</v>
      </c>
      <c r="C66">
        <f>31</f>
        <v>31</v>
      </c>
    </row>
    <row r="67" spans="2:3" x14ac:dyDescent="0.3">
      <c r="B67">
        <v>195.399</v>
      </c>
      <c r="C67">
        <f>31</f>
        <v>31</v>
      </c>
    </row>
    <row r="68" spans="2:3" x14ac:dyDescent="0.3">
      <c r="B68">
        <v>195.399</v>
      </c>
      <c r="C68">
        <f>31</f>
        <v>31</v>
      </c>
    </row>
    <row r="69" spans="2:3" x14ac:dyDescent="0.3">
      <c r="B69">
        <v>195.851</v>
      </c>
      <c r="C69">
        <f>31</f>
        <v>31</v>
      </c>
    </row>
    <row r="70" spans="2:3" x14ac:dyDescent="0.3">
      <c r="B70">
        <v>196.53200000000001</v>
      </c>
      <c r="C70">
        <f>31</f>
        <v>31</v>
      </c>
    </row>
    <row r="71" spans="2:3" x14ac:dyDescent="0.3">
      <c r="B71">
        <v>196.87200000000001</v>
      </c>
      <c r="C71">
        <f>31</f>
        <v>31</v>
      </c>
    </row>
    <row r="72" spans="2:3" x14ac:dyDescent="0.3">
      <c r="B72">
        <v>197.54900000000001</v>
      </c>
      <c r="C72">
        <f>31</f>
        <v>31</v>
      </c>
    </row>
    <row r="73" spans="2:3" x14ac:dyDescent="0.3">
      <c r="B73">
        <v>204.64599999999999</v>
      </c>
      <c r="C73">
        <f>47</f>
        <v>47</v>
      </c>
    </row>
    <row r="74" spans="2:3" x14ac:dyDescent="0.3">
      <c r="B74">
        <v>205.83199999999999</v>
      </c>
      <c r="C74">
        <f>47</f>
        <v>47</v>
      </c>
    </row>
    <row r="75" spans="2:3" x14ac:dyDescent="0.3">
      <c r="B75">
        <v>205.83199999999999</v>
      </c>
      <c r="C75">
        <f>47</f>
        <v>47</v>
      </c>
    </row>
    <row r="76" spans="2:3" x14ac:dyDescent="0.3">
      <c r="B76">
        <v>206.304</v>
      </c>
      <c r="C76">
        <f>47</f>
        <v>47</v>
      </c>
    </row>
    <row r="77" spans="2:3" x14ac:dyDescent="0.3">
      <c r="B77">
        <v>208.17</v>
      </c>
      <c r="C77">
        <f>47</f>
        <v>47</v>
      </c>
    </row>
    <row r="78" spans="2:3" x14ac:dyDescent="0.3">
      <c r="B78">
        <v>208.41300000000001</v>
      </c>
      <c r="C78">
        <f>47</f>
        <v>47</v>
      </c>
    </row>
    <row r="79" spans="2:3" x14ac:dyDescent="0.3">
      <c r="B79">
        <v>211.33600000000001</v>
      </c>
      <c r="C79">
        <f>47</f>
        <v>47</v>
      </c>
    </row>
    <row r="80" spans="2:3" x14ac:dyDescent="0.3">
      <c r="B80">
        <v>211.33600000000001</v>
      </c>
      <c r="C80">
        <f>47</f>
        <v>47</v>
      </c>
    </row>
    <row r="81" spans="2:3" x14ac:dyDescent="0.3">
      <c r="B81">
        <v>211.94399999999999</v>
      </c>
      <c r="C81">
        <f>47</f>
        <v>47</v>
      </c>
    </row>
    <row r="82" spans="2:3" x14ac:dyDescent="0.3">
      <c r="B82">
        <v>215.041</v>
      </c>
      <c r="C82">
        <f>47</f>
        <v>47</v>
      </c>
    </row>
    <row r="83" spans="2:3" x14ac:dyDescent="0.3">
      <c r="B83">
        <v>215.97200000000001</v>
      </c>
      <c r="C83">
        <f>47</f>
        <v>47</v>
      </c>
    </row>
    <row r="84" spans="2:3" x14ac:dyDescent="0.3">
      <c r="B84">
        <v>216.25200000000001</v>
      </c>
      <c r="C84">
        <f>47</f>
        <v>47</v>
      </c>
    </row>
    <row r="85" spans="2:3" x14ac:dyDescent="0.3">
      <c r="B85">
        <v>216.25200000000001</v>
      </c>
      <c r="C85">
        <f>47</f>
        <v>47</v>
      </c>
    </row>
    <row r="86" spans="2:3" x14ac:dyDescent="0.3">
      <c r="B86">
        <v>217.20599999999999</v>
      </c>
      <c r="C86">
        <f>47</f>
        <v>47</v>
      </c>
    </row>
    <row r="87" spans="2:3" x14ac:dyDescent="0.3">
      <c r="B87">
        <v>219.34899999999999</v>
      </c>
      <c r="C87">
        <f>47</f>
        <v>47</v>
      </c>
    </row>
    <row r="88" spans="2:3" x14ac:dyDescent="0.3">
      <c r="B88">
        <v>219.59399999999999</v>
      </c>
      <c r="C88">
        <f>47</f>
        <v>47</v>
      </c>
    </row>
    <row r="89" spans="2:3" x14ac:dyDescent="0.3">
      <c r="B89">
        <v>219.95699999999999</v>
      </c>
      <c r="C89">
        <f>47</f>
        <v>47</v>
      </c>
    </row>
    <row r="90" spans="2:3" x14ac:dyDescent="0.3">
      <c r="B90">
        <v>220.86699999999999</v>
      </c>
      <c r="C90">
        <f>47</f>
        <v>47</v>
      </c>
    </row>
    <row r="91" spans="2:3" x14ac:dyDescent="0.3">
      <c r="B91">
        <v>222.374</v>
      </c>
      <c r="C91">
        <f>47</f>
        <v>47</v>
      </c>
    </row>
    <row r="92" spans="2:3" x14ac:dyDescent="0.3">
      <c r="B92">
        <v>223.274</v>
      </c>
      <c r="C92">
        <f>47</f>
        <v>47</v>
      </c>
    </row>
    <row r="93" spans="2:3" x14ac:dyDescent="0.3">
      <c r="B93">
        <v>227.71899999999999</v>
      </c>
      <c r="C93">
        <f>47</f>
        <v>47</v>
      </c>
    </row>
    <row r="94" spans="2:3" x14ac:dyDescent="0.3">
      <c r="B94">
        <v>228.89</v>
      </c>
      <c r="C94">
        <f>47</f>
        <v>47</v>
      </c>
    </row>
    <row r="95" spans="2:3" x14ac:dyDescent="0.3">
      <c r="B95">
        <v>229.226</v>
      </c>
      <c r="C95">
        <f>47</f>
        <v>47</v>
      </c>
    </row>
    <row r="96" spans="2:3" x14ac:dyDescent="0.3">
      <c r="B96">
        <v>229.881</v>
      </c>
      <c r="C96">
        <f>47</f>
        <v>47</v>
      </c>
    </row>
    <row r="97" spans="2:3" x14ac:dyDescent="0.3">
      <c r="B97">
        <v>229.881</v>
      </c>
      <c r="C97">
        <f>47</f>
        <v>47</v>
      </c>
    </row>
    <row r="98" spans="2:3" x14ac:dyDescent="0.3">
      <c r="B98">
        <v>231.214</v>
      </c>
      <c r="C98">
        <f>47</f>
        <v>47</v>
      </c>
    </row>
    <row r="99" spans="2:3" x14ac:dyDescent="0.3">
      <c r="B99">
        <v>231.50299999999999</v>
      </c>
      <c r="C99">
        <f>47</f>
        <v>47</v>
      </c>
    </row>
    <row r="100" spans="2:3" x14ac:dyDescent="0.3">
      <c r="B100">
        <v>232.36699999999999</v>
      </c>
      <c r="C100">
        <f>47</f>
        <v>47</v>
      </c>
    </row>
    <row r="101" spans="2:3" x14ac:dyDescent="0.3">
      <c r="B101">
        <v>232.453</v>
      </c>
      <c r="C101">
        <f>47</f>
        <v>47</v>
      </c>
    </row>
    <row r="102" spans="2:3" x14ac:dyDescent="0.3">
      <c r="B102">
        <v>232.654</v>
      </c>
      <c r="C102">
        <f>47</f>
        <v>47</v>
      </c>
    </row>
    <row r="103" spans="2:3" x14ac:dyDescent="0.3">
      <c r="B103">
        <v>233.76599999999999</v>
      </c>
      <c r="C103">
        <f>47</f>
        <v>47</v>
      </c>
    </row>
    <row r="104" spans="2:3" x14ac:dyDescent="0.3">
      <c r="B104">
        <v>234.08600000000001</v>
      </c>
      <c r="C104">
        <f>47</f>
        <v>47</v>
      </c>
    </row>
    <row r="105" spans="2:3" x14ac:dyDescent="0.3">
      <c r="B105">
        <v>236.00299999999999</v>
      </c>
      <c r="C105">
        <f>47</f>
        <v>47</v>
      </c>
    </row>
    <row r="106" spans="2:3" x14ac:dyDescent="0.3">
      <c r="B106">
        <v>236.00299999999999</v>
      </c>
      <c r="C106">
        <f>47</f>
        <v>47</v>
      </c>
    </row>
    <row r="107" spans="2:3" x14ac:dyDescent="0.3">
      <c r="B107">
        <v>237.20599999999999</v>
      </c>
      <c r="C107">
        <f>47</f>
        <v>47</v>
      </c>
    </row>
    <row r="108" spans="2:3" x14ac:dyDescent="0.3">
      <c r="B108">
        <v>238.04900000000001</v>
      </c>
      <c r="C108">
        <f>47</f>
        <v>47</v>
      </c>
    </row>
    <row r="109" spans="2:3" x14ac:dyDescent="0.3">
      <c r="B109">
        <v>238.33</v>
      </c>
      <c r="C109">
        <f>47</f>
        <v>47</v>
      </c>
    </row>
    <row r="110" spans="2:3" x14ac:dyDescent="0.3">
      <c r="B110">
        <v>243.67099999999999</v>
      </c>
      <c r="C110">
        <f>47</f>
        <v>47</v>
      </c>
    </row>
    <row r="111" spans="2:3" x14ac:dyDescent="0.3">
      <c r="B111">
        <v>243.87299999999999</v>
      </c>
      <c r="C111">
        <f>47</f>
        <v>47</v>
      </c>
    </row>
    <row r="112" spans="2:3" x14ac:dyDescent="0.3">
      <c r="B112">
        <v>244.36699999999999</v>
      </c>
      <c r="C112">
        <f>47</f>
        <v>47</v>
      </c>
    </row>
    <row r="113" spans="2:3" x14ac:dyDescent="0.3">
      <c r="B113">
        <v>244.96700000000001</v>
      </c>
      <c r="C113">
        <f>47</f>
        <v>47</v>
      </c>
    </row>
    <row r="114" spans="2:3" x14ac:dyDescent="0.3">
      <c r="B114">
        <v>245.715</v>
      </c>
      <c r="C114">
        <f>47</f>
        <v>47</v>
      </c>
    </row>
    <row r="115" spans="2:3" x14ac:dyDescent="0.3">
      <c r="B115">
        <v>247.41</v>
      </c>
      <c r="C115">
        <f>47</f>
        <v>47</v>
      </c>
    </row>
    <row r="116" spans="2:3" x14ac:dyDescent="0.3">
      <c r="B116">
        <v>247.59399999999999</v>
      </c>
      <c r="C116">
        <f>47</f>
        <v>47</v>
      </c>
    </row>
    <row r="117" spans="2:3" x14ac:dyDescent="0.3">
      <c r="B117">
        <v>247.946</v>
      </c>
      <c r="C117">
        <f>47</f>
        <v>47</v>
      </c>
    </row>
    <row r="118" spans="2:3" x14ac:dyDescent="0.3">
      <c r="B118">
        <v>248.21899999999999</v>
      </c>
      <c r="C118">
        <f>47</f>
        <v>47</v>
      </c>
    </row>
    <row r="119" spans="2:3" x14ac:dyDescent="0.3">
      <c r="B119">
        <v>248.65899999999999</v>
      </c>
      <c r="C119">
        <f>47</f>
        <v>47</v>
      </c>
    </row>
    <row r="120" spans="2:3" x14ac:dyDescent="0.3">
      <c r="B120">
        <v>253.18899999999999</v>
      </c>
      <c r="C120">
        <f>33</f>
        <v>33</v>
      </c>
    </row>
    <row r="121" spans="2:3" x14ac:dyDescent="0.3">
      <c r="B121">
        <v>255.38399999999999</v>
      </c>
      <c r="C121">
        <f>33</f>
        <v>33</v>
      </c>
    </row>
    <row r="122" spans="2:3" x14ac:dyDescent="0.3">
      <c r="B122">
        <v>255.90700000000001</v>
      </c>
      <c r="C122">
        <f>33</f>
        <v>33</v>
      </c>
    </row>
    <row r="123" spans="2:3" x14ac:dyDescent="0.3">
      <c r="B123">
        <v>256.28300000000002</v>
      </c>
      <c r="C123">
        <f>33</f>
        <v>33</v>
      </c>
    </row>
    <row r="124" spans="2:3" x14ac:dyDescent="0.3">
      <c r="B124">
        <v>257.01900000000001</v>
      </c>
      <c r="C124">
        <f>33</f>
        <v>33</v>
      </c>
    </row>
    <row r="125" spans="2:3" x14ac:dyDescent="0.3">
      <c r="B125">
        <v>258.505</v>
      </c>
      <c r="C125">
        <f>33</f>
        <v>33</v>
      </c>
    </row>
    <row r="126" spans="2:3" x14ac:dyDescent="0.3">
      <c r="B126">
        <v>259.33999999999997</v>
      </c>
      <c r="C126">
        <f>33</f>
        <v>33</v>
      </c>
    </row>
    <row r="127" spans="2:3" x14ac:dyDescent="0.3">
      <c r="B127">
        <v>259.79399999999998</v>
      </c>
      <c r="C127">
        <f>33</f>
        <v>33</v>
      </c>
    </row>
    <row r="128" spans="2:3" x14ac:dyDescent="0.3">
      <c r="B128">
        <v>261.358</v>
      </c>
      <c r="C128">
        <f>33</f>
        <v>33</v>
      </c>
    </row>
    <row r="129" spans="2:3" x14ac:dyDescent="0.3">
      <c r="B129">
        <v>262.35700000000003</v>
      </c>
      <c r="C129">
        <f>33</f>
        <v>33</v>
      </c>
    </row>
    <row r="130" spans="2:3" x14ac:dyDescent="0.3">
      <c r="B130">
        <v>266.14699999999999</v>
      </c>
      <c r="C130">
        <f>33</f>
        <v>33</v>
      </c>
    </row>
    <row r="131" spans="2:3" x14ac:dyDescent="0.3">
      <c r="B131">
        <v>269.07400000000001</v>
      </c>
      <c r="C131">
        <f>33</f>
        <v>33</v>
      </c>
    </row>
    <row r="132" spans="2:3" x14ac:dyDescent="0.3">
      <c r="B132">
        <v>272.10599999999999</v>
      </c>
      <c r="C132">
        <f>33</f>
        <v>33</v>
      </c>
    </row>
    <row r="133" spans="2:3" x14ac:dyDescent="0.3">
      <c r="B133">
        <v>272.84199999999998</v>
      </c>
      <c r="C133">
        <f>33</f>
        <v>33</v>
      </c>
    </row>
    <row r="134" spans="2:3" x14ac:dyDescent="0.3">
      <c r="B134">
        <v>275.072</v>
      </c>
      <c r="C134">
        <f>33</f>
        <v>33</v>
      </c>
    </row>
    <row r="135" spans="2:3" x14ac:dyDescent="0.3">
      <c r="B135">
        <v>275.858</v>
      </c>
      <c r="C135">
        <f>33</f>
        <v>33</v>
      </c>
    </row>
    <row r="136" spans="2:3" x14ac:dyDescent="0.3">
      <c r="B136">
        <v>275.86200000000002</v>
      </c>
      <c r="C136">
        <f>33</f>
        <v>33</v>
      </c>
    </row>
    <row r="137" spans="2:3" x14ac:dyDescent="0.3">
      <c r="B137">
        <v>276.02499999999998</v>
      </c>
      <c r="C137">
        <f>33</f>
        <v>33</v>
      </c>
    </row>
    <row r="138" spans="2:3" x14ac:dyDescent="0.3">
      <c r="B138">
        <v>276.81400000000002</v>
      </c>
      <c r="C138">
        <f>33</f>
        <v>33</v>
      </c>
    </row>
    <row r="139" spans="2:3" x14ac:dyDescent="0.3">
      <c r="B139">
        <v>276.81799999999998</v>
      </c>
      <c r="C139">
        <f>33</f>
        <v>33</v>
      </c>
    </row>
    <row r="140" spans="2:3" x14ac:dyDescent="0.3">
      <c r="B140">
        <v>277.697</v>
      </c>
      <c r="C140">
        <f>33</f>
        <v>33</v>
      </c>
    </row>
    <row r="141" spans="2:3" x14ac:dyDescent="0.3">
      <c r="B141">
        <v>278.00400000000002</v>
      </c>
      <c r="C141">
        <f>33</f>
        <v>33</v>
      </c>
    </row>
    <row r="142" spans="2:3" x14ac:dyDescent="0.3">
      <c r="B142">
        <v>279.80599999999998</v>
      </c>
      <c r="C142">
        <f>33</f>
        <v>33</v>
      </c>
    </row>
    <row r="143" spans="2:3" x14ac:dyDescent="0.3">
      <c r="B143">
        <v>284.35199999999998</v>
      </c>
      <c r="C143">
        <f>33</f>
        <v>33</v>
      </c>
    </row>
    <row r="144" spans="2:3" x14ac:dyDescent="0.3">
      <c r="B144">
        <v>284.35199999999998</v>
      </c>
      <c r="C144">
        <f>33</f>
        <v>33</v>
      </c>
    </row>
    <row r="145" spans="2:3" x14ac:dyDescent="0.3">
      <c r="B145">
        <v>285.52800000000002</v>
      </c>
      <c r="C145">
        <f>33</f>
        <v>33</v>
      </c>
    </row>
    <row r="146" spans="2:3" x14ac:dyDescent="0.3">
      <c r="B146">
        <v>288.04500000000002</v>
      </c>
      <c r="C146">
        <f>33</f>
        <v>33</v>
      </c>
    </row>
    <row r="147" spans="2:3" x14ac:dyDescent="0.3">
      <c r="B147">
        <v>289.017</v>
      </c>
      <c r="C147">
        <f>33</f>
        <v>33</v>
      </c>
    </row>
    <row r="148" spans="2:3" x14ac:dyDescent="0.3">
      <c r="B148">
        <v>289.70999999999998</v>
      </c>
      <c r="C148">
        <f>33</f>
        <v>33</v>
      </c>
    </row>
    <row r="149" spans="2:3" x14ac:dyDescent="0.3">
      <c r="B149">
        <v>294.28699999999998</v>
      </c>
      <c r="C149">
        <f>33</f>
        <v>33</v>
      </c>
    </row>
    <row r="150" spans="2:3" x14ac:dyDescent="0.3">
      <c r="B150">
        <v>296.09800000000001</v>
      </c>
      <c r="C150">
        <f>33</f>
        <v>33</v>
      </c>
    </row>
    <row r="151" spans="2:3" x14ac:dyDescent="0.3">
      <c r="B151">
        <v>298.851</v>
      </c>
      <c r="C151">
        <f>33</f>
        <v>33</v>
      </c>
    </row>
    <row r="152" spans="2:3" x14ac:dyDescent="0.3">
      <c r="B152">
        <v>300.57799999999997</v>
      </c>
      <c r="C152">
        <f>33</f>
        <v>33</v>
      </c>
    </row>
    <row r="153" spans="2:3" x14ac:dyDescent="0.3">
      <c r="B153">
        <v>301.5</v>
      </c>
      <c r="C153">
        <f>34</f>
        <v>34</v>
      </c>
    </row>
    <row r="154" spans="2:3" x14ac:dyDescent="0.3">
      <c r="B154">
        <v>302.572</v>
      </c>
      <c r="C154">
        <f>34</f>
        <v>34</v>
      </c>
    </row>
    <row r="155" spans="2:3" x14ac:dyDescent="0.3">
      <c r="B155">
        <v>305.21100000000001</v>
      </c>
      <c r="C155">
        <f>34</f>
        <v>34</v>
      </c>
    </row>
    <row r="156" spans="2:3" x14ac:dyDescent="0.3">
      <c r="B156">
        <v>305.21100000000001</v>
      </c>
      <c r="C156">
        <f>34</f>
        <v>34</v>
      </c>
    </row>
    <row r="157" spans="2:3" x14ac:dyDescent="0.3">
      <c r="B157">
        <v>306.70499999999998</v>
      </c>
      <c r="C157">
        <f>34</f>
        <v>34</v>
      </c>
    </row>
    <row r="158" spans="2:3" x14ac:dyDescent="0.3">
      <c r="B158">
        <v>307.53899999999999</v>
      </c>
      <c r="C158">
        <f>34</f>
        <v>34</v>
      </c>
    </row>
    <row r="159" spans="2:3" x14ac:dyDescent="0.3">
      <c r="B159">
        <v>308.423</v>
      </c>
      <c r="C159">
        <f>34</f>
        <v>34</v>
      </c>
    </row>
    <row r="160" spans="2:3" x14ac:dyDescent="0.3">
      <c r="B160">
        <v>310.637</v>
      </c>
      <c r="C160">
        <f>34</f>
        <v>34</v>
      </c>
    </row>
    <row r="161" spans="2:3" x14ac:dyDescent="0.3">
      <c r="B161">
        <v>311.28100000000001</v>
      </c>
      <c r="C161">
        <f>34</f>
        <v>34</v>
      </c>
    </row>
    <row r="162" spans="2:3" x14ac:dyDescent="0.3">
      <c r="B162">
        <v>311.28100000000001</v>
      </c>
      <c r="C162">
        <f>34</f>
        <v>34</v>
      </c>
    </row>
    <row r="163" spans="2:3" x14ac:dyDescent="0.3">
      <c r="B163">
        <v>313.93700000000001</v>
      </c>
      <c r="C163">
        <f>34</f>
        <v>34</v>
      </c>
    </row>
    <row r="164" spans="2:3" x14ac:dyDescent="0.3">
      <c r="B164">
        <v>314.06</v>
      </c>
      <c r="C164">
        <f>34</f>
        <v>34</v>
      </c>
    </row>
    <row r="165" spans="2:3" x14ac:dyDescent="0.3">
      <c r="B165">
        <v>317.07799999999997</v>
      </c>
      <c r="C165">
        <f>34</f>
        <v>34</v>
      </c>
    </row>
    <row r="166" spans="2:3" x14ac:dyDescent="0.3">
      <c r="B166">
        <v>319.27499999999998</v>
      </c>
      <c r="C166">
        <f>34</f>
        <v>34</v>
      </c>
    </row>
    <row r="167" spans="2:3" x14ac:dyDescent="0.3">
      <c r="B167">
        <v>320.18799999999999</v>
      </c>
      <c r="C167">
        <f>34</f>
        <v>34</v>
      </c>
    </row>
    <row r="168" spans="2:3" x14ac:dyDescent="0.3">
      <c r="B168">
        <v>320.91699999999997</v>
      </c>
      <c r="C168">
        <f>34</f>
        <v>34</v>
      </c>
    </row>
    <row r="169" spans="2:3" x14ac:dyDescent="0.3">
      <c r="B169">
        <v>322.654</v>
      </c>
      <c r="C169">
        <f>34</f>
        <v>34</v>
      </c>
    </row>
    <row r="170" spans="2:3" x14ac:dyDescent="0.3">
      <c r="B170">
        <v>323.90600000000001</v>
      </c>
      <c r="C170">
        <f>34</f>
        <v>34</v>
      </c>
    </row>
    <row r="171" spans="2:3" x14ac:dyDescent="0.3">
      <c r="B171">
        <v>326.98599999999999</v>
      </c>
      <c r="C171">
        <f>34</f>
        <v>34</v>
      </c>
    </row>
    <row r="172" spans="2:3" x14ac:dyDescent="0.3">
      <c r="B172">
        <v>326.98599999999999</v>
      </c>
      <c r="C172">
        <f>34</f>
        <v>34</v>
      </c>
    </row>
    <row r="173" spans="2:3" x14ac:dyDescent="0.3">
      <c r="B173">
        <v>326.98599999999999</v>
      </c>
      <c r="C173">
        <f>34</f>
        <v>34</v>
      </c>
    </row>
    <row r="174" spans="2:3" x14ac:dyDescent="0.3">
      <c r="B174">
        <v>327.19</v>
      </c>
      <c r="C174">
        <f>34</f>
        <v>34</v>
      </c>
    </row>
    <row r="175" spans="2:3" x14ac:dyDescent="0.3">
      <c r="B175">
        <v>328.202</v>
      </c>
      <c r="C175">
        <f>34</f>
        <v>34</v>
      </c>
    </row>
    <row r="176" spans="2:3" x14ac:dyDescent="0.3">
      <c r="B176">
        <v>328.202</v>
      </c>
      <c r="C176">
        <f>34</f>
        <v>34</v>
      </c>
    </row>
    <row r="177" spans="2:3" x14ac:dyDescent="0.3">
      <c r="B177">
        <v>328.61700000000002</v>
      </c>
      <c r="C177">
        <f>34</f>
        <v>34</v>
      </c>
    </row>
    <row r="178" spans="2:3" x14ac:dyDescent="0.3">
      <c r="B178">
        <v>331.54500000000002</v>
      </c>
      <c r="C178">
        <f>34</f>
        <v>34</v>
      </c>
    </row>
    <row r="179" spans="2:3" x14ac:dyDescent="0.3">
      <c r="B179">
        <v>334.12</v>
      </c>
      <c r="C179">
        <f>34</f>
        <v>34</v>
      </c>
    </row>
    <row r="180" spans="2:3" x14ac:dyDescent="0.3">
      <c r="B180">
        <v>335.26</v>
      </c>
      <c r="C180">
        <f>34</f>
        <v>34</v>
      </c>
    </row>
    <row r="181" spans="2:3" x14ac:dyDescent="0.3">
      <c r="B181">
        <v>337.64400000000001</v>
      </c>
      <c r="C181">
        <f>34</f>
        <v>34</v>
      </c>
    </row>
    <row r="182" spans="2:3" x14ac:dyDescent="0.3">
      <c r="B182">
        <v>340.76900000000001</v>
      </c>
      <c r="C182">
        <f>34</f>
        <v>34</v>
      </c>
    </row>
    <row r="183" spans="2:3" x14ac:dyDescent="0.3">
      <c r="B183">
        <v>341.74900000000002</v>
      </c>
      <c r="C183">
        <f>34</f>
        <v>34</v>
      </c>
    </row>
    <row r="184" spans="2:3" x14ac:dyDescent="0.3">
      <c r="B184">
        <v>346.88200000000001</v>
      </c>
      <c r="C184">
        <f>34</f>
        <v>34</v>
      </c>
    </row>
    <row r="185" spans="2:3" x14ac:dyDescent="0.3">
      <c r="B185">
        <v>347.01299999999998</v>
      </c>
      <c r="C185">
        <f>34</f>
        <v>34</v>
      </c>
    </row>
    <row r="186" spans="2:3" x14ac:dyDescent="0.3">
      <c r="B186">
        <v>347.59100000000001</v>
      </c>
      <c r="C186">
        <f>34</f>
        <v>34</v>
      </c>
    </row>
    <row r="187" spans="2:3" x14ac:dyDescent="0.3">
      <c r="B187">
        <v>355.01600000000002</v>
      </c>
      <c r="C187">
        <f>20</f>
        <v>20</v>
      </c>
    </row>
    <row r="188" spans="2:3" x14ac:dyDescent="0.3">
      <c r="B188">
        <v>358.56799999999998</v>
      </c>
      <c r="C188">
        <f>20</f>
        <v>20</v>
      </c>
    </row>
    <row r="189" spans="2:3" x14ac:dyDescent="0.3">
      <c r="B189">
        <v>359.12700000000001</v>
      </c>
      <c r="C189">
        <f>20</f>
        <v>20</v>
      </c>
    </row>
    <row r="190" spans="2:3" x14ac:dyDescent="0.3">
      <c r="B190">
        <v>359.827</v>
      </c>
      <c r="C190">
        <f>20</f>
        <v>20</v>
      </c>
    </row>
    <row r="191" spans="2:3" x14ac:dyDescent="0.3">
      <c r="B191">
        <v>360.738</v>
      </c>
      <c r="C191">
        <f>20</f>
        <v>20</v>
      </c>
    </row>
    <row r="192" spans="2:3" x14ac:dyDescent="0.3">
      <c r="B192">
        <v>361.16800000000001</v>
      </c>
      <c r="C192">
        <f>20</f>
        <v>20</v>
      </c>
    </row>
    <row r="193" spans="2:3" x14ac:dyDescent="0.3">
      <c r="B193">
        <v>361.35300000000001</v>
      </c>
      <c r="C193">
        <f>20</f>
        <v>20</v>
      </c>
    </row>
    <row r="194" spans="2:3" x14ac:dyDescent="0.3">
      <c r="B194">
        <v>363.48</v>
      </c>
      <c r="C194">
        <f>20</f>
        <v>20</v>
      </c>
    </row>
    <row r="195" spans="2:3" x14ac:dyDescent="0.3">
      <c r="B195">
        <v>365.58100000000002</v>
      </c>
      <c r="C195">
        <f>20</f>
        <v>20</v>
      </c>
    </row>
    <row r="196" spans="2:3" x14ac:dyDescent="0.3">
      <c r="B196">
        <v>367.95</v>
      </c>
      <c r="C196">
        <f>20</f>
        <v>20</v>
      </c>
    </row>
    <row r="197" spans="2:3" x14ac:dyDescent="0.3">
      <c r="B197">
        <v>370.327</v>
      </c>
      <c r="C197">
        <f>20</f>
        <v>20</v>
      </c>
    </row>
    <row r="198" spans="2:3" x14ac:dyDescent="0.3">
      <c r="B198">
        <v>374.226</v>
      </c>
      <c r="C198">
        <f>20</f>
        <v>20</v>
      </c>
    </row>
    <row r="199" spans="2:3" x14ac:dyDescent="0.3">
      <c r="B199">
        <v>377.45299999999997</v>
      </c>
      <c r="C199">
        <f>20</f>
        <v>20</v>
      </c>
    </row>
    <row r="200" spans="2:3" x14ac:dyDescent="0.3">
      <c r="B200">
        <v>386.20699999999999</v>
      </c>
      <c r="C200">
        <f>20</f>
        <v>20</v>
      </c>
    </row>
    <row r="201" spans="2:3" x14ac:dyDescent="0.3">
      <c r="B201">
        <v>388.44600000000003</v>
      </c>
      <c r="C201">
        <f>20</f>
        <v>20</v>
      </c>
    </row>
    <row r="202" spans="2:3" x14ac:dyDescent="0.3">
      <c r="B202">
        <v>390.358</v>
      </c>
      <c r="C202">
        <f>20</f>
        <v>20</v>
      </c>
    </row>
    <row r="203" spans="2:3" x14ac:dyDescent="0.3">
      <c r="B203">
        <v>395.09800000000001</v>
      </c>
      <c r="C203">
        <f>20</f>
        <v>20</v>
      </c>
    </row>
    <row r="204" spans="2:3" x14ac:dyDescent="0.3">
      <c r="B204">
        <v>397.79500000000002</v>
      </c>
      <c r="C204">
        <f>20</f>
        <v>20</v>
      </c>
    </row>
    <row r="205" spans="2:3" x14ac:dyDescent="0.3">
      <c r="B205">
        <v>400.80799999999999</v>
      </c>
      <c r="C205">
        <f>20</f>
        <v>20</v>
      </c>
    </row>
    <row r="206" spans="2:3" x14ac:dyDescent="0.3">
      <c r="B206">
        <v>400.976</v>
      </c>
      <c r="C206">
        <f>20</f>
        <v>20</v>
      </c>
    </row>
    <row r="207" spans="2:3" x14ac:dyDescent="0.3">
      <c r="B207">
        <v>403.767</v>
      </c>
      <c r="C207">
        <f>24</f>
        <v>24</v>
      </c>
    </row>
    <row r="208" spans="2:3" x14ac:dyDescent="0.3">
      <c r="B208">
        <v>404.459</v>
      </c>
      <c r="C208">
        <f>24</f>
        <v>24</v>
      </c>
    </row>
    <row r="209" spans="2:3" x14ac:dyDescent="0.3">
      <c r="B209">
        <v>404.62400000000002</v>
      </c>
      <c r="C209">
        <f>24</f>
        <v>24</v>
      </c>
    </row>
    <row r="210" spans="2:3" x14ac:dyDescent="0.3">
      <c r="B210">
        <v>406.108</v>
      </c>
      <c r="C210">
        <f>24</f>
        <v>24</v>
      </c>
    </row>
    <row r="211" spans="2:3" x14ac:dyDescent="0.3">
      <c r="B211">
        <v>406.19</v>
      </c>
      <c r="C211">
        <f>24</f>
        <v>24</v>
      </c>
    </row>
    <row r="212" spans="2:3" x14ac:dyDescent="0.3">
      <c r="B212">
        <v>406.70800000000003</v>
      </c>
      <c r="C212">
        <f>24</f>
        <v>24</v>
      </c>
    </row>
    <row r="213" spans="2:3" x14ac:dyDescent="0.3">
      <c r="B213">
        <v>408.161</v>
      </c>
      <c r="C213">
        <f>24</f>
        <v>24</v>
      </c>
    </row>
    <row r="214" spans="2:3" x14ac:dyDescent="0.3">
      <c r="B214">
        <v>413.12299999999999</v>
      </c>
      <c r="C214">
        <f>24</f>
        <v>24</v>
      </c>
    </row>
    <row r="215" spans="2:3" x14ac:dyDescent="0.3">
      <c r="B215">
        <v>413.24400000000003</v>
      </c>
      <c r="C215">
        <f>24</f>
        <v>24</v>
      </c>
    </row>
    <row r="216" spans="2:3" x14ac:dyDescent="0.3">
      <c r="B216">
        <v>413.93099999999998</v>
      </c>
      <c r="C216">
        <f>24</f>
        <v>24</v>
      </c>
    </row>
    <row r="217" spans="2:3" x14ac:dyDescent="0.3">
      <c r="B217">
        <v>415.05900000000003</v>
      </c>
      <c r="C217">
        <f>24</f>
        <v>24</v>
      </c>
    </row>
    <row r="218" spans="2:3" x14ac:dyDescent="0.3">
      <c r="B218">
        <v>418.90600000000001</v>
      </c>
      <c r="C218">
        <f>24</f>
        <v>24</v>
      </c>
    </row>
    <row r="219" spans="2:3" x14ac:dyDescent="0.3">
      <c r="B219">
        <v>420.81599999999997</v>
      </c>
      <c r="C219">
        <f>24</f>
        <v>24</v>
      </c>
    </row>
    <row r="220" spans="2:3" x14ac:dyDescent="0.3">
      <c r="B220">
        <v>421.428</v>
      </c>
      <c r="C220">
        <f>24</f>
        <v>24</v>
      </c>
    </row>
    <row r="221" spans="2:3" x14ac:dyDescent="0.3">
      <c r="B221">
        <v>423.34899999999999</v>
      </c>
      <c r="C221">
        <f>24</f>
        <v>24</v>
      </c>
    </row>
    <row r="222" spans="2:3" x14ac:dyDescent="0.3">
      <c r="B222">
        <v>427.61099999999999</v>
      </c>
      <c r="C222">
        <f>24</f>
        <v>24</v>
      </c>
    </row>
    <row r="223" spans="2:3" x14ac:dyDescent="0.3">
      <c r="B223">
        <v>429.149</v>
      </c>
      <c r="C223">
        <f>24</f>
        <v>24</v>
      </c>
    </row>
    <row r="224" spans="2:3" x14ac:dyDescent="0.3">
      <c r="B224">
        <v>433.74599999999998</v>
      </c>
      <c r="C224">
        <f>24</f>
        <v>24</v>
      </c>
    </row>
    <row r="225" spans="2:3" x14ac:dyDescent="0.3">
      <c r="B225">
        <v>433.95</v>
      </c>
      <c r="C225">
        <f>24</f>
        <v>24</v>
      </c>
    </row>
    <row r="226" spans="2:3" x14ac:dyDescent="0.3">
      <c r="B226">
        <v>439.45800000000003</v>
      </c>
      <c r="C226">
        <f>24</f>
        <v>24</v>
      </c>
    </row>
    <row r="227" spans="2:3" x14ac:dyDescent="0.3">
      <c r="B227">
        <v>440.089</v>
      </c>
      <c r="C227">
        <f>24</f>
        <v>24</v>
      </c>
    </row>
    <row r="228" spans="2:3" x14ac:dyDescent="0.3">
      <c r="B228">
        <v>440.32900000000001</v>
      </c>
      <c r="C228">
        <f>24</f>
        <v>24</v>
      </c>
    </row>
    <row r="229" spans="2:3" x14ac:dyDescent="0.3">
      <c r="B229">
        <v>441.58699999999999</v>
      </c>
      <c r="C229">
        <f>24</f>
        <v>24</v>
      </c>
    </row>
    <row r="230" spans="2:3" x14ac:dyDescent="0.3">
      <c r="B230">
        <v>441.733</v>
      </c>
      <c r="C230">
        <f>24</f>
        <v>24</v>
      </c>
    </row>
    <row r="231" spans="2:3" x14ac:dyDescent="0.3">
      <c r="B231">
        <v>452.19900000000001</v>
      </c>
      <c r="C231">
        <f>20</f>
        <v>20</v>
      </c>
    </row>
    <row r="232" spans="2:3" x14ac:dyDescent="0.3">
      <c r="B232">
        <v>453.39699999999999</v>
      </c>
      <c r="C232">
        <f>20</f>
        <v>20</v>
      </c>
    </row>
    <row r="233" spans="2:3" x14ac:dyDescent="0.3">
      <c r="B233">
        <v>454.99799999999999</v>
      </c>
      <c r="C233">
        <f>20</f>
        <v>20</v>
      </c>
    </row>
    <row r="234" spans="2:3" x14ac:dyDescent="0.3">
      <c r="B234">
        <v>456.02499999999998</v>
      </c>
      <c r="C234">
        <f>20</f>
        <v>20</v>
      </c>
    </row>
    <row r="235" spans="2:3" x14ac:dyDescent="0.3">
      <c r="B235">
        <v>458.45299999999997</v>
      </c>
      <c r="C235">
        <f>20</f>
        <v>20</v>
      </c>
    </row>
    <row r="236" spans="2:3" x14ac:dyDescent="0.3">
      <c r="B236">
        <v>460.69</v>
      </c>
      <c r="C236">
        <f>20</f>
        <v>20</v>
      </c>
    </row>
    <row r="237" spans="2:3" x14ac:dyDescent="0.3">
      <c r="B237">
        <v>462.63499999999999</v>
      </c>
      <c r="C237">
        <f>20</f>
        <v>20</v>
      </c>
    </row>
    <row r="238" spans="2:3" x14ac:dyDescent="0.3">
      <c r="B238">
        <v>464.14800000000002</v>
      </c>
      <c r="C238">
        <f>20</f>
        <v>20</v>
      </c>
    </row>
    <row r="239" spans="2:3" x14ac:dyDescent="0.3">
      <c r="B239">
        <v>467.74400000000003</v>
      </c>
      <c r="C239">
        <f>20</f>
        <v>20</v>
      </c>
    </row>
    <row r="240" spans="2:3" x14ac:dyDescent="0.3">
      <c r="B240">
        <v>472.00599999999997</v>
      </c>
      <c r="C240">
        <f>20</f>
        <v>20</v>
      </c>
    </row>
    <row r="241" spans="2:3" x14ac:dyDescent="0.3">
      <c r="B241">
        <v>476.66</v>
      </c>
      <c r="C241">
        <f>20</f>
        <v>20</v>
      </c>
    </row>
    <row r="242" spans="2:3" x14ac:dyDescent="0.3">
      <c r="B242">
        <v>478.36</v>
      </c>
      <c r="C242">
        <f>20</f>
        <v>20</v>
      </c>
    </row>
    <row r="243" spans="2:3" x14ac:dyDescent="0.3">
      <c r="B243">
        <v>481.92099999999999</v>
      </c>
      <c r="C243">
        <f>20</f>
        <v>20</v>
      </c>
    </row>
    <row r="244" spans="2:3" x14ac:dyDescent="0.3">
      <c r="B244">
        <v>481.92099999999999</v>
      </c>
      <c r="C244">
        <f>20</f>
        <v>20</v>
      </c>
    </row>
    <row r="245" spans="2:3" x14ac:dyDescent="0.3">
      <c r="B245">
        <v>483.43400000000003</v>
      </c>
      <c r="C245">
        <f>20</f>
        <v>20</v>
      </c>
    </row>
    <row r="246" spans="2:3" x14ac:dyDescent="0.3">
      <c r="B246">
        <v>488.74200000000002</v>
      </c>
      <c r="C246">
        <f>20</f>
        <v>20</v>
      </c>
    </row>
    <row r="247" spans="2:3" x14ac:dyDescent="0.3">
      <c r="B247">
        <v>491.56700000000001</v>
      </c>
      <c r="C247">
        <f>20</f>
        <v>20</v>
      </c>
    </row>
    <row r="248" spans="2:3" x14ac:dyDescent="0.3">
      <c r="B248">
        <v>493.87299999999999</v>
      </c>
      <c r="C248">
        <f>20</f>
        <v>20</v>
      </c>
    </row>
    <row r="249" spans="2:3" x14ac:dyDescent="0.3">
      <c r="B249">
        <v>497.44200000000001</v>
      </c>
      <c r="C249">
        <f>20</f>
        <v>20</v>
      </c>
    </row>
    <row r="250" spans="2:3" x14ac:dyDescent="0.3">
      <c r="B250">
        <v>500.32600000000002</v>
      </c>
      <c r="C250">
        <f>20</f>
        <v>20</v>
      </c>
    </row>
    <row r="251" spans="2:3" x14ac:dyDescent="0.3">
      <c r="B251">
        <v>502.733</v>
      </c>
      <c r="C251">
        <f>16</f>
        <v>16</v>
      </c>
    </row>
    <row r="252" spans="2:3" x14ac:dyDescent="0.3">
      <c r="B252">
        <v>504.17700000000002</v>
      </c>
      <c r="C252">
        <f>16</f>
        <v>16</v>
      </c>
    </row>
    <row r="253" spans="2:3" x14ac:dyDescent="0.3">
      <c r="B253">
        <v>509.851</v>
      </c>
      <c r="C253">
        <f>16</f>
        <v>16</v>
      </c>
    </row>
    <row r="254" spans="2:3" x14ac:dyDescent="0.3">
      <c r="B254">
        <v>510.428</v>
      </c>
      <c r="C254">
        <f>16</f>
        <v>16</v>
      </c>
    </row>
    <row r="255" spans="2:3" x14ac:dyDescent="0.3">
      <c r="B255">
        <v>510.76799999999997</v>
      </c>
      <c r="C255">
        <f>16</f>
        <v>16</v>
      </c>
    </row>
    <row r="256" spans="2:3" x14ac:dyDescent="0.3">
      <c r="B256">
        <v>512.56600000000003</v>
      </c>
      <c r="C256">
        <f>16</f>
        <v>16</v>
      </c>
    </row>
    <row r="257" spans="2:3" x14ac:dyDescent="0.3">
      <c r="B257">
        <v>514.03899999999999</v>
      </c>
      <c r="C257">
        <f>16</f>
        <v>16</v>
      </c>
    </row>
    <row r="258" spans="2:3" x14ac:dyDescent="0.3">
      <c r="B258">
        <v>524.83500000000004</v>
      </c>
      <c r="C258">
        <f>16</f>
        <v>16</v>
      </c>
    </row>
    <row r="259" spans="2:3" x14ac:dyDescent="0.3">
      <c r="B259">
        <v>527.71900000000005</v>
      </c>
      <c r="C259">
        <f>16</f>
        <v>16</v>
      </c>
    </row>
    <row r="260" spans="2:3" x14ac:dyDescent="0.3">
      <c r="B260">
        <v>529.23500000000001</v>
      </c>
      <c r="C260">
        <f>16</f>
        <v>16</v>
      </c>
    </row>
    <row r="261" spans="2:3" x14ac:dyDescent="0.3">
      <c r="B261">
        <v>532.92200000000003</v>
      </c>
      <c r="C261">
        <f>16</f>
        <v>16</v>
      </c>
    </row>
    <row r="262" spans="2:3" x14ac:dyDescent="0.3">
      <c r="B262">
        <v>534.42399999999998</v>
      </c>
      <c r="C262">
        <f>16</f>
        <v>16</v>
      </c>
    </row>
    <row r="263" spans="2:3" x14ac:dyDescent="0.3">
      <c r="B263">
        <v>535.548</v>
      </c>
      <c r="C263">
        <f>16</f>
        <v>16</v>
      </c>
    </row>
    <row r="264" spans="2:3" x14ac:dyDescent="0.3">
      <c r="B264">
        <v>542.548</v>
      </c>
      <c r="C264">
        <f>16</f>
        <v>16</v>
      </c>
    </row>
    <row r="265" spans="2:3" x14ac:dyDescent="0.3">
      <c r="B265">
        <v>546.05899999999997</v>
      </c>
      <c r="C265">
        <f>16</f>
        <v>16</v>
      </c>
    </row>
    <row r="266" spans="2:3" x14ac:dyDescent="0.3">
      <c r="B266">
        <v>546.79</v>
      </c>
      <c r="C266">
        <f>16</f>
        <v>16</v>
      </c>
    </row>
    <row r="267" spans="2:3" x14ac:dyDescent="0.3">
      <c r="B267">
        <v>555.87599999999998</v>
      </c>
      <c r="C267">
        <f>14</f>
        <v>14</v>
      </c>
    </row>
    <row r="268" spans="2:3" x14ac:dyDescent="0.3">
      <c r="B268">
        <v>559.71</v>
      </c>
      <c r="C268">
        <f>14</f>
        <v>14</v>
      </c>
    </row>
    <row r="269" spans="2:3" x14ac:dyDescent="0.3">
      <c r="B269">
        <v>563.57000000000005</v>
      </c>
      <c r="C269">
        <f>14</f>
        <v>14</v>
      </c>
    </row>
    <row r="270" spans="2:3" x14ac:dyDescent="0.3">
      <c r="B270">
        <v>567.53800000000001</v>
      </c>
      <c r="C270">
        <f>14</f>
        <v>14</v>
      </c>
    </row>
    <row r="271" spans="2:3" x14ac:dyDescent="0.3">
      <c r="B271">
        <v>571.173</v>
      </c>
      <c r="C271">
        <f>14</f>
        <v>14</v>
      </c>
    </row>
    <row r="272" spans="2:3" x14ac:dyDescent="0.3">
      <c r="B272">
        <v>573.06600000000003</v>
      </c>
      <c r="C272">
        <f>14</f>
        <v>14</v>
      </c>
    </row>
    <row r="273" spans="2:3" x14ac:dyDescent="0.3">
      <c r="B273">
        <v>574.70299999999997</v>
      </c>
      <c r="C273">
        <f>14</f>
        <v>14</v>
      </c>
    </row>
    <row r="274" spans="2:3" x14ac:dyDescent="0.3">
      <c r="B274">
        <v>578.49699999999996</v>
      </c>
      <c r="C274">
        <f>14</f>
        <v>14</v>
      </c>
    </row>
    <row r="275" spans="2:3" x14ac:dyDescent="0.3">
      <c r="B275">
        <v>580.35500000000002</v>
      </c>
      <c r="C275">
        <f>14</f>
        <v>14</v>
      </c>
    </row>
    <row r="276" spans="2:3" x14ac:dyDescent="0.3">
      <c r="B276">
        <v>580.91800000000001</v>
      </c>
      <c r="C276">
        <f>14</f>
        <v>14</v>
      </c>
    </row>
    <row r="277" spans="2:3" x14ac:dyDescent="0.3">
      <c r="B277">
        <v>581.56799999999998</v>
      </c>
      <c r="C277">
        <f>14</f>
        <v>14</v>
      </c>
    </row>
    <row r="278" spans="2:3" x14ac:dyDescent="0.3">
      <c r="B278">
        <v>593.21100000000001</v>
      </c>
      <c r="C278">
        <f>14</f>
        <v>14</v>
      </c>
    </row>
    <row r="279" spans="2:3" x14ac:dyDescent="0.3">
      <c r="B279">
        <v>594.66499999999996</v>
      </c>
      <c r="C279">
        <f>14</f>
        <v>14</v>
      </c>
    </row>
    <row r="280" spans="2:3" x14ac:dyDescent="0.3">
      <c r="B280">
        <v>594.66499999999996</v>
      </c>
      <c r="C280">
        <f>14</f>
        <v>14</v>
      </c>
    </row>
    <row r="281" spans="2:3" x14ac:dyDescent="0.3">
      <c r="B281">
        <v>603.41099999999994</v>
      </c>
      <c r="C281">
        <f>11</f>
        <v>11</v>
      </c>
    </row>
    <row r="282" spans="2:3" x14ac:dyDescent="0.3">
      <c r="B282">
        <v>608.65300000000002</v>
      </c>
      <c r="C282">
        <f>11</f>
        <v>11</v>
      </c>
    </row>
    <row r="283" spans="2:3" x14ac:dyDescent="0.3">
      <c r="B283">
        <v>609.21699999999998</v>
      </c>
      <c r="C283">
        <f>11</f>
        <v>11</v>
      </c>
    </row>
    <row r="284" spans="2:3" x14ac:dyDescent="0.3">
      <c r="B284">
        <v>610.86</v>
      </c>
      <c r="C284">
        <f>11</f>
        <v>11</v>
      </c>
    </row>
    <row r="285" spans="2:3" x14ac:dyDescent="0.3">
      <c r="B285">
        <v>612.11599999999999</v>
      </c>
      <c r="C285">
        <f>11</f>
        <v>11</v>
      </c>
    </row>
    <row r="286" spans="2:3" x14ac:dyDescent="0.3">
      <c r="B286">
        <v>615.76300000000003</v>
      </c>
      <c r="C286">
        <f>11</f>
        <v>11</v>
      </c>
    </row>
    <row r="287" spans="2:3" x14ac:dyDescent="0.3">
      <c r="B287">
        <v>617.37099999999998</v>
      </c>
      <c r="C287">
        <f>11</f>
        <v>11</v>
      </c>
    </row>
    <row r="288" spans="2:3" x14ac:dyDescent="0.3">
      <c r="B288">
        <v>618.97400000000005</v>
      </c>
      <c r="C288">
        <f>11</f>
        <v>11</v>
      </c>
    </row>
    <row r="289" spans="2:3" x14ac:dyDescent="0.3">
      <c r="B289">
        <v>622.72</v>
      </c>
      <c r="C289">
        <f>11</f>
        <v>11</v>
      </c>
    </row>
    <row r="290" spans="2:3" x14ac:dyDescent="0.3">
      <c r="B290">
        <v>632.49699999999996</v>
      </c>
      <c r="C290">
        <f>11</f>
        <v>11</v>
      </c>
    </row>
    <row r="291" spans="2:3" x14ac:dyDescent="0.3">
      <c r="B291">
        <v>644.91700000000003</v>
      </c>
      <c r="C291">
        <f>11</f>
        <v>11</v>
      </c>
    </row>
    <row r="292" spans="2:3" x14ac:dyDescent="0.3">
      <c r="B292">
        <v>651.58399999999995</v>
      </c>
      <c r="C292">
        <f>6</f>
        <v>6</v>
      </c>
    </row>
    <row r="293" spans="2:3" x14ac:dyDescent="0.3">
      <c r="B293">
        <v>653.45600000000002</v>
      </c>
      <c r="C293">
        <f>6</f>
        <v>6</v>
      </c>
    </row>
    <row r="294" spans="2:3" x14ac:dyDescent="0.3">
      <c r="B294">
        <v>666.65599999999995</v>
      </c>
      <c r="C294">
        <f>6</f>
        <v>6</v>
      </c>
    </row>
    <row r="295" spans="2:3" x14ac:dyDescent="0.3">
      <c r="B295">
        <v>679.70600000000002</v>
      </c>
      <c r="C295">
        <f>6</f>
        <v>6</v>
      </c>
    </row>
    <row r="296" spans="2:3" x14ac:dyDescent="0.3">
      <c r="B296">
        <v>685.99400000000003</v>
      </c>
      <c r="C296">
        <f>6</f>
        <v>6</v>
      </c>
    </row>
    <row r="297" spans="2:3" x14ac:dyDescent="0.3">
      <c r="B297">
        <v>687.93399999999997</v>
      </c>
      <c r="C297">
        <f>6</f>
        <v>6</v>
      </c>
    </row>
    <row r="298" spans="2:3" x14ac:dyDescent="0.3">
      <c r="B298">
        <v>712.07899999999995</v>
      </c>
      <c r="C298">
        <f>9</f>
        <v>9</v>
      </c>
    </row>
    <row r="299" spans="2:3" x14ac:dyDescent="0.3">
      <c r="B299">
        <v>713.49199999999996</v>
      </c>
      <c r="C299">
        <f>9</f>
        <v>9</v>
      </c>
    </row>
    <row r="300" spans="2:3" x14ac:dyDescent="0.3">
      <c r="B300">
        <v>719.83299999999997</v>
      </c>
      <c r="C300">
        <f>9</f>
        <v>9</v>
      </c>
    </row>
    <row r="301" spans="2:3" x14ac:dyDescent="0.3">
      <c r="B301">
        <v>733.88199999999995</v>
      </c>
      <c r="C301">
        <f>9</f>
        <v>9</v>
      </c>
    </row>
    <row r="302" spans="2:3" x14ac:dyDescent="0.3">
      <c r="B302">
        <v>740.28700000000003</v>
      </c>
      <c r="C302">
        <f>9</f>
        <v>9</v>
      </c>
    </row>
    <row r="303" spans="2:3" x14ac:dyDescent="0.3">
      <c r="B303">
        <v>744.56600000000003</v>
      </c>
      <c r="C303">
        <f>9</f>
        <v>9</v>
      </c>
    </row>
    <row r="304" spans="2:3" x14ac:dyDescent="0.3">
      <c r="B304">
        <v>752.77800000000002</v>
      </c>
      <c r="C304">
        <f>9</f>
        <v>9</v>
      </c>
    </row>
    <row r="305" spans="2:3" x14ac:dyDescent="0.3">
      <c r="B305">
        <v>761.40200000000004</v>
      </c>
      <c r="C305">
        <f>9</f>
        <v>9</v>
      </c>
    </row>
    <row r="306" spans="2:3" x14ac:dyDescent="0.3">
      <c r="B306">
        <v>784.64599999999996</v>
      </c>
      <c r="C306">
        <f>9</f>
        <v>9</v>
      </c>
    </row>
    <row r="307" spans="2:3" x14ac:dyDescent="0.3">
      <c r="B307">
        <v>830.44100000000003</v>
      </c>
      <c r="C307">
        <f>2</f>
        <v>2</v>
      </c>
    </row>
    <row r="308" spans="2:3" x14ac:dyDescent="0.3">
      <c r="B308">
        <v>830.44100000000003</v>
      </c>
      <c r="C308">
        <f>2</f>
        <v>2</v>
      </c>
    </row>
    <row r="309" spans="2:3" x14ac:dyDescent="0.3">
      <c r="B309">
        <v>855.28499999999997</v>
      </c>
      <c r="C309">
        <f>6</f>
        <v>6</v>
      </c>
    </row>
    <row r="310" spans="2:3" x14ac:dyDescent="0.3">
      <c r="B310">
        <v>865.66300000000001</v>
      </c>
      <c r="C310">
        <f>6</f>
        <v>6</v>
      </c>
    </row>
    <row r="311" spans="2:3" x14ac:dyDescent="0.3">
      <c r="B311">
        <v>872.86800000000005</v>
      </c>
      <c r="C311">
        <f>6</f>
        <v>6</v>
      </c>
    </row>
    <row r="312" spans="2:3" x14ac:dyDescent="0.3">
      <c r="B312">
        <v>878.39</v>
      </c>
      <c r="C312">
        <f>6</f>
        <v>6</v>
      </c>
    </row>
    <row r="313" spans="2:3" x14ac:dyDescent="0.3">
      <c r="B313">
        <v>884.827</v>
      </c>
      <c r="C313">
        <f>6</f>
        <v>6</v>
      </c>
    </row>
    <row r="314" spans="2:3" x14ac:dyDescent="0.3">
      <c r="B314">
        <v>895.15800000000002</v>
      </c>
      <c r="C314">
        <f>6</f>
        <v>6</v>
      </c>
    </row>
    <row r="315" spans="2:3" x14ac:dyDescent="0.3">
      <c r="B315">
        <v>949.51199999999994</v>
      </c>
      <c r="C315">
        <f>1</f>
        <v>1</v>
      </c>
    </row>
    <row r="316" spans="2:3" x14ac:dyDescent="0.3">
      <c r="B316">
        <v>968.06600000000003</v>
      </c>
      <c r="C316">
        <f>4</f>
        <v>4</v>
      </c>
    </row>
    <row r="317" spans="2:3" x14ac:dyDescent="0.3">
      <c r="B317">
        <v>969.88599999999997</v>
      </c>
      <c r="C317">
        <f>4</f>
        <v>4</v>
      </c>
    </row>
    <row r="318" spans="2:3" x14ac:dyDescent="0.3">
      <c r="B318">
        <v>988.15200000000004</v>
      </c>
      <c r="C318">
        <f>4</f>
        <v>4</v>
      </c>
    </row>
    <row r="319" spans="2:3" x14ac:dyDescent="0.3">
      <c r="B319">
        <v>990.78599999999994</v>
      </c>
      <c r="C319">
        <f>4</f>
        <v>4</v>
      </c>
    </row>
    <row r="320" spans="2:3" x14ac:dyDescent="0.3">
      <c r="B320">
        <v>1003.918</v>
      </c>
      <c r="C320">
        <f>2</f>
        <v>2</v>
      </c>
    </row>
    <row r="321" spans="2:3" x14ac:dyDescent="0.3">
      <c r="B321">
        <v>1023.432</v>
      </c>
      <c r="C321">
        <f>2</f>
        <v>2</v>
      </c>
    </row>
    <row r="322" spans="2:3" x14ac:dyDescent="0.3">
      <c r="B322">
        <v>1053.694</v>
      </c>
      <c r="C322">
        <f>1</f>
        <v>1</v>
      </c>
    </row>
    <row r="323" spans="2:3" x14ac:dyDescent="0.3">
      <c r="B323">
        <v>1113.673</v>
      </c>
      <c r="C323">
        <f>5</f>
        <v>5</v>
      </c>
    </row>
    <row r="324" spans="2:3" x14ac:dyDescent="0.3">
      <c r="B324">
        <v>1160.742</v>
      </c>
      <c r="C324">
        <f>5</f>
        <v>5</v>
      </c>
    </row>
    <row r="325" spans="2:3" x14ac:dyDescent="0.3">
      <c r="B325">
        <v>1300.3420000000001</v>
      </c>
      <c r="C325">
        <f>5</f>
        <v>5</v>
      </c>
    </row>
    <row r="326" spans="2:3" x14ac:dyDescent="0.3">
      <c r="B326">
        <v>1434.3430000000001</v>
      </c>
      <c r="C326">
        <f>5</f>
        <v>5</v>
      </c>
    </row>
    <row r="327" spans="2:3" x14ac:dyDescent="0.3">
      <c r="B327">
        <v>1455.7370000000001</v>
      </c>
      <c r="C327">
        <f>5</f>
        <v>5</v>
      </c>
    </row>
  </sheetData>
  <sortState xmlns:xlrd2="http://schemas.microsoft.com/office/spreadsheetml/2017/richdata2" ref="B2:B421">
    <sortCondition ref="B1"/>
  </sortState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250"/>
  <sheetViews>
    <sheetView topLeftCell="E28" zoomScale="85" zoomScaleNormal="85" workbookViewId="0">
      <selection activeCell="M43" sqref="M43"/>
    </sheetView>
  </sheetViews>
  <sheetFormatPr defaultRowHeight="14.4" x14ac:dyDescent="0.3"/>
  <cols>
    <col min="4" max="4" width="15.33203125" customWidth="1"/>
    <col min="5" max="5" width="7.33203125" customWidth="1"/>
    <col min="7" max="7" width="22.21875" customWidth="1"/>
  </cols>
  <sheetData>
    <row r="1" spans="2:14" x14ac:dyDescent="0.3">
      <c r="B1" t="s">
        <v>0</v>
      </c>
    </row>
    <row r="2" spans="2:14" x14ac:dyDescent="0.3">
      <c r="B2">
        <v>32.325000000000003</v>
      </c>
      <c r="C2">
        <f>6</f>
        <v>6</v>
      </c>
      <c r="D2" t="s">
        <v>41</v>
      </c>
      <c r="E2">
        <f>249</f>
        <v>249</v>
      </c>
      <c r="I2">
        <f>6</f>
        <v>6</v>
      </c>
      <c r="J2" t="s">
        <v>40</v>
      </c>
      <c r="K2">
        <f>I2*100/$E$2</f>
        <v>2.4096385542168677</v>
      </c>
      <c r="M2" t="s">
        <v>40</v>
      </c>
      <c r="N2">
        <f>K2</f>
        <v>2.4096385542168677</v>
      </c>
    </row>
    <row r="3" spans="2:14" x14ac:dyDescent="0.3">
      <c r="B3">
        <v>34.286000000000001</v>
      </c>
      <c r="C3">
        <f>6</f>
        <v>6</v>
      </c>
      <c r="I3">
        <f>22</f>
        <v>22</v>
      </c>
      <c r="J3" t="s">
        <v>39</v>
      </c>
      <c r="K3">
        <f t="shared" ref="K3:K24" si="0">I3*100/$E$2</f>
        <v>8.8353413654618471</v>
      </c>
      <c r="M3" t="s">
        <v>39</v>
      </c>
      <c r="N3">
        <f>K3</f>
        <v>8.8353413654618471</v>
      </c>
    </row>
    <row r="4" spans="2:14" x14ac:dyDescent="0.3">
      <c r="B4">
        <v>36.14</v>
      </c>
      <c r="C4">
        <f>6</f>
        <v>6</v>
      </c>
      <c r="I4">
        <f>35</f>
        <v>35</v>
      </c>
      <c r="J4" t="s">
        <v>1</v>
      </c>
      <c r="K4">
        <f>I4*100/$E$2</f>
        <v>14.056224899598394</v>
      </c>
      <c r="M4" t="s">
        <v>21</v>
      </c>
      <c r="N4">
        <f>K4+K5</f>
        <v>27.309236947791163</v>
      </c>
    </row>
    <row r="5" spans="2:14" x14ac:dyDescent="0.3">
      <c r="B5">
        <v>41.206000000000003</v>
      </c>
      <c r="C5">
        <f>6</f>
        <v>6</v>
      </c>
      <c r="I5">
        <f>33</f>
        <v>33</v>
      </c>
      <c r="J5" t="s">
        <v>2</v>
      </c>
      <c r="K5">
        <f t="shared" si="0"/>
        <v>13.253012048192771</v>
      </c>
      <c r="M5" t="s">
        <v>22</v>
      </c>
      <c r="N5">
        <f>K6+K7</f>
        <v>23.694779116465863</v>
      </c>
    </row>
    <row r="6" spans="2:14" x14ac:dyDescent="0.3">
      <c r="B6">
        <v>45.713999999999999</v>
      </c>
      <c r="C6">
        <f>6</f>
        <v>6</v>
      </c>
      <c r="I6">
        <f>38</f>
        <v>38</v>
      </c>
      <c r="J6" t="s">
        <v>3</v>
      </c>
      <c r="K6">
        <f t="shared" si="0"/>
        <v>15.261044176706827</v>
      </c>
      <c r="M6" t="s">
        <v>23</v>
      </c>
      <c r="N6">
        <f>K8+K9</f>
        <v>10.843373493975903</v>
      </c>
    </row>
    <row r="7" spans="2:14" x14ac:dyDescent="0.3">
      <c r="B7">
        <v>47.121000000000002</v>
      </c>
      <c r="C7">
        <f>6</f>
        <v>6</v>
      </c>
      <c r="I7">
        <f>21</f>
        <v>21</v>
      </c>
      <c r="J7" t="s">
        <v>4</v>
      </c>
      <c r="K7">
        <f t="shared" si="0"/>
        <v>8.4337349397590362</v>
      </c>
      <c r="M7" t="s">
        <v>24</v>
      </c>
      <c r="N7">
        <f>K10+K11</f>
        <v>9.6385542168674689</v>
      </c>
    </row>
    <row r="8" spans="2:14" x14ac:dyDescent="0.3">
      <c r="B8">
        <v>51.11</v>
      </c>
      <c r="C8">
        <f>22</f>
        <v>22</v>
      </c>
      <c r="I8">
        <v>12</v>
      </c>
      <c r="J8" t="s">
        <v>5</v>
      </c>
      <c r="K8">
        <f t="shared" si="0"/>
        <v>4.8192771084337354</v>
      </c>
      <c r="M8" t="s">
        <v>25</v>
      </c>
      <c r="N8">
        <f>K12+K13</f>
        <v>6.8273092369477908</v>
      </c>
    </row>
    <row r="9" spans="2:14" x14ac:dyDescent="0.3">
      <c r="B9">
        <v>57.143000000000001</v>
      </c>
      <c r="C9">
        <f>22</f>
        <v>22</v>
      </c>
      <c r="I9">
        <f>15</f>
        <v>15</v>
      </c>
      <c r="J9" t="s">
        <v>6</v>
      </c>
      <c r="K9">
        <f t="shared" si="0"/>
        <v>6.024096385542169</v>
      </c>
      <c r="M9" t="s">
        <v>26</v>
      </c>
      <c r="N9">
        <f>K14+K15</f>
        <v>4.0160642570281126</v>
      </c>
    </row>
    <row r="10" spans="2:14" x14ac:dyDescent="0.3">
      <c r="B10">
        <v>58.274999999999999</v>
      </c>
      <c r="C10">
        <f>22</f>
        <v>22</v>
      </c>
      <c r="I10">
        <f>17</f>
        <v>17</v>
      </c>
      <c r="J10" t="s">
        <v>7</v>
      </c>
      <c r="K10">
        <f t="shared" si="0"/>
        <v>6.8273092369477908</v>
      </c>
      <c r="M10" t="s">
        <v>27</v>
      </c>
      <c r="N10">
        <f>K16+K17</f>
        <v>3.6144578313253013</v>
      </c>
    </row>
    <row r="11" spans="2:14" x14ac:dyDescent="0.3">
      <c r="B11">
        <v>61.545000000000002</v>
      </c>
      <c r="C11">
        <f>22</f>
        <v>22</v>
      </c>
      <c r="I11">
        <f>7</f>
        <v>7</v>
      </c>
      <c r="J11" t="s">
        <v>8</v>
      </c>
      <c r="K11">
        <f t="shared" si="0"/>
        <v>2.8112449799196786</v>
      </c>
      <c r="M11" t="s">
        <v>28</v>
      </c>
      <c r="N11">
        <f>K18+K19</f>
        <v>2.0080321285140563</v>
      </c>
    </row>
    <row r="12" spans="2:14" x14ac:dyDescent="0.3">
      <c r="B12">
        <v>64.650000000000006</v>
      </c>
      <c r="C12">
        <f>22</f>
        <v>22</v>
      </c>
      <c r="I12">
        <f>7</f>
        <v>7</v>
      </c>
      <c r="J12" t="s">
        <v>9</v>
      </c>
      <c r="K12">
        <f t="shared" si="0"/>
        <v>2.8112449799196786</v>
      </c>
      <c r="M12" t="s">
        <v>29</v>
      </c>
      <c r="N12">
        <f>K20+K21</f>
        <v>0</v>
      </c>
    </row>
    <row r="13" spans="2:14" x14ac:dyDescent="0.3">
      <c r="B13">
        <v>66.638999999999996</v>
      </c>
      <c r="C13">
        <f>22</f>
        <v>22</v>
      </c>
      <c r="I13">
        <f>10</f>
        <v>10</v>
      </c>
      <c r="J13" t="s">
        <v>10</v>
      </c>
      <c r="K13">
        <f t="shared" si="0"/>
        <v>4.0160642570281126</v>
      </c>
      <c r="M13" t="s">
        <v>30</v>
      </c>
      <c r="N13">
        <f>K22+K23</f>
        <v>0.40160642570281124</v>
      </c>
    </row>
    <row r="14" spans="2:14" x14ac:dyDescent="0.3">
      <c r="B14">
        <v>68.570999999999998</v>
      </c>
      <c r="C14">
        <f>22</f>
        <v>22</v>
      </c>
      <c r="I14">
        <f>7</f>
        <v>7</v>
      </c>
      <c r="J14" t="s">
        <v>11</v>
      </c>
      <c r="K14">
        <f t="shared" si="0"/>
        <v>2.8112449799196786</v>
      </c>
      <c r="M14" t="s">
        <v>31</v>
      </c>
      <c r="N14">
        <f>K24</f>
        <v>0.40160642570281124</v>
      </c>
    </row>
    <row r="15" spans="2:14" x14ac:dyDescent="0.3">
      <c r="B15">
        <v>69.516999999999996</v>
      </c>
      <c r="C15">
        <f>22</f>
        <v>22</v>
      </c>
      <c r="I15">
        <f>3</f>
        <v>3</v>
      </c>
      <c r="J15" t="s">
        <v>12</v>
      </c>
      <c r="K15">
        <f t="shared" si="0"/>
        <v>1.2048192771084338</v>
      </c>
    </row>
    <row r="16" spans="2:14" x14ac:dyDescent="0.3">
      <c r="B16">
        <v>72.281000000000006</v>
      </c>
      <c r="C16">
        <f>22</f>
        <v>22</v>
      </c>
      <c r="I16">
        <f>5</f>
        <v>5</v>
      </c>
      <c r="J16" t="s">
        <v>13</v>
      </c>
      <c r="K16">
        <f t="shared" si="0"/>
        <v>2.0080321285140563</v>
      </c>
    </row>
    <row r="17" spans="2:11" x14ac:dyDescent="0.3">
      <c r="B17">
        <v>73.179000000000002</v>
      </c>
      <c r="C17">
        <f>22</f>
        <v>22</v>
      </c>
      <c r="I17">
        <f>4</f>
        <v>4</v>
      </c>
      <c r="J17" t="s">
        <v>14</v>
      </c>
      <c r="K17">
        <f t="shared" si="0"/>
        <v>1.606425702811245</v>
      </c>
    </row>
    <row r="18" spans="2:11" x14ac:dyDescent="0.3">
      <c r="B18">
        <v>76.665000000000006</v>
      </c>
      <c r="C18">
        <f>22</f>
        <v>22</v>
      </c>
      <c r="I18">
        <v>2</v>
      </c>
      <c r="J18" t="s">
        <v>15</v>
      </c>
      <c r="K18">
        <f t="shared" si="0"/>
        <v>0.80321285140562249</v>
      </c>
    </row>
    <row r="19" spans="2:11" x14ac:dyDescent="0.3">
      <c r="B19">
        <v>80</v>
      </c>
      <c r="C19">
        <f>22</f>
        <v>22</v>
      </c>
      <c r="I19">
        <f>3</f>
        <v>3</v>
      </c>
      <c r="J19" t="s">
        <v>16</v>
      </c>
      <c r="K19">
        <f t="shared" si="0"/>
        <v>1.2048192771084338</v>
      </c>
    </row>
    <row r="20" spans="2:11" x14ac:dyDescent="0.3">
      <c r="B20">
        <v>80.811999999999998</v>
      </c>
      <c r="C20">
        <f>22</f>
        <v>22</v>
      </c>
      <c r="I20">
        <f>0</f>
        <v>0</v>
      </c>
      <c r="J20" t="s">
        <v>17</v>
      </c>
      <c r="K20">
        <f t="shared" si="0"/>
        <v>0</v>
      </c>
    </row>
    <row r="21" spans="2:11" x14ac:dyDescent="0.3">
      <c r="B21">
        <v>82.412999999999997</v>
      </c>
      <c r="C21">
        <f>22</f>
        <v>22</v>
      </c>
      <c r="I21">
        <f>0</f>
        <v>0</v>
      </c>
      <c r="J21" t="s">
        <v>18</v>
      </c>
      <c r="K21">
        <f t="shared" si="0"/>
        <v>0</v>
      </c>
    </row>
    <row r="22" spans="2:11" x14ac:dyDescent="0.3">
      <c r="B22">
        <v>83.200999999999993</v>
      </c>
      <c r="C22">
        <f>22</f>
        <v>22</v>
      </c>
      <c r="I22">
        <f>1</f>
        <v>1</v>
      </c>
      <c r="J22" t="s">
        <v>19</v>
      </c>
      <c r="K22">
        <f t="shared" si="0"/>
        <v>0.40160642570281124</v>
      </c>
    </row>
    <row r="23" spans="2:11" x14ac:dyDescent="0.3">
      <c r="B23">
        <v>89.26</v>
      </c>
      <c r="C23">
        <f>22</f>
        <v>22</v>
      </c>
      <c r="I23">
        <f>0</f>
        <v>0</v>
      </c>
      <c r="J23" t="s">
        <v>20</v>
      </c>
      <c r="K23">
        <f t="shared" si="0"/>
        <v>0</v>
      </c>
    </row>
    <row r="24" spans="2:11" x14ac:dyDescent="0.3">
      <c r="B24">
        <v>91.429000000000002</v>
      </c>
      <c r="C24">
        <f>22</f>
        <v>22</v>
      </c>
      <c r="I24">
        <f>1</f>
        <v>1</v>
      </c>
      <c r="J24" t="s">
        <v>31</v>
      </c>
      <c r="K24">
        <f t="shared" si="0"/>
        <v>0.40160642570281124</v>
      </c>
    </row>
    <row r="25" spans="2:11" x14ac:dyDescent="0.3">
      <c r="B25">
        <v>92.14</v>
      </c>
      <c r="C25">
        <f>22</f>
        <v>22</v>
      </c>
      <c r="K25">
        <f>SUM(K2:K24)</f>
        <v>99.999999999999986</v>
      </c>
    </row>
    <row r="26" spans="2:11" x14ac:dyDescent="0.3">
      <c r="B26">
        <v>94.242000000000004</v>
      </c>
      <c r="C26">
        <f>22</f>
        <v>22</v>
      </c>
    </row>
    <row r="27" spans="2:11" x14ac:dyDescent="0.3">
      <c r="B27">
        <v>96.974999999999994</v>
      </c>
      <c r="C27">
        <f>22</f>
        <v>22</v>
      </c>
    </row>
    <row r="28" spans="2:11" x14ac:dyDescent="0.3">
      <c r="B28">
        <v>97.646000000000001</v>
      </c>
      <c r="C28">
        <f>22</f>
        <v>22</v>
      </c>
    </row>
    <row r="29" spans="2:11" x14ac:dyDescent="0.3">
      <c r="B29">
        <v>98.311999999999998</v>
      </c>
      <c r="C29">
        <f>22</f>
        <v>22</v>
      </c>
    </row>
    <row r="30" spans="2:11" ht="15" thickBot="1" x14ac:dyDescent="0.35">
      <c r="B30">
        <v>102.22</v>
      </c>
      <c r="C30">
        <f>35</f>
        <v>35</v>
      </c>
    </row>
    <row r="31" spans="2:11" x14ac:dyDescent="0.3">
      <c r="B31">
        <v>102.857</v>
      </c>
      <c r="C31">
        <f>35</f>
        <v>35</v>
      </c>
      <c r="G31" s="1" t="s">
        <v>32</v>
      </c>
      <c r="H31" s="7">
        <f>SUMPRODUCT(B2:B250,C2:C250)/SUM(C2:C250)</f>
        <v>223.7178952364211</v>
      </c>
    </row>
    <row r="32" spans="2:11" x14ac:dyDescent="0.3">
      <c r="B32">
        <v>103.49</v>
      </c>
      <c r="C32">
        <f>35</f>
        <v>35</v>
      </c>
      <c r="G32" s="2" t="s">
        <v>33</v>
      </c>
      <c r="H32" s="4">
        <f>AVERAGE(B2:B250)</f>
        <v>303.47395180722896</v>
      </c>
    </row>
    <row r="33" spans="2:8" x14ac:dyDescent="0.3">
      <c r="B33">
        <v>105.366</v>
      </c>
      <c r="C33">
        <f>35</f>
        <v>35</v>
      </c>
      <c r="G33" s="2" t="s">
        <v>36</v>
      </c>
      <c r="H33" s="4">
        <f>_xlfn.STDEV.P(B2:B250)</f>
        <v>207.51528101595363</v>
      </c>
    </row>
    <row r="34" spans="2:8" x14ac:dyDescent="0.3">
      <c r="B34">
        <v>107.81699999999999</v>
      </c>
      <c r="C34">
        <f>35</f>
        <v>35</v>
      </c>
      <c r="G34" s="2" t="s">
        <v>34</v>
      </c>
      <c r="H34" s="4">
        <f>100*H33/H32</f>
        <v>68.379931714129569</v>
      </c>
    </row>
    <row r="35" spans="2:8" ht="15" thickBot="1" x14ac:dyDescent="0.35">
      <c r="B35">
        <v>108.42100000000001</v>
      </c>
      <c r="C35">
        <f>35</f>
        <v>35</v>
      </c>
      <c r="G35" s="5" t="s">
        <v>35</v>
      </c>
      <c r="H35" s="6">
        <f>H31/H32</f>
        <v>0.73718977824670084</v>
      </c>
    </row>
    <row r="36" spans="2:8" x14ac:dyDescent="0.3">
      <c r="B36">
        <v>112.55800000000001</v>
      </c>
      <c r="C36">
        <f>35</f>
        <v>35</v>
      </c>
      <c r="G36" s="3" t="s">
        <v>37</v>
      </c>
    </row>
    <row r="37" spans="2:8" x14ac:dyDescent="0.3">
      <c r="B37">
        <v>113.137</v>
      </c>
      <c r="C37">
        <f>35</f>
        <v>35</v>
      </c>
      <c r="G37" s="3" t="s">
        <v>38</v>
      </c>
    </row>
    <row r="38" spans="2:8" x14ac:dyDescent="0.3">
      <c r="B38">
        <v>114.286</v>
      </c>
      <c r="C38">
        <f>35</f>
        <v>35</v>
      </c>
    </row>
    <row r="39" spans="2:8" x14ac:dyDescent="0.3">
      <c r="B39">
        <v>114.85599999999999</v>
      </c>
      <c r="C39">
        <f>35</f>
        <v>35</v>
      </c>
    </row>
    <row r="40" spans="2:8" x14ac:dyDescent="0.3">
      <c r="B40">
        <v>116.54900000000001</v>
      </c>
      <c r="C40">
        <f>35</f>
        <v>35</v>
      </c>
    </row>
    <row r="41" spans="2:8" x14ac:dyDescent="0.3">
      <c r="B41">
        <v>117.664</v>
      </c>
      <c r="C41">
        <f>35</f>
        <v>35</v>
      </c>
    </row>
    <row r="42" spans="2:8" x14ac:dyDescent="0.3">
      <c r="B42">
        <v>119.318</v>
      </c>
      <c r="C42">
        <f>35</f>
        <v>35</v>
      </c>
    </row>
    <row r="43" spans="2:8" x14ac:dyDescent="0.3">
      <c r="B43">
        <v>121.48699999999999</v>
      </c>
      <c r="C43">
        <f>35</f>
        <v>35</v>
      </c>
    </row>
    <row r="44" spans="2:8" x14ac:dyDescent="0.3">
      <c r="B44">
        <v>123.089</v>
      </c>
      <c r="C44">
        <f>35</f>
        <v>35</v>
      </c>
    </row>
    <row r="45" spans="2:8" x14ac:dyDescent="0.3">
      <c r="B45">
        <v>123.619</v>
      </c>
      <c r="C45">
        <f>35</f>
        <v>35</v>
      </c>
    </row>
    <row r="46" spans="2:8" x14ac:dyDescent="0.3">
      <c r="B46">
        <v>125.714</v>
      </c>
      <c r="C46">
        <f>35</f>
        <v>35</v>
      </c>
    </row>
    <row r="47" spans="2:8" x14ac:dyDescent="0.3">
      <c r="B47">
        <v>126.233</v>
      </c>
      <c r="C47">
        <f>35</f>
        <v>35</v>
      </c>
    </row>
    <row r="48" spans="2:8" x14ac:dyDescent="0.3">
      <c r="B48">
        <v>127.77500000000001</v>
      </c>
      <c r="C48">
        <f>35</f>
        <v>35</v>
      </c>
    </row>
    <row r="49" spans="2:3" x14ac:dyDescent="0.3">
      <c r="B49">
        <v>129.30000000000001</v>
      </c>
      <c r="C49">
        <f>35</f>
        <v>35</v>
      </c>
    </row>
    <row r="50" spans="2:3" x14ac:dyDescent="0.3">
      <c r="B50">
        <v>130.30600000000001</v>
      </c>
      <c r="C50">
        <f>35</f>
        <v>35</v>
      </c>
    </row>
    <row r="51" spans="2:3" x14ac:dyDescent="0.3">
      <c r="B51">
        <v>133.279</v>
      </c>
      <c r="C51">
        <f>35</f>
        <v>35</v>
      </c>
    </row>
    <row r="52" spans="2:3" x14ac:dyDescent="0.3">
      <c r="B52">
        <v>133.768</v>
      </c>
      <c r="C52">
        <f>35</f>
        <v>35</v>
      </c>
    </row>
    <row r="53" spans="2:3" x14ac:dyDescent="0.3">
      <c r="B53">
        <v>137.143</v>
      </c>
      <c r="C53">
        <f>35</f>
        <v>35</v>
      </c>
    </row>
    <row r="54" spans="2:3" x14ac:dyDescent="0.3">
      <c r="B54">
        <v>137.61799999999999</v>
      </c>
      <c r="C54">
        <f>35</f>
        <v>35</v>
      </c>
    </row>
    <row r="55" spans="2:3" x14ac:dyDescent="0.3">
      <c r="B55">
        <v>138.09200000000001</v>
      </c>
      <c r="C55">
        <f>35</f>
        <v>35</v>
      </c>
    </row>
    <row r="56" spans="2:3" x14ac:dyDescent="0.3">
      <c r="B56">
        <v>139.035</v>
      </c>
      <c r="C56">
        <f>35</f>
        <v>35</v>
      </c>
    </row>
    <row r="57" spans="2:3" x14ac:dyDescent="0.3">
      <c r="B57">
        <v>141.364</v>
      </c>
      <c r="C57">
        <f>35</f>
        <v>35</v>
      </c>
    </row>
    <row r="58" spans="2:3" x14ac:dyDescent="0.3">
      <c r="B58">
        <v>143.19999999999999</v>
      </c>
      <c r="C58">
        <f>35</f>
        <v>35</v>
      </c>
    </row>
    <row r="59" spans="2:3" x14ac:dyDescent="0.3">
      <c r="B59">
        <v>144.56100000000001</v>
      </c>
      <c r="C59">
        <f>35</f>
        <v>35</v>
      </c>
    </row>
    <row r="60" spans="2:3" x14ac:dyDescent="0.3">
      <c r="B60">
        <v>145.46199999999999</v>
      </c>
      <c r="C60">
        <f>35</f>
        <v>35</v>
      </c>
    </row>
    <row r="61" spans="2:3" x14ac:dyDescent="0.3">
      <c r="B61">
        <v>146.357</v>
      </c>
      <c r="C61">
        <f>35</f>
        <v>35</v>
      </c>
    </row>
    <row r="62" spans="2:3" x14ac:dyDescent="0.3">
      <c r="B62">
        <v>148.571</v>
      </c>
      <c r="C62">
        <f>35</f>
        <v>35</v>
      </c>
    </row>
    <row r="63" spans="2:3" x14ac:dyDescent="0.3">
      <c r="B63">
        <v>149.01</v>
      </c>
      <c r="C63">
        <f>35</f>
        <v>35</v>
      </c>
    </row>
    <row r="64" spans="2:3" x14ac:dyDescent="0.3">
      <c r="B64">
        <v>150.31899999999999</v>
      </c>
      <c r="C64">
        <f>35</f>
        <v>35</v>
      </c>
    </row>
    <row r="65" spans="2:3" x14ac:dyDescent="0.3">
      <c r="B65">
        <v>152.476</v>
      </c>
      <c r="C65">
        <f>33</f>
        <v>33</v>
      </c>
    </row>
    <row r="66" spans="2:3" x14ac:dyDescent="0.3">
      <c r="B66">
        <v>153.33000000000001</v>
      </c>
      <c r="C66">
        <f>33</f>
        <v>33</v>
      </c>
    </row>
    <row r="67" spans="2:3" x14ac:dyDescent="0.3">
      <c r="B67">
        <v>153.756</v>
      </c>
      <c r="C67">
        <f>33</f>
        <v>33</v>
      </c>
    </row>
    <row r="68" spans="2:3" x14ac:dyDescent="0.3">
      <c r="B68">
        <v>155.44499999999999</v>
      </c>
      <c r="C68">
        <f>33</f>
        <v>33</v>
      </c>
    </row>
    <row r="69" spans="2:3" x14ac:dyDescent="0.3">
      <c r="B69">
        <v>158.77099999999999</v>
      </c>
      <c r="C69">
        <f>33</f>
        <v>33</v>
      </c>
    </row>
    <row r="70" spans="2:3" x14ac:dyDescent="0.3">
      <c r="B70">
        <v>159.18199999999999</v>
      </c>
      <c r="C70">
        <f>33</f>
        <v>33</v>
      </c>
    </row>
    <row r="71" spans="2:3" x14ac:dyDescent="0.3">
      <c r="B71">
        <v>160.40799999999999</v>
      </c>
      <c r="C71">
        <f>33</f>
        <v>33</v>
      </c>
    </row>
    <row r="72" spans="2:3" x14ac:dyDescent="0.3">
      <c r="B72">
        <v>161.624</v>
      </c>
      <c r="C72">
        <f>33</f>
        <v>33</v>
      </c>
    </row>
    <row r="73" spans="2:3" x14ac:dyDescent="0.3">
      <c r="B73">
        <v>162.43100000000001</v>
      </c>
      <c r="C73">
        <f>33</f>
        <v>33</v>
      </c>
    </row>
    <row r="74" spans="2:3" x14ac:dyDescent="0.3">
      <c r="B74">
        <v>163.63200000000001</v>
      </c>
      <c r="C74">
        <f>33</f>
        <v>33</v>
      </c>
    </row>
    <row r="75" spans="2:3" x14ac:dyDescent="0.3">
      <c r="B75">
        <v>164.82499999999999</v>
      </c>
      <c r="C75">
        <f>33</f>
        <v>33</v>
      </c>
    </row>
    <row r="76" spans="2:3" x14ac:dyDescent="0.3">
      <c r="B76">
        <v>166.40299999999999</v>
      </c>
      <c r="C76">
        <f>33</f>
        <v>33</v>
      </c>
    </row>
    <row r="77" spans="2:3" x14ac:dyDescent="0.3">
      <c r="B77">
        <v>169.898</v>
      </c>
      <c r="C77">
        <f>33</f>
        <v>33</v>
      </c>
    </row>
    <row r="78" spans="2:3" x14ac:dyDescent="0.3">
      <c r="B78">
        <v>171.429</v>
      </c>
      <c r="C78">
        <f>33</f>
        <v>33</v>
      </c>
    </row>
    <row r="79" spans="2:3" x14ac:dyDescent="0.3">
      <c r="B79">
        <v>171.809</v>
      </c>
      <c r="C79">
        <f>33</f>
        <v>33</v>
      </c>
    </row>
    <row r="80" spans="2:3" x14ac:dyDescent="0.3">
      <c r="B80">
        <v>172.946</v>
      </c>
      <c r="C80">
        <f>33</f>
        <v>33</v>
      </c>
    </row>
    <row r="81" spans="2:3" x14ac:dyDescent="0.3">
      <c r="B81">
        <v>174.45</v>
      </c>
      <c r="C81">
        <f>33</f>
        <v>33</v>
      </c>
    </row>
    <row r="82" spans="2:3" x14ac:dyDescent="0.3">
      <c r="B82">
        <v>174.82400000000001</v>
      </c>
      <c r="C82">
        <f>33</f>
        <v>33</v>
      </c>
    </row>
    <row r="83" spans="2:3" x14ac:dyDescent="0.3">
      <c r="B83">
        <v>177.41900000000001</v>
      </c>
      <c r="C83">
        <f>33</f>
        <v>33</v>
      </c>
    </row>
    <row r="84" spans="2:3" x14ac:dyDescent="0.3">
      <c r="B84">
        <v>178.88499999999999</v>
      </c>
      <c r="C84">
        <f>33</f>
        <v>33</v>
      </c>
    </row>
    <row r="85" spans="2:3" x14ac:dyDescent="0.3">
      <c r="B85">
        <v>180.702</v>
      </c>
      <c r="C85">
        <f>33</f>
        <v>33</v>
      </c>
    </row>
    <row r="86" spans="2:3" x14ac:dyDescent="0.3">
      <c r="B86">
        <v>182.857</v>
      </c>
      <c r="C86">
        <f>33</f>
        <v>33</v>
      </c>
    </row>
    <row r="87" spans="2:3" x14ac:dyDescent="0.3">
      <c r="B87">
        <v>184.63399999999999</v>
      </c>
      <c r="C87">
        <f>33</f>
        <v>33</v>
      </c>
    </row>
    <row r="88" spans="2:3" x14ac:dyDescent="0.3">
      <c r="B88">
        <v>186.04400000000001</v>
      </c>
      <c r="C88">
        <f>33</f>
        <v>33</v>
      </c>
    </row>
    <row r="89" spans="2:3" x14ac:dyDescent="0.3">
      <c r="B89">
        <v>187.44300000000001</v>
      </c>
      <c r="C89">
        <f>33</f>
        <v>33</v>
      </c>
    </row>
    <row r="90" spans="2:3" x14ac:dyDescent="0.3">
      <c r="B90">
        <v>188.48500000000001</v>
      </c>
      <c r="C90">
        <f>33</f>
        <v>33</v>
      </c>
    </row>
    <row r="91" spans="2:3" x14ac:dyDescent="0.3">
      <c r="B91">
        <v>190.209</v>
      </c>
      <c r="C91">
        <f>33</f>
        <v>33</v>
      </c>
    </row>
    <row r="92" spans="2:3" x14ac:dyDescent="0.3">
      <c r="B92">
        <v>193.94900000000001</v>
      </c>
      <c r="C92">
        <f>33</f>
        <v>33</v>
      </c>
    </row>
    <row r="93" spans="2:3" x14ac:dyDescent="0.3">
      <c r="B93">
        <v>194.286</v>
      </c>
      <c r="C93">
        <f>33</f>
        <v>33</v>
      </c>
    </row>
    <row r="94" spans="2:3" x14ac:dyDescent="0.3">
      <c r="B94">
        <v>194.62200000000001</v>
      </c>
      <c r="C94">
        <f>33</f>
        <v>33</v>
      </c>
    </row>
    <row r="95" spans="2:3" x14ac:dyDescent="0.3">
      <c r="B95">
        <v>195.292</v>
      </c>
      <c r="C95">
        <f>33</f>
        <v>33</v>
      </c>
    </row>
    <row r="96" spans="2:3" x14ac:dyDescent="0.3">
      <c r="B96">
        <v>195.626</v>
      </c>
      <c r="C96">
        <f>33</f>
        <v>33</v>
      </c>
    </row>
    <row r="97" spans="2:3" x14ac:dyDescent="0.3">
      <c r="B97">
        <v>199.59100000000001</v>
      </c>
      <c r="C97">
        <f>33</f>
        <v>33</v>
      </c>
    </row>
    <row r="98" spans="2:3" x14ac:dyDescent="0.3">
      <c r="B98">
        <v>202.51499999999999</v>
      </c>
      <c r="C98">
        <f>38</f>
        <v>38</v>
      </c>
    </row>
    <row r="99" spans="2:3" x14ac:dyDescent="0.3">
      <c r="B99">
        <v>203.48</v>
      </c>
      <c r="C99">
        <f>38</f>
        <v>38</v>
      </c>
    </row>
    <row r="100" spans="2:3" x14ac:dyDescent="0.3">
      <c r="B100">
        <v>204.441</v>
      </c>
      <c r="C100">
        <f>38</f>
        <v>38</v>
      </c>
    </row>
    <row r="101" spans="2:3" x14ac:dyDescent="0.3">
      <c r="B101">
        <v>205.714</v>
      </c>
      <c r="C101">
        <f>38</f>
        <v>38</v>
      </c>
    </row>
    <row r="102" spans="2:3" x14ac:dyDescent="0.3">
      <c r="B102">
        <v>206.03200000000001</v>
      </c>
      <c r="C102">
        <f>38</f>
        <v>38</v>
      </c>
    </row>
    <row r="103" spans="2:3" x14ac:dyDescent="0.3">
      <c r="B103">
        <v>206.98</v>
      </c>
      <c r="C103">
        <f>38</f>
        <v>38</v>
      </c>
    </row>
    <row r="104" spans="2:3" x14ac:dyDescent="0.3">
      <c r="B104">
        <v>208.55199999999999</v>
      </c>
      <c r="C104">
        <f>38</f>
        <v>38</v>
      </c>
    </row>
    <row r="105" spans="2:3" x14ac:dyDescent="0.3">
      <c r="B105">
        <v>209.80099999999999</v>
      </c>
      <c r="C105">
        <f>38</f>
        <v>38</v>
      </c>
    </row>
    <row r="106" spans="2:3" x14ac:dyDescent="0.3">
      <c r="B106">
        <v>210.11199999999999</v>
      </c>
      <c r="C106">
        <f>38</f>
        <v>38</v>
      </c>
    </row>
    <row r="107" spans="2:3" x14ac:dyDescent="0.3">
      <c r="B107">
        <v>210.732</v>
      </c>
      <c r="C107">
        <f>38</f>
        <v>38</v>
      </c>
    </row>
    <row r="108" spans="2:3" x14ac:dyDescent="0.3">
      <c r="B108">
        <v>213.50299999999999</v>
      </c>
      <c r="C108">
        <f>38</f>
        <v>38</v>
      </c>
    </row>
    <row r="109" spans="2:3" x14ac:dyDescent="0.3">
      <c r="B109">
        <v>214.72300000000001</v>
      </c>
      <c r="C109">
        <f>38</f>
        <v>38</v>
      </c>
    </row>
    <row r="110" spans="2:3" x14ac:dyDescent="0.3">
      <c r="B110">
        <v>215.63399999999999</v>
      </c>
      <c r="C110">
        <f>38</f>
        <v>38</v>
      </c>
    </row>
    <row r="111" spans="2:3" x14ac:dyDescent="0.3">
      <c r="B111">
        <v>218.34299999999999</v>
      </c>
      <c r="C111">
        <f>38</f>
        <v>38</v>
      </c>
    </row>
    <row r="112" spans="2:3" x14ac:dyDescent="0.3">
      <c r="B112">
        <v>219.536</v>
      </c>
      <c r="C112">
        <f>38</f>
        <v>38</v>
      </c>
    </row>
    <row r="113" spans="2:3" x14ac:dyDescent="0.3">
      <c r="B113">
        <v>219.833</v>
      </c>
      <c r="C113">
        <f>38</f>
        <v>38</v>
      </c>
    </row>
    <row r="114" spans="2:3" x14ac:dyDescent="0.3">
      <c r="B114">
        <v>220.72200000000001</v>
      </c>
      <c r="C114">
        <f>38</f>
        <v>38</v>
      </c>
    </row>
    <row r="115" spans="2:3" x14ac:dyDescent="0.3">
      <c r="B115">
        <v>221.90299999999999</v>
      </c>
      <c r="C115">
        <f>38</f>
        <v>38</v>
      </c>
    </row>
    <row r="116" spans="2:3" x14ac:dyDescent="0.3">
      <c r="B116">
        <v>224.536</v>
      </c>
      <c r="C116">
        <f>38</f>
        <v>38</v>
      </c>
    </row>
    <row r="117" spans="2:3" x14ac:dyDescent="0.3">
      <c r="B117">
        <v>225.11699999999999</v>
      </c>
      <c r="C117">
        <f>38</f>
        <v>38</v>
      </c>
    </row>
    <row r="118" spans="2:3" x14ac:dyDescent="0.3">
      <c r="B118">
        <v>226.851</v>
      </c>
      <c r="C118">
        <f>38</f>
        <v>38</v>
      </c>
    </row>
    <row r="119" spans="2:3" x14ac:dyDescent="0.3">
      <c r="B119">
        <v>228.571</v>
      </c>
      <c r="C119">
        <f>38</f>
        <v>38</v>
      </c>
    </row>
    <row r="120" spans="2:3" x14ac:dyDescent="0.3">
      <c r="B120">
        <v>229.99600000000001</v>
      </c>
      <c r="C120">
        <f>38</f>
        <v>38</v>
      </c>
    </row>
    <row r="121" spans="2:3" x14ac:dyDescent="0.3">
      <c r="B121">
        <v>231.411</v>
      </c>
      <c r="C121">
        <f>38</f>
        <v>38</v>
      </c>
    </row>
    <row r="122" spans="2:3" x14ac:dyDescent="0.3">
      <c r="B122">
        <v>234.495</v>
      </c>
      <c r="C122">
        <f>38</f>
        <v>38</v>
      </c>
    </row>
    <row r="123" spans="2:3" x14ac:dyDescent="0.3">
      <c r="B123">
        <v>235.60599999999999</v>
      </c>
      <c r="C123">
        <f>38</f>
        <v>38</v>
      </c>
    </row>
    <row r="124" spans="2:3" x14ac:dyDescent="0.3">
      <c r="B124">
        <v>237.81299999999999</v>
      </c>
      <c r="C124">
        <f>38</f>
        <v>38</v>
      </c>
    </row>
    <row r="125" spans="2:3" x14ac:dyDescent="0.3">
      <c r="B125">
        <v>238.636</v>
      </c>
      <c r="C125">
        <f>38</f>
        <v>38</v>
      </c>
    </row>
    <row r="126" spans="2:3" x14ac:dyDescent="0.3">
      <c r="B126">
        <v>240</v>
      </c>
      <c r="C126">
        <f>38</f>
        <v>38</v>
      </c>
    </row>
    <row r="127" spans="2:3" x14ac:dyDescent="0.3">
      <c r="B127">
        <v>240.27199999999999</v>
      </c>
      <c r="C127">
        <f>38</f>
        <v>38</v>
      </c>
    </row>
    <row r="128" spans="2:3" x14ac:dyDescent="0.3">
      <c r="B128">
        <v>241.08600000000001</v>
      </c>
      <c r="C128">
        <f>38</f>
        <v>38</v>
      </c>
    </row>
    <row r="129" spans="2:3" x14ac:dyDescent="0.3">
      <c r="B129">
        <v>242.167</v>
      </c>
      <c r="C129">
        <f>38</f>
        <v>38</v>
      </c>
    </row>
    <row r="130" spans="2:3" x14ac:dyDescent="0.3">
      <c r="B130">
        <v>242.97499999999999</v>
      </c>
      <c r="C130">
        <f>38</f>
        <v>38</v>
      </c>
    </row>
    <row r="131" spans="2:3" x14ac:dyDescent="0.3">
      <c r="B131">
        <v>245.38200000000001</v>
      </c>
      <c r="C131">
        <f>38</f>
        <v>38</v>
      </c>
    </row>
    <row r="132" spans="2:3" x14ac:dyDescent="0.3">
      <c r="B132">
        <v>246.179</v>
      </c>
      <c r="C132">
        <f>38</f>
        <v>38</v>
      </c>
    </row>
    <row r="133" spans="2:3" x14ac:dyDescent="0.3">
      <c r="B133">
        <v>247.238</v>
      </c>
      <c r="C133">
        <f>38</f>
        <v>38</v>
      </c>
    </row>
    <row r="134" spans="2:3" x14ac:dyDescent="0.3">
      <c r="B134">
        <v>249.60400000000001</v>
      </c>
      <c r="C134">
        <f>38</f>
        <v>38</v>
      </c>
    </row>
    <row r="135" spans="2:3" x14ac:dyDescent="0.3">
      <c r="B135">
        <v>250.648</v>
      </c>
      <c r="C135">
        <f>38</f>
        <v>38</v>
      </c>
    </row>
    <row r="136" spans="2:3" x14ac:dyDescent="0.3">
      <c r="B136">
        <v>251.429</v>
      </c>
      <c r="C136">
        <f>21</f>
        <v>21</v>
      </c>
    </row>
    <row r="137" spans="2:3" x14ac:dyDescent="0.3">
      <c r="B137">
        <v>251.68799999999999</v>
      </c>
      <c r="C137">
        <f>21</f>
        <v>21</v>
      </c>
    </row>
    <row r="138" spans="2:3" x14ac:dyDescent="0.3">
      <c r="B138">
        <v>252.465</v>
      </c>
      <c r="C138">
        <f>21</f>
        <v>21</v>
      </c>
    </row>
    <row r="139" spans="2:3" x14ac:dyDescent="0.3">
      <c r="B139">
        <v>253.755</v>
      </c>
      <c r="C139">
        <f>21</f>
        <v>21</v>
      </c>
    </row>
    <row r="140" spans="2:3" x14ac:dyDescent="0.3">
      <c r="B140">
        <v>263.10500000000002</v>
      </c>
      <c r="C140">
        <f>21</f>
        <v>21</v>
      </c>
    </row>
    <row r="141" spans="2:3" x14ac:dyDescent="0.3">
      <c r="B141">
        <v>263.84899999999999</v>
      </c>
      <c r="C141">
        <f>21</f>
        <v>21</v>
      </c>
    </row>
    <row r="142" spans="2:3" x14ac:dyDescent="0.3">
      <c r="B142">
        <v>265.084</v>
      </c>
      <c r="C142">
        <f>21</f>
        <v>21</v>
      </c>
    </row>
    <row r="143" spans="2:3" x14ac:dyDescent="0.3">
      <c r="B143">
        <v>265.822</v>
      </c>
      <c r="C143">
        <f>21</f>
        <v>21</v>
      </c>
    </row>
    <row r="144" spans="2:3" x14ac:dyDescent="0.3">
      <c r="B144">
        <v>266.55799999999999</v>
      </c>
      <c r="C144">
        <f>21</f>
        <v>21</v>
      </c>
    </row>
    <row r="145" spans="2:3" x14ac:dyDescent="0.3">
      <c r="B145">
        <v>266.803</v>
      </c>
      <c r="C145">
        <f>21</f>
        <v>21</v>
      </c>
    </row>
    <row r="146" spans="2:3" x14ac:dyDescent="0.3">
      <c r="B146">
        <v>271.654</v>
      </c>
      <c r="C146">
        <f>21</f>
        <v>21</v>
      </c>
    </row>
    <row r="147" spans="2:3" x14ac:dyDescent="0.3">
      <c r="B147">
        <v>274.286</v>
      </c>
      <c r="C147">
        <f>21</f>
        <v>21</v>
      </c>
    </row>
    <row r="148" spans="2:3" x14ac:dyDescent="0.3">
      <c r="B148">
        <v>275.23599999999999</v>
      </c>
      <c r="C148">
        <f>21</f>
        <v>21</v>
      </c>
    </row>
    <row r="149" spans="2:3" x14ac:dyDescent="0.3">
      <c r="B149">
        <v>278.30399999999997</v>
      </c>
      <c r="C149">
        <f>21</f>
        <v>21</v>
      </c>
    </row>
    <row r="150" spans="2:3" x14ac:dyDescent="0.3">
      <c r="B150">
        <v>279.00700000000001</v>
      </c>
      <c r="C150">
        <f>21</f>
        <v>21</v>
      </c>
    </row>
    <row r="151" spans="2:3" x14ac:dyDescent="0.3">
      <c r="B151">
        <v>280.17500000000001</v>
      </c>
      <c r="C151">
        <f>21</f>
        <v>21</v>
      </c>
    </row>
    <row r="152" spans="2:3" x14ac:dyDescent="0.3">
      <c r="B152">
        <v>282.72699999999998</v>
      </c>
      <c r="C152">
        <f>21</f>
        <v>21</v>
      </c>
    </row>
    <row r="153" spans="2:3" x14ac:dyDescent="0.3">
      <c r="B153">
        <v>285.714</v>
      </c>
      <c r="C153">
        <f>21</f>
        <v>21</v>
      </c>
    </row>
    <row r="154" spans="2:3" x14ac:dyDescent="0.3">
      <c r="B154">
        <v>288.44400000000002</v>
      </c>
      <c r="C154">
        <f>21</f>
        <v>21</v>
      </c>
    </row>
    <row r="155" spans="2:3" x14ac:dyDescent="0.3">
      <c r="B155">
        <v>297.14299999999997</v>
      </c>
      <c r="C155">
        <f>21</f>
        <v>21</v>
      </c>
    </row>
    <row r="156" spans="2:3" x14ac:dyDescent="0.3">
      <c r="B156">
        <v>300.63900000000001</v>
      </c>
      <c r="C156">
        <f>21</f>
        <v>21</v>
      </c>
    </row>
    <row r="157" spans="2:3" x14ac:dyDescent="0.3">
      <c r="B157">
        <v>306.661</v>
      </c>
      <c r="C157">
        <f>12</f>
        <v>12</v>
      </c>
    </row>
    <row r="158" spans="2:3" x14ac:dyDescent="0.3">
      <c r="B158">
        <v>310.89100000000002</v>
      </c>
      <c r="C158">
        <f>12</f>
        <v>12</v>
      </c>
    </row>
    <row r="159" spans="2:3" x14ac:dyDescent="0.3">
      <c r="B159">
        <v>311.93900000000002</v>
      </c>
      <c r="C159">
        <f>12</f>
        <v>12</v>
      </c>
    </row>
    <row r="160" spans="2:3" x14ac:dyDescent="0.3">
      <c r="B160">
        <v>320</v>
      </c>
      <c r="C160">
        <f>12</f>
        <v>12</v>
      </c>
    </row>
    <row r="161" spans="2:3" x14ac:dyDescent="0.3">
      <c r="B161">
        <v>329.65</v>
      </c>
      <c r="C161">
        <f>12</f>
        <v>12</v>
      </c>
    </row>
    <row r="162" spans="2:3" x14ac:dyDescent="0.3">
      <c r="B162">
        <v>336.12400000000002</v>
      </c>
      <c r="C162">
        <f>12</f>
        <v>12</v>
      </c>
    </row>
    <row r="163" spans="2:3" x14ac:dyDescent="0.3">
      <c r="B163">
        <v>337.48200000000003</v>
      </c>
      <c r="C163">
        <f>12</f>
        <v>12</v>
      </c>
    </row>
    <row r="164" spans="2:3" x14ac:dyDescent="0.3">
      <c r="B164">
        <v>337.67500000000001</v>
      </c>
      <c r="C164">
        <f>12</f>
        <v>12</v>
      </c>
    </row>
    <row r="165" spans="2:3" x14ac:dyDescent="0.3">
      <c r="B165">
        <v>339.79599999999999</v>
      </c>
      <c r="C165">
        <f>12</f>
        <v>12</v>
      </c>
    </row>
    <row r="166" spans="2:3" x14ac:dyDescent="0.3">
      <c r="B166">
        <v>345.89100000000002</v>
      </c>
      <c r="C166">
        <f>12</f>
        <v>12</v>
      </c>
    </row>
    <row r="167" spans="2:3" x14ac:dyDescent="0.3">
      <c r="B167">
        <v>347.58600000000001</v>
      </c>
      <c r="C167">
        <f>12</f>
        <v>12</v>
      </c>
    </row>
    <row r="168" spans="2:3" x14ac:dyDescent="0.3">
      <c r="B168">
        <v>350.58</v>
      </c>
      <c r="C168">
        <f>12</f>
        <v>12</v>
      </c>
    </row>
    <row r="169" spans="2:3" x14ac:dyDescent="0.3">
      <c r="B169">
        <v>352.06700000000001</v>
      </c>
      <c r="C169">
        <f>15</f>
        <v>15</v>
      </c>
    </row>
    <row r="170" spans="2:3" x14ac:dyDescent="0.3">
      <c r="B170">
        <v>355.02199999999999</v>
      </c>
      <c r="C170">
        <f>15</f>
        <v>15</v>
      </c>
    </row>
    <row r="171" spans="2:3" x14ac:dyDescent="0.3">
      <c r="B171">
        <v>355.57400000000001</v>
      </c>
      <c r="C171">
        <f>15</f>
        <v>15</v>
      </c>
    </row>
    <row r="172" spans="2:3" x14ac:dyDescent="0.3">
      <c r="B172">
        <v>357.04</v>
      </c>
      <c r="C172">
        <f>15</f>
        <v>15</v>
      </c>
    </row>
    <row r="173" spans="2:3" x14ac:dyDescent="0.3">
      <c r="B173">
        <v>358.68200000000002</v>
      </c>
      <c r="C173">
        <f>15</f>
        <v>15</v>
      </c>
    </row>
    <row r="174" spans="2:3" x14ac:dyDescent="0.3">
      <c r="B174">
        <v>363.20600000000002</v>
      </c>
      <c r="C174">
        <f>15</f>
        <v>15</v>
      </c>
    </row>
    <row r="175" spans="2:3" x14ac:dyDescent="0.3">
      <c r="B175">
        <v>364.46199999999999</v>
      </c>
      <c r="C175">
        <f>15</f>
        <v>15</v>
      </c>
    </row>
    <row r="176" spans="2:3" x14ac:dyDescent="0.3">
      <c r="B176">
        <v>378.35300000000001</v>
      </c>
      <c r="C176">
        <f>15</f>
        <v>15</v>
      </c>
    </row>
    <row r="177" spans="2:3" x14ac:dyDescent="0.3">
      <c r="B177">
        <v>380.41899999999998</v>
      </c>
      <c r="C177">
        <f>15</f>
        <v>15</v>
      </c>
    </row>
    <row r="178" spans="2:3" x14ac:dyDescent="0.3">
      <c r="B178">
        <v>381.447</v>
      </c>
      <c r="C178">
        <f>15</f>
        <v>15</v>
      </c>
    </row>
    <row r="179" spans="2:3" x14ac:dyDescent="0.3">
      <c r="B179">
        <v>384.00700000000001</v>
      </c>
      <c r="C179">
        <f>15</f>
        <v>15</v>
      </c>
    </row>
    <row r="180" spans="2:3" x14ac:dyDescent="0.3">
      <c r="B180">
        <v>388.73899999999998</v>
      </c>
      <c r="C180">
        <f>15</f>
        <v>15</v>
      </c>
    </row>
    <row r="181" spans="2:3" x14ac:dyDescent="0.3">
      <c r="B181">
        <v>390.58300000000003</v>
      </c>
      <c r="C181">
        <f>15</f>
        <v>15</v>
      </c>
    </row>
    <row r="182" spans="2:3" x14ac:dyDescent="0.3">
      <c r="B182">
        <v>390.91699999999997</v>
      </c>
      <c r="C182">
        <f>15</f>
        <v>15</v>
      </c>
    </row>
    <row r="183" spans="2:3" x14ac:dyDescent="0.3">
      <c r="B183">
        <v>396.721</v>
      </c>
      <c r="C183">
        <f>15</f>
        <v>15</v>
      </c>
    </row>
    <row r="184" spans="2:3" x14ac:dyDescent="0.3">
      <c r="B184">
        <v>405.83499999999998</v>
      </c>
      <c r="C184">
        <f>17</f>
        <v>17</v>
      </c>
    </row>
    <row r="185" spans="2:3" x14ac:dyDescent="0.3">
      <c r="B185">
        <v>408.40199999999999</v>
      </c>
      <c r="C185">
        <f>17</f>
        <v>17</v>
      </c>
    </row>
    <row r="186" spans="2:3" x14ac:dyDescent="0.3">
      <c r="B186">
        <v>409.67899999999997</v>
      </c>
      <c r="C186">
        <f>17</f>
        <v>17</v>
      </c>
    </row>
    <row r="187" spans="2:3" x14ac:dyDescent="0.3">
      <c r="B187">
        <v>420.22300000000001</v>
      </c>
      <c r="C187">
        <f>17</f>
        <v>17</v>
      </c>
    </row>
    <row r="188" spans="2:3" x14ac:dyDescent="0.3">
      <c r="B188">
        <v>421.62</v>
      </c>
      <c r="C188">
        <f>17</f>
        <v>17</v>
      </c>
    </row>
    <row r="189" spans="2:3" x14ac:dyDescent="0.3">
      <c r="B189">
        <v>423.012</v>
      </c>
      <c r="C189">
        <f>17</f>
        <v>17</v>
      </c>
    </row>
    <row r="190" spans="2:3" x14ac:dyDescent="0.3">
      <c r="B190">
        <v>424.245</v>
      </c>
      <c r="C190">
        <f>17</f>
        <v>17</v>
      </c>
    </row>
    <row r="191" spans="2:3" x14ac:dyDescent="0.3">
      <c r="B191">
        <v>427.00700000000001</v>
      </c>
      <c r="C191">
        <f>17</f>
        <v>17</v>
      </c>
    </row>
    <row r="192" spans="2:3" x14ac:dyDescent="0.3">
      <c r="B192">
        <v>428.38099999999997</v>
      </c>
      <c r="C192">
        <f>17</f>
        <v>17</v>
      </c>
    </row>
    <row r="193" spans="2:3" x14ac:dyDescent="0.3">
      <c r="B193">
        <v>429.447</v>
      </c>
      <c r="C193">
        <f>17</f>
        <v>17</v>
      </c>
    </row>
    <row r="194" spans="2:3" x14ac:dyDescent="0.3">
      <c r="B194">
        <v>429.59899999999999</v>
      </c>
      <c r="C194">
        <f>17</f>
        <v>17</v>
      </c>
    </row>
    <row r="195" spans="2:3" x14ac:dyDescent="0.3">
      <c r="B195">
        <v>432.62799999999999</v>
      </c>
      <c r="C195">
        <f>17</f>
        <v>17</v>
      </c>
    </row>
    <row r="196" spans="2:3" x14ac:dyDescent="0.3">
      <c r="B196">
        <v>435.637</v>
      </c>
      <c r="C196">
        <f>17</f>
        <v>17</v>
      </c>
    </row>
    <row r="197" spans="2:3" x14ac:dyDescent="0.3">
      <c r="B197">
        <v>439.07100000000003</v>
      </c>
      <c r="C197">
        <f>17</f>
        <v>17</v>
      </c>
    </row>
    <row r="198" spans="2:3" x14ac:dyDescent="0.3">
      <c r="B198">
        <v>441.44499999999999</v>
      </c>
      <c r="C198">
        <f>17</f>
        <v>17</v>
      </c>
    </row>
    <row r="199" spans="2:3" x14ac:dyDescent="0.3">
      <c r="B199">
        <v>446.3</v>
      </c>
      <c r="C199">
        <f>17</f>
        <v>17</v>
      </c>
    </row>
    <row r="200" spans="2:3" x14ac:dyDescent="0.3">
      <c r="B200">
        <v>447.03100000000001</v>
      </c>
      <c r="C200">
        <f>17</f>
        <v>17</v>
      </c>
    </row>
    <row r="201" spans="2:3" x14ac:dyDescent="0.3">
      <c r="B201">
        <v>464.09</v>
      </c>
      <c r="C201">
        <f>7</f>
        <v>7</v>
      </c>
    </row>
    <row r="202" spans="2:3" x14ac:dyDescent="0.3">
      <c r="B202">
        <v>471.21199999999999</v>
      </c>
      <c r="C202">
        <f>7</f>
        <v>7</v>
      </c>
    </row>
    <row r="203" spans="2:3" x14ac:dyDescent="0.3">
      <c r="B203">
        <v>480.54399999999998</v>
      </c>
      <c r="C203">
        <f>7</f>
        <v>7</v>
      </c>
    </row>
    <row r="204" spans="2:3" x14ac:dyDescent="0.3">
      <c r="B204">
        <v>486.21800000000002</v>
      </c>
      <c r="C204">
        <f>7</f>
        <v>7</v>
      </c>
    </row>
    <row r="205" spans="2:3" x14ac:dyDescent="0.3">
      <c r="B205">
        <v>494.608</v>
      </c>
      <c r="C205">
        <f>7</f>
        <v>7</v>
      </c>
    </row>
    <row r="206" spans="2:3" x14ac:dyDescent="0.3">
      <c r="B206">
        <v>496.19</v>
      </c>
      <c r="C206">
        <f>7</f>
        <v>7</v>
      </c>
    </row>
    <row r="207" spans="2:3" x14ac:dyDescent="0.3">
      <c r="B207">
        <v>498.291</v>
      </c>
      <c r="C207">
        <f>7</f>
        <v>7</v>
      </c>
    </row>
    <row r="208" spans="2:3" x14ac:dyDescent="0.3">
      <c r="B208">
        <v>502.077</v>
      </c>
      <c r="C208">
        <f>7</f>
        <v>7</v>
      </c>
    </row>
    <row r="209" spans="2:3" x14ac:dyDescent="0.3">
      <c r="B209">
        <v>510.71800000000002</v>
      </c>
      <c r="C209">
        <f>7</f>
        <v>7</v>
      </c>
    </row>
    <row r="210" spans="2:3" x14ac:dyDescent="0.3">
      <c r="B210">
        <v>523.34900000000005</v>
      </c>
      <c r="C210">
        <f>7</f>
        <v>7</v>
      </c>
    </row>
    <row r="211" spans="2:3" x14ac:dyDescent="0.3">
      <c r="B211">
        <v>524.346</v>
      </c>
      <c r="C211">
        <f>7</f>
        <v>7</v>
      </c>
    </row>
    <row r="212" spans="2:3" x14ac:dyDescent="0.3">
      <c r="B212">
        <v>532.74800000000005</v>
      </c>
      <c r="C212">
        <f>7</f>
        <v>7</v>
      </c>
    </row>
    <row r="213" spans="2:3" x14ac:dyDescent="0.3">
      <c r="B213">
        <v>539.08500000000004</v>
      </c>
      <c r="C213">
        <f>7</f>
        <v>7</v>
      </c>
    </row>
    <row r="214" spans="2:3" x14ac:dyDescent="0.3">
      <c r="B214">
        <v>541.98400000000004</v>
      </c>
      <c r="C214">
        <f>7</f>
        <v>7</v>
      </c>
    </row>
    <row r="215" spans="2:3" x14ac:dyDescent="0.3">
      <c r="B215">
        <v>557.31100000000004</v>
      </c>
      <c r="C215">
        <f>10</f>
        <v>10</v>
      </c>
    </row>
    <row r="216" spans="2:3" x14ac:dyDescent="0.3">
      <c r="B216">
        <v>558.24800000000005</v>
      </c>
      <c r="C216">
        <f>10</f>
        <v>10</v>
      </c>
    </row>
    <row r="217" spans="2:3" x14ac:dyDescent="0.3">
      <c r="B217">
        <v>559.06600000000003</v>
      </c>
      <c r="C217">
        <f>10</f>
        <v>10</v>
      </c>
    </row>
    <row r="218" spans="2:3" x14ac:dyDescent="0.3">
      <c r="B218">
        <v>568.44899999999996</v>
      </c>
      <c r="C218">
        <f>10</f>
        <v>10</v>
      </c>
    </row>
    <row r="219" spans="2:3" x14ac:dyDescent="0.3">
      <c r="B219">
        <v>571.20000000000005</v>
      </c>
      <c r="C219">
        <f>10</f>
        <v>10</v>
      </c>
    </row>
    <row r="220" spans="2:3" x14ac:dyDescent="0.3">
      <c r="B220">
        <v>571.42899999999997</v>
      </c>
      <c r="C220">
        <f>10</f>
        <v>10</v>
      </c>
    </row>
    <row r="221" spans="2:3" x14ac:dyDescent="0.3">
      <c r="B221">
        <v>576.88800000000003</v>
      </c>
      <c r="C221">
        <f>10</f>
        <v>10</v>
      </c>
    </row>
    <row r="222" spans="2:3" x14ac:dyDescent="0.3">
      <c r="B222">
        <v>578.245</v>
      </c>
      <c r="C222">
        <f>10</f>
        <v>10</v>
      </c>
    </row>
    <row r="223" spans="2:3" x14ac:dyDescent="0.3">
      <c r="B223">
        <v>582.745</v>
      </c>
      <c r="C223">
        <f>10</f>
        <v>10</v>
      </c>
    </row>
    <row r="224" spans="2:3" x14ac:dyDescent="0.3">
      <c r="B224">
        <v>593.07600000000002</v>
      </c>
      <c r="C224">
        <f>10</f>
        <v>10</v>
      </c>
    </row>
    <row r="225" spans="2:3" x14ac:dyDescent="0.3">
      <c r="B225">
        <v>608.404</v>
      </c>
      <c r="C225">
        <f>7</f>
        <v>7</v>
      </c>
    </row>
    <row r="226" spans="2:3" x14ac:dyDescent="0.3">
      <c r="B226">
        <v>615.447</v>
      </c>
      <c r="C226">
        <f>7</f>
        <v>7</v>
      </c>
    </row>
    <row r="227" spans="2:3" x14ac:dyDescent="0.3">
      <c r="B227">
        <v>625.23800000000006</v>
      </c>
      <c r="C227">
        <f>7</f>
        <v>7</v>
      </c>
    </row>
    <row r="228" spans="2:3" x14ac:dyDescent="0.3">
      <c r="B228">
        <v>628.88300000000004</v>
      </c>
      <c r="C228">
        <f>7</f>
        <v>7</v>
      </c>
    </row>
    <row r="229" spans="2:3" x14ac:dyDescent="0.3">
      <c r="B229">
        <v>630.33500000000004</v>
      </c>
      <c r="C229">
        <f>7</f>
        <v>7</v>
      </c>
    </row>
    <row r="230" spans="2:3" x14ac:dyDescent="0.3">
      <c r="B230">
        <v>631.05999999999995</v>
      </c>
      <c r="C230">
        <f>7</f>
        <v>7</v>
      </c>
    </row>
    <row r="231" spans="2:3" x14ac:dyDescent="0.3">
      <c r="B231">
        <v>642.54600000000005</v>
      </c>
      <c r="C231">
        <f>7</f>
        <v>7</v>
      </c>
    </row>
    <row r="232" spans="2:3" x14ac:dyDescent="0.3">
      <c r="B232">
        <v>653.03099999999995</v>
      </c>
      <c r="C232">
        <f>3</f>
        <v>3</v>
      </c>
    </row>
    <row r="233" spans="2:3" x14ac:dyDescent="0.3">
      <c r="B233">
        <v>656.322</v>
      </c>
      <c r="C233">
        <f>3</f>
        <v>3</v>
      </c>
    </row>
    <row r="234" spans="2:3" x14ac:dyDescent="0.3">
      <c r="B234">
        <v>670.49800000000005</v>
      </c>
      <c r="C234">
        <f>3</f>
        <v>3</v>
      </c>
    </row>
    <row r="235" spans="2:3" x14ac:dyDescent="0.3">
      <c r="B235">
        <v>701.625</v>
      </c>
      <c r="C235">
        <f>5</f>
        <v>5</v>
      </c>
    </row>
    <row r="236" spans="2:3" x14ac:dyDescent="0.3">
      <c r="B236">
        <v>709.4</v>
      </c>
      <c r="C236">
        <f>5</f>
        <v>5</v>
      </c>
    </row>
    <row r="237" spans="2:3" x14ac:dyDescent="0.3">
      <c r="B237">
        <v>715.99800000000005</v>
      </c>
      <c r="C237">
        <f>5</f>
        <v>5</v>
      </c>
    </row>
    <row r="238" spans="2:3" x14ac:dyDescent="0.3">
      <c r="B238">
        <v>744.26199999999994</v>
      </c>
      <c r="C238">
        <f>5</f>
        <v>5</v>
      </c>
    </row>
    <row r="239" spans="2:3" x14ac:dyDescent="0.3">
      <c r="B239">
        <v>747.327</v>
      </c>
      <c r="C239">
        <f>5</f>
        <v>5</v>
      </c>
    </row>
    <row r="240" spans="2:3" x14ac:dyDescent="0.3">
      <c r="B240">
        <v>756.447</v>
      </c>
      <c r="C240">
        <f>4</f>
        <v>4</v>
      </c>
    </row>
    <row r="241" spans="2:3" x14ac:dyDescent="0.3">
      <c r="B241">
        <v>773.43700000000001</v>
      </c>
      <c r="C241">
        <f>4</f>
        <v>4</v>
      </c>
    </row>
    <row r="242" spans="2:3" x14ac:dyDescent="0.3">
      <c r="B242">
        <v>787.90899999999999</v>
      </c>
      <c r="C242">
        <f>4</f>
        <v>4</v>
      </c>
    </row>
    <row r="243" spans="2:3" x14ac:dyDescent="0.3">
      <c r="B243">
        <v>793.85400000000004</v>
      </c>
      <c r="C243">
        <f>4</f>
        <v>4</v>
      </c>
    </row>
    <row r="244" spans="2:3" x14ac:dyDescent="0.3">
      <c r="B244">
        <v>801.30499999999995</v>
      </c>
      <c r="C244">
        <f>2</f>
        <v>2</v>
      </c>
    </row>
    <row r="245" spans="2:3" x14ac:dyDescent="0.3">
      <c r="B245">
        <v>845.79200000000003</v>
      </c>
      <c r="C245">
        <f>2</f>
        <v>2</v>
      </c>
    </row>
    <row r="246" spans="2:3" x14ac:dyDescent="0.3">
      <c r="B246">
        <v>853.40099999999995</v>
      </c>
      <c r="C246">
        <f>3</f>
        <v>3</v>
      </c>
    </row>
    <row r="247" spans="2:3" x14ac:dyDescent="0.3">
      <c r="B247">
        <v>854.09</v>
      </c>
      <c r="C247">
        <f>3</f>
        <v>3</v>
      </c>
    </row>
    <row r="248" spans="2:3" x14ac:dyDescent="0.3">
      <c r="B248">
        <v>876.505</v>
      </c>
      <c r="C248">
        <f>3</f>
        <v>3</v>
      </c>
    </row>
    <row r="249" spans="2:3" x14ac:dyDescent="0.3">
      <c r="B249">
        <v>1040.5650000000001</v>
      </c>
      <c r="C249">
        <f>1</f>
        <v>1</v>
      </c>
    </row>
    <row r="250" spans="2:3" x14ac:dyDescent="0.3">
      <c r="B250">
        <v>1138.7929999999999</v>
      </c>
      <c r="C250">
        <f>1</f>
        <v>1</v>
      </c>
    </row>
  </sheetData>
  <sortState xmlns:xlrd2="http://schemas.microsoft.com/office/spreadsheetml/2017/richdata2" ref="B2:B571">
    <sortCondition ref="B2"/>
  </sortState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185"/>
  <sheetViews>
    <sheetView topLeftCell="H23" workbookViewId="0">
      <selection activeCell="O42" sqref="O42"/>
    </sheetView>
  </sheetViews>
  <sheetFormatPr defaultRowHeight="14.4" x14ac:dyDescent="0.3"/>
  <cols>
    <col min="4" max="4" width="15.33203125" customWidth="1"/>
    <col min="5" max="5" width="7.33203125" customWidth="1"/>
    <col min="7" max="7" width="22.21875" customWidth="1"/>
  </cols>
  <sheetData>
    <row r="1" spans="2:14" x14ac:dyDescent="0.3">
      <c r="B1" t="s">
        <v>0</v>
      </c>
    </row>
    <row r="2" spans="2:14" x14ac:dyDescent="0.3">
      <c r="B2">
        <v>36.347999999999999</v>
      </c>
      <c r="C2">
        <f>3</f>
        <v>3</v>
      </c>
      <c r="D2" t="s">
        <v>41</v>
      </c>
      <c r="E2">
        <f>184</f>
        <v>184</v>
      </c>
      <c r="I2">
        <f>3</f>
        <v>3</v>
      </c>
      <c r="J2" t="s">
        <v>40</v>
      </c>
      <c r="K2">
        <f>I2*100/$E$2</f>
        <v>1.6304347826086956</v>
      </c>
      <c r="M2" t="s">
        <v>40</v>
      </c>
      <c r="N2">
        <f>K2</f>
        <v>1.6304347826086956</v>
      </c>
    </row>
    <row r="3" spans="2:14" x14ac:dyDescent="0.3">
      <c r="B3">
        <v>45.976999999999997</v>
      </c>
      <c r="C3">
        <f>3</f>
        <v>3</v>
      </c>
      <c r="I3">
        <f>19</f>
        <v>19</v>
      </c>
      <c r="J3" t="s">
        <v>39</v>
      </c>
      <c r="K3">
        <f t="shared" ref="K3:K24" si="0">I3*100/$E$2</f>
        <v>10.326086956521738</v>
      </c>
      <c r="M3" t="s">
        <v>39</v>
      </c>
      <c r="N3">
        <f>K3</f>
        <v>10.326086956521738</v>
      </c>
    </row>
    <row r="4" spans="2:14" x14ac:dyDescent="0.3">
      <c r="B4">
        <v>47.392000000000003</v>
      </c>
      <c r="C4">
        <f>3</f>
        <v>3</v>
      </c>
      <c r="I4">
        <f>30</f>
        <v>30</v>
      </c>
      <c r="J4" t="s">
        <v>1</v>
      </c>
      <c r="K4">
        <f>I4*100/$E$2</f>
        <v>16.304347826086957</v>
      </c>
      <c r="M4" t="s">
        <v>21</v>
      </c>
      <c r="N4">
        <f>K4+K5</f>
        <v>33.152173913043484</v>
      </c>
    </row>
    <row r="5" spans="2:14" x14ac:dyDescent="0.3">
      <c r="B5">
        <v>51.404000000000003</v>
      </c>
      <c r="C5">
        <f>19</f>
        <v>19</v>
      </c>
      <c r="I5">
        <f>31</f>
        <v>31</v>
      </c>
      <c r="J5" t="s">
        <v>2</v>
      </c>
      <c r="K5">
        <f t="shared" si="0"/>
        <v>16.847826086956523</v>
      </c>
      <c r="M5" t="s">
        <v>22</v>
      </c>
      <c r="N5">
        <f>K6+K7</f>
        <v>20.108695652173914</v>
      </c>
    </row>
    <row r="6" spans="2:14" x14ac:dyDescent="0.3">
      <c r="B6">
        <v>57.470999999999997</v>
      </c>
      <c r="C6">
        <f>19</f>
        <v>19</v>
      </c>
      <c r="I6">
        <f>27</f>
        <v>27</v>
      </c>
      <c r="J6" t="s">
        <v>3</v>
      </c>
      <c r="K6">
        <f t="shared" si="0"/>
        <v>14.673913043478262</v>
      </c>
      <c r="M6" t="s">
        <v>23</v>
      </c>
      <c r="N6">
        <f>K8+K9</f>
        <v>11.413043478260871</v>
      </c>
    </row>
    <row r="7" spans="2:14" x14ac:dyDescent="0.3">
      <c r="B7">
        <v>58.609000000000002</v>
      </c>
      <c r="C7">
        <f>19</f>
        <v>19</v>
      </c>
      <c r="I7">
        <f>10</f>
        <v>10</v>
      </c>
      <c r="J7" t="s">
        <v>4</v>
      </c>
      <c r="K7">
        <f t="shared" si="0"/>
        <v>5.4347826086956523</v>
      </c>
      <c r="M7" t="s">
        <v>24</v>
      </c>
      <c r="N7">
        <f>K10+K11</f>
        <v>10.869565217391305</v>
      </c>
    </row>
    <row r="8" spans="2:14" x14ac:dyDescent="0.3">
      <c r="B8">
        <v>61.898000000000003</v>
      </c>
      <c r="C8">
        <f>19</f>
        <v>19</v>
      </c>
      <c r="I8">
        <f>10</f>
        <v>10</v>
      </c>
      <c r="J8" t="s">
        <v>5</v>
      </c>
      <c r="K8">
        <f t="shared" si="0"/>
        <v>5.4347826086956523</v>
      </c>
      <c r="M8" t="s">
        <v>25</v>
      </c>
      <c r="N8">
        <f>K12+K13</f>
        <v>6.5217391304347831</v>
      </c>
    </row>
    <row r="9" spans="2:14" x14ac:dyDescent="0.3">
      <c r="B9">
        <v>67.022000000000006</v>
      </c>
      <c r="C9">
        <f>19</f>
        <v>19</v>
      </c>
      <c r="I9">
        <f>11</f>
        <v>11</v>
      </c>
      <c r="J9" t="s">
        <v>6</v>
      </c>
      <c r="K9">
        <f t="shared" si="0"/>
        <v>5.9782608695652177</v>
      </c>
      <c r="M9" t="s">
        <v>26</v>
      </c>
      <c r="N9">
        <f>K14+K15</f>
        <v>4.3478260869565215</v>
      </c>
    </row>
    <row r="10" spans="2:14" x14ac:dyDescent="0.3">
      <c r="B10">
        <v>68.965999999999994</v>
      </c>
      <c r="C10">
        <f>19</f>
        <v>19</v>
      </c>
      <c r="I10">
        <f>17</f>
        <v>17</v>
      </c>
      <c r="J10" t="s">
        <v>7</v>
      </c>
      <c r="K10">
        <f t="shared" si="0"/>
        <v>9.2391304347826093</v>
      </c>
      <c r="M10" t="s">
        <v>27</v>
      </c>
      <c r="N10">
        <f>K16+K17</f>
        <v>3.2608695652173911</v>
      </c>
    </row>
    <row r="11" spans="2:14" x14ac:dyDescent="0.3">
      <c r="B11">
        <v>69.917000000000002</v>
      </c>
      <c r="C11">
        <f>19</f>
        <v>19</v>
      </c>
      <c r="I11">
        <f>3</f>
        <v>3</v>
      </c>
      <c r="J11" t="s">
        <v>8</v>
      </c>
      <c r="K11">
        <f t="shared" si="0"/>
        <v>1.6304347826086956</v>
      </c>
      <c r="M11" t="s">
        <v>28</v>
      </c>
      <c r="N11">
        <f>K18+K19</f>
        <v>0.54347826086956519</v>
      </c>
    </row>
    <row r="12" spans="2:14" x14ac:dyDescent="0.3">
      <c r="B12">
        <v>72.695999999999998</v>
      </c>
      <c r="C12">
        <f>19</f>
        <v>19</v>
      </c>
      <c r="I12">
        <f>2</f>
        <v>2</v>
      </c>
      <c r="J12" t="s">
        <v>9</v>
      </c>
      <c r="K12">
        <f t="shared" si="0"/>
        <v>1.0869565217391304</v>
      </c>
      <c r="M12" t="s">
        <v>29</v>
      </c>
      <c r="N12">
        <f>K20+K21</f>
        <v>2.1739130434782608</v>
      </c>
    </row>
    <row r="13" spans="2:14" x14ac:dyDescent="0.3">
      <c r="B13">
        <v>73.599000000000004</v>
      </c>
      <c r="C13">
        <f>19</f>
        <v>19</v>
      </c>
      <c r="I13">
        <f>10</f>
        <v>10</v>
      </c>
      <c r="J13" t="s">
        <v>10</v>
      </c>
      <c r="K13">
        <f t="shared" si="0"/>
        <v>5.4347826086956523</v>
      </c>
      <c r="M13" t="s">
        <v>30</v>
      </c>
      <c r="N13">
        <f>K22+K23</f>
        <v>0.54347826086956519</v>
      </c>
    </row>
    <row r="14" spans="2:14" x14ac:dyDescent="0.3">
      <c r="B14">
        <v>77.105999999999995</v>
      </c>
      <c r="C14">
        <f>19</f>
        <v>19</v>
      </c>
      <c r="I14">
        <f>5</f>
        <v>5</v>
      </c>
      <c r="J14" t="s">
        <v>11</v>
      </c>
      <c r="K14">
        <f t="shared" si="0"/>
        <v>2.7173913043478262</v>
      </c>
      <c r="M14" t="s">
        <v>31</v>
      </c>
      <c r="N14">
        <f>K24</f>
        <v>2.1739130434782608</v>
      </c>
    </row>
    <row r="15" spans="2:14" x14ac:dyDescent="0.3">
      <c r="B15">
        <v>80.459999999999994</v>
      </c>
      <c r="C15">
        <f>19</f>
        <v>19</v>
      </c>
      <c r="I15">
        <f>3</f>
        <v>3</v>
      </c>
      <c r="J15" t="s">
        <v>12</v>
      </c>
      <c r="K15">
        <f t="shared" si="0"/>
        <v>1.6304347826086956</v>
      </c>
    </row>
    <row r="16" spans="2:14" x14ac:dyDescent="0.3">
      <c r="B16">
        <v>81.277000000000001</v>
      </c>
      <c r="C16">
        <f>19</f>
        <v>19</v>
      </c>
      <c r="I16">
        <f>3</f>
        <v>3</v>
      </c>
      <c r="J16" t="s">
        <v>13</v>
      </c>
      <c r="K16">
        <f t="shared" si="0"/>
        <v>1.6304347826086956</v>
      </c>
    </row>
    <row r="17" spans="2:11" x14ac:dyDescent="0.3">
      <c r="B17">
        <v>82.885999999999996</v>
      </c>
      <c r="C17">
        <f>19</f>
        <v>19</v>
      </c>
      <c r="I17">
        <f>3</f>
        <v>3</v>
      </c>
      <c r="J17" t="s">
        <v>14</v>
      </c>
      <c r="K17">
        <f t="shared" si="0"/>
        <v>1.6304347826086956</v>
      </c>
    </row>
    <row r="18" spans="2:11" x14ac:dyDescent="0.3">
      <c r="B18">
        <v>87.537999999999997</v>
      </c>
      <c r="C18">
        <f>19</f>
        <v>19</v>
      </c>
      <c r="I18">
        <f>1</f>
        <v>1</v>
      </c>
      <c r="J18" t="s">
        <v>15</v>
      </c>
      <c r="K18">
        <f t="shared" si="0"/>
        <v>0.54347826086956519</v>
      </c>
    </row>
    <row r="19" spans="2:11" x14ac:dyDescent="0.3">
      <c r="B19">
        <v>89.772999999999996</v>
      </c>
      <c r="C19">
        <f>19</f>
        <v>19</v>
      </c>
      <c r="I19">
        <f>0</f>
        <v>0</v>
      </c>
      <c r="J19" t="s">
        <v>16</v>
      </c>
      <c r="K19">
        <f t="shared" si="0"/>
        <v>0</v>
      </c>
    </row>
    <row r="20" spans="2:11" x14ac:dyDescent="0.3">
      <c r="B20">
        <v>91.953999999999994</v>
      </c>
      <c r="C20">
        <f>19</f>
        <v>19</v>
      </c>
      <c r="I20">
        <v>2</v>
      </c>
      <c r="J20" t="s">
        <v>17</v>
      </c>
      <c r="K20">
        <f t="shared" si="0"/>
        <v>1.0869565217391304</v>
      </c>
    </row>
    <row r="21" spans="2:11" x14ac:dyDescent="0.3">
      <c r="B21">
        <v>92.67</v>
      </c>
      <c r="C21">
        <f>19</f>
        <v>19</v>
      </c>
      <c r="I21">
        <v>2</v>
      </c>
      <c r="J21" t="s">
        <v>18</v>
      </c>
      <c r="K21">
        <f t="shared" si="0"/>
        <v>1.0869565217391304</v>
      </c>
    </row>
    <row r="22" spans="2:11" x14ac:dyDescent="0.3">
      <c r="B22">
        <v>98.206999999999994</v>
      </c>
      <c r="C22">
        <f>19</f>
        <v>19</v>
      </c>
      <c r="I22">
        <f>1</f>
        <v>1</v>
      </c>
      <c r="J22" t="s">
        <v>19</v>
      </c>
      <c r="K22">
        <f t="shared" si="0"/>
        <v>0.54347826086956519</v>
      </c>
    </row>
    <row r="23" spans="2:11" x14ac:dyDescent="0.3">
      <c r="B23">
        <v>98.876999999999995</v>
      </c>
      <c r="C23">
        <f>19</f>
        <v>19</v>
      </c>
      <c r="I23">
        <f>0</f>
        <v>0</v>
      </c>
      <c r="J23" t="s">
        <v>20</v>
      </c>
      <c r="K23">
        <f t="shared" si="0"/>
        <v>0</v>
      </c>
    </row>
    <row r="24" spans="2:11" x14ac:dyDescent="0.3">
      <c r="B24">
        <v>102.80800000000001</v>
      </c>
      <c r="C24">
        <f>30</f>
        <v>30</v>
      </c>
      <c r="I24">
        <f>4</f>
        <v>4</v>
      </c>
      <c r="J24" t="s">
        <v>31</v>
      </c>
      <c r="K24">
        <f t="shared" si="0"/>
        <v>2.1739130434782608</v>
      </c>
    </row>
    <row r="25" spans="2:11" x14ac:dyDescent="0.3">
      <c r="B25">
        <v>104.08499999999999</v>
      </c>
      <c r="C25">
        <f>30</f>
        <v>30</v>
      </c>
      <c r="K25">
        <f>SUM(K2:K24)</f>
        <v>107.06521739130437</v>
      </c>
    </row>
    <row r="26" spans="2:11" x14ac:dyDescent="0.3">
      <c r="B26">
        <v>105.97199999999999</v>
      </c>
      <c r="C26">
        <f>30</f>
        <v>30</v>
      </c>
    </row>
    <row r="27" spans="2:11" x14ac:dyDescent="0.3">
      <c r="B27">
        <v>108.437</v>
      </c>
      <c r="C27">
        <f>30</f>
        <v>30</v>
      </c>
    </row>
    <row r="28" spans="2:11" x14ac:dyDescent="0.3">
      <c r="B28">
        <v>109.044</v>
      </c>
      <c r="C28">
        <f>30</f>
        <v>30</v>
      </c>
    </row>
    <row r="29" spans="2:11" x14ac:dyDescent="0.3">
      <c r="B29">
        <v>113.205</v>
      </c>
      <c r="C29">
        <f>30</f>
        <v>30</v>
      </c>
    </row>
    <row r="30" spans="2:11" ht="15" thickBot="1" x14ac:dyDescent="0.35">
      <c r="B30">
        <v>115.51600000000001</v>
      </c>
      <c r="C30">
        <f>30</f>
        <v>30</v>
      </c>
    </row>
    <row r="31" spans="2:11" x14ac:dyDescent="0.3">
      <c r="B31">
        <v>117.21899999999999</v>
      </c>
      <c r="C31">
        <f>30</f>
        <v>30</v>
      </c>
      <c r="G31" s="1" t="s">
        <v>32</v>
      </c>
      <c r="H31" s="7">
        <f>SUMPRODUCT(B2:B185,C2:C185)/SUM(C2:C185)</f>
        <v>203.36696330275237</v>
      </c>
    </row>
    <row r="32" spans="2:11" x14ac:dyDescent="0.3">
      <c r="B32">
        <v>118.34099999999999</v>
      </c>
      <c r="C32">
        <f>30</f>
        <v>30</v>
      </c>
      <c r="G32" s="2" t="s">
        <v>33</v>
      </c>
      <c r="H32" s="4">
        <f>AVERAGE(B2:B185)</f>
        <v>307.10796739130433</v>
      </c>
    </row>
    <row r="33" spans="2:8" x14ac:dyDescent="0.3">
      <c r="B33">
        <v>120.004</v>
      </c>
      <c r="C33">
        <f>30</f>
        <v>30</v>
      </c>
      <c r="G33" s="2" t="s">
        <v>36</v>
      </c>
      <c r="H33" s="4">
        <f>_xlfn.STDEV.P(B2:B185)</f>
        <v>254.05556334379639</v>
      </c>
    </row>
    <row r="34" spans="2:8" x14ac:dyDescent="0.3">
      <c r="B34">
        <v>122.18600000000001</v>
      </c>
      <c r="C34">
        <f>30</f>
        <v>30</v>
      </c>
      <c r="G34" s="2" t="s">
        <v>34</v>
      </c>
      <c r="H34" s="4">
        <f>100*H33/H32</f>
        <v>82.725161936319694</v>
      </c>
    </row>
    <row r="35" spans="2:8" ht="15" thickBot="1" x14ac:dyDescent="0.35">
      <c r="B35">
        <v>123.797</v>
      </c>
      <c r="C35">
        <f>30</f>
        <v>30</v>
      </c>
      <c r="G35" s="5" t="s">
        <v>35</v>
      </c>
      <c r="H35" s="6">
        <f>H31/H32</f>
        <v>0.66220021912889859</v>
      </c>
    </row>
    <row r="36" spans="2:8" x14ac:dyDescent="0.3">
      <c r="B36">
        <v>124.32899999999999</v>
      </c>
      <c r="C36">
        <f>30</f>
        <v>30</v>
      </c>
      <c r="G36" s="3" t="s">
        <v>37</v>
      </c>
    </row>
    <row r="37" spans="2:8" x14ac:dyDescent="0.3">
      <c r="B37">
        <v>126.437</v>
      </c>
      <c r="C37">
        <f>30</f>
        <v>30</v>
      </c>
      <c r="G37" s="3" t="s">
        <v>38</v>
      </c>
    </row>
    <row r="38" spans="2:8" x14ac:dyDescent="0.3">
      <c r="B38">
        <v>128.51</v>
      </c>
      <c r="C38">
        <f>30</f>
        <v>30</v>
      </c>
    </row>
    <row r="39" spans="2:8" x14ac:dyDescent="0.3">
      <c r="B39">
        <v>130.04300000000001</v>
      </c>
      <c r="C39">
        <f>30</f>
        <v>30</v>
      </c>
    </row>
    <row r="40" spans="2:8" x14ac:dyDescent="0.3">
      <c r="B40">
        <v>131.05500000000001</v>
      </c>
      <c r="C40">
        <f>30</f>
        <v>30</v>
      </c>
    </row>
    <row r="41" spans="2:8" x14ac:dyDescent="0.3">
      <c r="B41">
        <v>134.04499999999999</v>
      </c>
      <c r="C41">
        <f>30</f>
        <v>30</v>
      </c>
    </row>
    <row r="42" spans="2:8" x14ac:dyDescent="0.3">
      <c r="B42">
        <v>137.93100000000001</v>
      </c>
      <c r="C42">
        <f>30</f>
        <v>30</v>
      </c>
    </row>
    <row r="43" spans="2:8" x14ac:dyDescent="0.3">
      <c r="B43">
        <v>138.40899999999999</v>
      </c>
      <c r="C43">
        <f>30</f>
        <v>30</v>
      </c>
    </row>
    <row r="44" spans="2:8" x14ac:dyDescent="0.3">
      <c r="B44">
        <v>138.886</v>
      </c>
      <c r="C44">
        <f>30</f>
        <v>30</v>
      </c>
    </row>
    <row r="45" spans="2:8" x14ac:dyDescent="0.3">
      <c r="B45">
        <v>139.834</v>
      </c>
      <c r="C45">
        <f>30</f>
        <v>30</v>
      </c>
    </row>
    <row r="46" spans="2:8" x14ac:dyDescent="0.3">
      <c r="B46">
        <v>140.30500000000001</v>
      </c>
      <c r="C46">
        <f>30</f>
        <v>30</v>
      </c>
    </row>
    <row r="47" spans="2:8" x14ac:dyDescent="0.3">
      <c r="B47">
        <v>142.17599999999999</v>
      </c>
      <c r="C47">
        <f>30</f>
        <v>30</v>
      </c>
    </row>
    <row r="48" spans="2:8" x14ac:dyDescent="0.3">
      <c r="B48">
        <v>144.023</v>
      </c>
      <c r="C48">
        <f>30</f>
        <v>30</v>
      </c>
    </row>
    <row r="49" spans="2:3" x14ac:dyDescent="0.3">
      <c r="B49">
        <v>145.392</v>
      </c>
      <c r="C49">
        <f>30</f>
        <v>30</v>
      </c>
    </row>
    <row r="50" spans="2:3" x14ac:dyDescent="0.3">
      <c r="B50">
        <v>146.298</v>
      </c>
      <c r="C50">
        <f>30</f>
        <v>30</v>
      </c>
    </row>
    <row r="51" spans="2:3" x14ac:dyDescent="0.3">
      <c r="B51">
        <v>147.19800000000001</v>
      </c>
      <c r="C51">
        <f>30</f>
        <v>30</v>
      </c>
    </row>
    <row r="52" spans="2:3" x14ac:dyDescent="0.3">
      <c r="B52">
        <v>149.42500000000001</v>
      </c>
      <c r="C52">
        <f>30</f>
        <v>30</v>
      </c>
    </row>
    <row r="53" spans="2:3" x14ac:dyDescent="0.3">
      <c r="B53">
        <v>149.86699999999999</v>
      </c>
      <c r="C53">
        <f>30</f>
        <v>30</v>
      </c>
    </row>
    <row r="54" spans="2:3" x14ac:dyDescent="0.3">
      <c r="B54">
        <v>151.18299999999999</v>
      </c>
      <c r="C54">
        <f>31</f>
        <v>31</v>
      </c>
    </row>
    <row r="55" spans="2:3" x14ac:dyDescent="0.3">
      <c r="B55">
        <v>153.352</v>
      </c>
      <c r="C55">
        <f>31</f>
        <v>31</v>
      </c>
    </row>
    <row r="56" spans="2:3" x14ac:dyDescent="0.3">
      <c r="B56">
        <v>154.21199999999999</v>
      </c>
      <c r="C56">
        <f>31</f>
        <v>31</v>
      </c>
    </row>
    <row r="57" spans="2:3" x14ac:dyDescent="0.3">
      <c r="B57">
        <v>154.63900000000001</v>
      </c>
      <c r="C57">
        <f>31</f>
        <v>31</v>
      </c>
    </row>
    <row r="58" spans="2:3" x14ac:dyDescent="0.3">
      <c r="B58">
        <v>156.339</v>
      </c>
      <c r="C58">
        <f>31</f>
        <v>31</v>
      </c>
    </row>
    <row r="59" spans="2:3" x14ac:dyDescent="0.3">
      <c r="B59">
        <v>159.68299999999999</v>
      </c>
      <c r="C59">
        <f>31</f>
        <v>31</v>
      </c>
    </row>
    <row r="60" spans="2:3" x14ac:dyDescent="0.3">
      <c r="B60">
        <v>160.096</v>
      </c>
      <c r="C60">
        <f>31</f>
        <v>31</v>
      </c>
    </row>
    <row r="61" spans="2:3" x14ac:dyDescent="0.3">
      <c r="B61">
        <v>160.91999999999999</v>
      </c>
      <c r="C61">
        <f>31</f>
        <v>31</v>
      </c>
    </row>
    <row r="62" spans="2:3" x14ac:dyDescent="0.3">
      <c r="B62">
        <v>161.33000000000001</v>
      </c>
      <c r="C62">
        <f>31</f>
        <v>31</v>
      </c>
    </row>
    <row r="63" spans="2:3" x14ac:dyDescent="0.3">
      <c r="B63">
        <v>164.57300000000001</v>
      </c>
      <c r="C63">
        <f>31</f>
        <v>31</v>
      </c>
    </row>
    <row r="64" spans="2:3" x14ac:dyDescent="0.3">
      <c r="B64">
        <v>167.35900000000001</v>
      </c>
      <c r="C64">
        <f>31</f>
        <v>31</v>
      </c>
    </row>
    <row r="65" spans="2:3" x14ac:dyDescent="0.3">
      <c r="B65">
        <v>169.71100000000001</v>
      </c>
      <c r="C65">
        <f>31</f>
        <v>31</v>
      </c>
    </row>
    <row r="66" spans="2:3" x14ac:dyDescent="0.3">
      <c r="B66">
        <v>170.874</v>
      </c>
      <c r="C66">
        <f>31</f>
        <v>31</v>
      </c>
    </row>
    <row r="67" spans="2:3" x14ac:dyDescent="0.3">
      <c r="B67">
        <v>173.94</v>
      </c>
      <c r="C67">
        <f>31</f>
        <v>31</v>
      </c>
    </row>
    <row r="68" spans="2:3" x14ac:dyDescent="0.3">
      <c r="B68">
        <v>175.07499999999999</v>
      </c>
      <c r="C68">
        <f>31</f>
        <v>31</v>
      </c>
    </row>
    <row r="69" spans="2:3" x14ac:dyDescent="0.3">
      <c r="B69">
        <v>175.452</v>
      </c>
      <c r="C69">
        <f>31</f>
        <v>31</v>
      </c>
    </row>
    <row r="70" spans="2:3" x14ac:dyDescent="0.3">
      <c r="B70">
        <v>178.43899999999999</v>
      </c>
      <c r="C70">
        <f>31</f>
        <v>31</v>
      </c>
    </row>
    <row r="71" spans="2:3" x14ac:dyDescent="0.3">
      <c r="B71">
        <v>179.54599999999999</v>
      </c>
      <c r="C71">
        <f>31</f>
        <v>31</v>
      </c>
    </row>
    <row r="72" spans="2:3" x14ac:dyDescent="0.3">
      <c r="B72">
        <v>179.91399999999999</v>
      </c>
      <c r="C72">
        <f>31</f>
        <v>31</v>
      </c>
    </row>
    <row r="73" spans="2:3" x14ac:dyDescent="0.3">
      <c r="B73">
        <v>181.74</v>
      </c>
      <c r="C73">
        <f>31</f>
        <v>31</v>
      </c>
    </row>
    <row r="74" spans="2:3" x14ac:dyDescent="0.3">
      <c r="B74">
        <v>184.267</v>
      </c>
      <c r="C74">
        <f>31</f>
        <v>31</v>
      </c>
    </row>
    <row r="75" spans="2:3" x14ac:dyDescent="0.3">
      <c r="B75">
        <v>185.339</v>
      </c>
      <c r="C75">
        <f>31</f>
        <v>31</v>
      </c>
    </row>
    <row r="76" spans="2:3" x14ac:dyDescent="0.3">
      <c r="B76">
        <v>185.69499999999999</v>
      </c>
      <c r="C76">
        <f>31</f>
        <v>31</v>
      </c>
    </row>
    <row r="77" spans="2:3" x14ac:dyDescent="0.3">
      <c r="B77">
        <v>187.113</v>
      </c>
      <c r="C77">
        <f>31</f>
        <v>31</v>
      </c>
    </row>
    <row r="78" spans="2:3" x14ac:dyDescent="0.3">
      <c r="B78">
        <v>188.52</v>
      </c>
      <c r="C78">
        <f>31</f>
        <v>31</v>
      </c>
    </row>
    <row r="79" spans="2:3" x14ac:dyDescent="0.3">
      <c r="B79">
        <v>189.56800000000001</v>
      </c>
      <c r="C79">
        <f>31</f>
        <v>31</v>
      </c>
    </row>
    <row r="80" spans="2:3" x14ac:dyDescent="0.3">
      <c r="B80">
        <v>190.26400000000001</v>
      </c>
      <c r="C80">
        <f>31</f>
        <v>31</v>
      </c>
    </row>
    <row r="81" spans="2:3" x14ac:dyDescent="0.3">
      <c r="B81">
        <v>192.679</v>
      </c>
      <c r="C81">
        <f>31</f>
        <v>31</v>
      </c>
    </row>
    <row r="82" spans="2:3" x14ac:dyDescent="0.3">
      <c r="B82">
        <v>196.41399999999999</v>
      </c>
      <c r="C82">
        <f>31</f>
        <v>31</v>
      </c>
    </row>
    <row r="83" spans="2:3" x14ac:dyDescent="0.3">
      <c r="B83">
        <v>197.755</v>
      </c>
      <c r="C83">
        <f>31</f>
        <v>31</v>
      </c>
    </row>
    <row r="84" spans="2:3" x14ac:dyDescent="0.3">
      <c r="B84">
        <v>200.738</v>
      </c>
      <c r="C84">
        <f>31</f>
        <v>31</v>
      </c>
    </row>
    <row r="85" spans="2:3" x14ac:dyDescent="0.3">
      <c r="B85">
        <v>201.06700000000001</v>
      </c>
      <c r="C85">
        <f>27</f>
        <v>27</v>
      </c>
    </row>
    <row r="86" spans="2:3" x14ac:dyDescent="0.3">
      <c r="B86">
        <v>203.679</v>
      </c>
      <c r="C86">
        <f>27</f>
        <v>27</v>
      </c>
    </row>
    <row r="87" spans="2:3" x14ac:dyDescent="0.3">
      <c r="B87">
        <v>204.649</v>
      </c>
      <c r="C87">
        <f>27</f>
        <v>27</v>
      </c>
    </row>
    <row r="88" spans="2:3" x14ac:dyDescent="0.3">
      <c r="B88">
        <v>205.61500000000001</v>
      </c>
      <c r="C88">
        <f>27</f>
        <v>27</v>
      </c>
    </row>
    <row r="89" spans="2:3" x14ac:dyDescent="0.3">
      <c r="B89">
        <v>206.89699999999999</v>
      </c>
      <c r="C89">
        <f>27</f>
        <v>27</v>
      </c>
    </row>
    <row r="90" spans="2:3" x14ac:dyDescent="0.3">
      <c r="B90">
        <v>207.21600000000001</v>
      </c>
      <c r="C90">
        <f>27</f>
        <v>27</v>
      </c>
    </row>
    <row r="91" spans="2:3" x14ac:dyDescent="0.3">
      <c r="B91">
        <v>208.17</v>
      </c>
      <c r="C91">
        <f>27</f>
        <v>27</v>
      </c>
    </row>
    <row r="92" spans="2:3" x14ac:dyDescent="0.3">
      <c r="B92">
        <v>211.31899999999999</v>
      </c>
      <c r="C92">
        <f>27</f>
        <v>27</v>
      </c>
    </row>
    <row r="93" spans="2:3" x14ac:dyDescent="0.3">
      <c r="B93">
        <v>214.73</v>
      </c>
      <c r="C93">
        <f>27</f>
        <v>27</v>
      </c>
    </row>
    <row r="94" spans="2:3" x14ac:dyDescent="0.3">
      <c r="B94">
        <v>215.95699999999999</v>
      </c>
      <c r="C94">
        <f>27</f>
        <v>27</v>
      </c>
    </row>
    <row r="95" spans="2:3" x14ac:dyDescent="0.3">
      <c r="B95">
        <v>218.08799999999999</v>
      </c>
      <c r="C95">
        <f>27</f>
        <v>27</v>
      </c>
    </row>
    <row r="96" spans="2:3" x14ac:dyDescent="0.3">
      <c r="B96">
        <v>218.69300000000001</v>
      </c>
      <c r="C96">
        <f>27</f>
        <v>27</v>
      </c>
    </row>
    <row r="97" spans="2:3" x14ac:dyDescent="0.3">
      <c r="B97">
        <v>220.797</v>
      </c>
      <c r="C97">
        <f>27</f>
        <v>27</v>
      </c>
    </row>
    <row r="98" spans="2:3" x14ac:dyDescent="0.3">
      <c r="B98">
        <v>226.411</v>
      </c>
      <c r="C98">
        <f>27</f>
        <v>27</v>
      </c>
    </row>
    <row r="99" spans="2:3" x14ac:dyDescent="0.3">
      <c r="B99">
        <v>227.57499999999999</v>
      </c>
      <c r="C99">
        <f>27</f>
        <v>27</v>
      </c>
    </row>
    <row r="100" spans="2:3" x14ac:dyDescent="0.3">
      <c r="B100">
        <v>228.154</v>
      </c>
      <c r="C100">
        <f>27</f>
        <v>27</v>
      </c>
    </row>
    <row r="101" spans="2:3" x14ac:dyDescent="0.3">
      <c r="B101">
        <v>229.02099999999999</v>
      </c>
      <c r="C101">
        <f>27</f>
        <v>27</v>
      </c>
    </row>
    <row r="102" spans="2:3" x14ac:dyDescent="0.3">
      <c r="B102">
        <v>229.88499999999999</v>
      </c>
      <c r="C102">
        <f>27</f>
        <v>27</v>
      </c>
    </row>
    <row r="103" spans="2:3" x14ac:dyDescent="0.3">
      <c r="B103">
        <v>236.68100000000001</v>
      </c>
      <c r="C103">
        <f>27</f>
        <v>27</v>
      </c>
    </row>
    <row r="104" spans="2:3" x14ac:dyDescent="0.3">
      <c r="B104">
        <v>236.96</v>
      </c>
      <c r="C104">
        <f>27</f>
        <v>27</v>
      </c>
    </row>
    <row r="105" spans="2:3" x14ac:dyDescent="0.3">
      <c r="B105">
        <v>239.18</v>
      </c>
      <c r="C105">
        <f>27</f>
        <v>27</v>
      </c>
    </row>
    <row r="106" spans="2:3" x14ac:dyDescent="0.3">
      <c r="B106">
        <v>240.00700000000001</v>
      </c>
      <c r="C106">
        <f>27</f>
        <v>27</v>
      </c>
    </row>
    <row r="107" spans="2:3" x14ac:dyDescent="0.3">
      <c r="B107">
        <v>243.83</v>
      </c>
      <c r="C107">
        <f>27</f>
        <v>27</v>
      </c>
    </row>
    <row r="108" spans="2:3" x14ac:dyDescent="0.3">
      <c r="B108">
        <v>244.37100000000001</v>
      </c>
      <c r="C108">
        <f>27</f>
        <v>27</v>
      </c>
    </row>
    <row r="109" spans="2:3" x14ac:dyDescent="0.3">
      <c r="B109">
        <v>245.71899999999999</v>
      </c>
      <c r="C109">
        <f>27</f>
        <v>27</v>
      </c>
    </row>
    <row r="110" spans="2:3" x14ac:dyDescent="0.3">
      <c r="B110">
        <v>248.12700000000001</v>
      </c>
      <c r="C110">
        <f>27</f>
        <v>27</v>
      </c>
    </row>
    <row r="111" spans="2:3" x14ac:dyDescent="0.3">
      <c r="B111">
        <v>248.65899999999999</v>
      </c>
      <c r="C111">
        <f>27</f>
        <v>27</v>
      </c>
    </row>
    <row r="112" spans="2:3" x14ac:dyDescent="0.3">
      <c r="B112">
        <v>252.089</v>
      </c>
      <c r="C112">
        <f>10</f>
        <v>10</v>
      </c>
    </row>
    <row r="113" spans="2:3" x14ac:dyDescent="0.3">
      <c r="B113">
        <v>253.916</v>
      </c>
      <c r="C113">
        <f>10</f>
        <v>10</v>
      </c>
    </row>
    <row r="114" spans="2:3" x14ac:dyDescent="0.3">
      <c r="B114">
        <v>267.35000000000002</v>
      </c>
      <c r="C114">
        <f>10</f>
        <v>10</v>
      </c>
    </row>
    <row r="115" spans="2:3" x14ac:dyDescent="0.3">
      <c r="B115">
        <v>268.33600000000001</v>
      </c>
      <c r="C115">
        <f>10</f>
        <v>10</v>
      </c>
    </row>
    <row r="116" spans="2:3" x14ac:dyDescent="0.3">
      <c r="B116">
        <v>273.21499999999997</v>
      </c>
      <c r="C116">
        <f>10</f>
        <v>10</v>
      </c>
    </row>
    <row r="117" spans="2:3" x14ac:dyDescent="0.3">
      <c r="B117">
        <v>278.00900000000001</v>
      </c>
      <c r="C117">
        <f>10</f>
        <v>10</v>
      </c>
    </row>
    <row r="118" spans="2:3" x14ac:dyDescent="0.3">
      <c r="B118">
        <v>287.35599999999999</v>
      </c>
      <c r="C118">
        <f>10</f>
        <v>10</v>
      </c>
    </row>
    <row r="119" spans="2:3" x14ac:dyDescent="0.3">
      <c r="B119">
        <v>296.63200000000001</v>
      </c>
      <c r="C119">
        <f>10</f>
        <v>10</v>
      </c>
    </row>
    <row r="120" spans="2:3" x14ac:dyDescent="0.3">
      <c r="B120">
        <v>298.18700000000001</v>
      </c>
      <c r="C120">
        <f>10</f>
        <v>10</v>
      </c>
    </row>
    <row r="121" spans="2:3" x14ac:dyDescent="0.3">
      <c r="B121">
        <v>300.83300000000003</v>
      </c>
      <c r="C121">
        <f>10</f>
        <v>10</v>
      </c>
    </row>
    <row r="122" spans="2:3" x14ac:dyDescent="0.3">
      <c r="B122">
        <v>317.91500000000002</v>
      </c>
      <c r="C122">
        <f>10</f>
        <v>10</v>
      </c>
    </row>
    <row r="123" spans="2:3" x14ac:dyDescent="0.3">
      <c r="B123">
        <v>321.839</v>
      </c>
      <c r="C123">
        <f>10</f>
        <v>10</v>
      </c>
    </row>
    <row r="124" spans="2:3" x14ac:dyDescent="0.3">
      <c r="B124">
        <v>322.65899999999999</v>
      </c>
      <c r="C124">
        <f>10</f>
        <v>10</v>
      </c>
    </row>
    <row r="125" spans="2:3" x14ac:dyDescent="0.3">
      <c r="B125">
        <v>323.68099999999998</v>
      </c>
      <c r="C125">
        <f>10</f>
        <v>10</v>
      </c>
    </row>
    <row r="126" spans="2:3" x14ac:dyDescent="0.3">
      <c r="B126">
        <v>325.10700000000003</v>
      </c>
      <c r="C126">
        <f>10</f>
        <v>10</v>
      </c>
    </row>
    <row r="127" spans="2:3" x14ac:dyDescent="0.3">
      <c r="B127">
        <v>329.346</v>
      </c>
      <c r="C127">
        <f>10</f>
        <v>10</v>
      </c>
    </row>
    <row r="128" spans="2:3" x14ac:dyDescent="0.3">
      <c r="B128">
        <v>334.125</v>
      </c>
      <c r="C128">
        <f>10</f>
        <v>10</v>
      </c>
    </row>
    <row r="129" spans="2:3" x14ac:dyDescent="0.3">
      <c r="B129">
        <v>335.70299999999997</v>
      </c>
      <c r="C129">
        <f>10</f>
        <v>10</v>
      </c>
    </row>
    <row r="130" spans="2:3" x14ac:dyDescent="0.3">
      <c r="B130">
        <v>345.01900000000001</v>
      </c>
      <c r="C130">
        <f>10</f>
        <v>10</v>
      </c>
    </row>
    <row r="131" spans="2:3" x14ac:dyDescent="0.3">
      <c r="B131">
        <v>346.54700000000003</v>
      </c>
      <c r="C131">
        <f>10</f>
        <v>10</v>
      </c>
    </row>
    <row r="132" spans="2:3" x14ac:dyDescent="0.3">
      <c r="B132">
        <v>357.06299999999999</v>
      </c>
      <c r="C132">
        <f>11</f>
        <v>11</v>
      </c>
    </row>
    <row r="133" spans="2:3" x14ac:dyDescent="0.3">
      <c r="B133">
        <v>359.09199999999998</v>
      </c>
      <c r="C133">
        <f>11</f>
        <v>11</v>
      </c>
    </row>
    <row r="134" spans="2:3" x14ac:dyDescent="0.3">
      <c r="B134">
        <v>366.55700000000002</v>
      </c>
      <c r="C134">
        <f>11</f>
        <v>11</v>
      </c>
    </row>
    <row r="135" spans="2:3" x14ac:dyDescent="0.3">
      <c r="B135">
        <v>367.99599999999998</v>
      </c>
      <c r="C135">
        <f>11</f>
        <v>11</v>
      </c>
    </row>
    <row r="136" spans="2:3" x14ac:dyDescent="0.3">
      <c r="B136">
        <v>369.42899999999997</v>
      </c>
      <c r="C136">
        <f>11</f>
        <v>11</v>
      </c>
    </row>
    <row r="137" spans="2:3" x14ac:dyDescent="0.3">
      <c r="B137">
        <v>370.14299999999997</v>
      </c>
      <c r="C137">
        <f>11</f>
        <v>11</v>
      </c>
    </row>
    <row r="138" spans="2:3" x14ac:dyDescent="0.3">
      <c r="B138">
        <v>374.226</v>
      </c>
      <c r="C138">
        <f>11</f>
        <v>11</v>
      </c>
    </row>
    <row r="139" spans="2:3" x14ac:dyDescent="0.3">
      <c r="B139">
        <v>374.40199999999999</v>
      </c>
      <c r="C139">
        <f>11</f>
        <v>11</v>
      </c>
    </row>
    <row r="140" spans="2:3" x14ac:dyDescent="0.3">
      <c r="B140">
        <v>382.08699999999999</v>
      </c>
      <c r="C140">
        <f>11</f>
        <v>11</v>
      </c>
    </row>
    <row r="141" spans="2:3" x14ac:dyDescent="0.3">
      <c r="B141">
        <v>395.50900000000001</v>
      </c>
      <c r="C141">
        <f>11</f>
        <v>11</v>
      </c>
    </row>
    <row r="142" spans="2:3" x14ac:dyDescent="0.3">
      <c r="B142">
        <v>398.33800000000002</v>
      </c>
      <c r="C142">
        <f>11</f>
        <v>11</v>
      </c>
    </row>
    <row r="143" spans="2:3" x14ac:dyDescent="0.3">
      <c r="B143">
        <v>402.95499999999998</v>
      </c>
      <c r="C143">
        <f>9</f>
        <v>9</v>
      </c>
    </row>
    <row r="144" spans="2:3" x14ac:dyDescent="0.3">
      <c r="B144">
        <v>403.774</v>
      </c>
      <c r="C144">
        <f>9</f>
        <v>9</v>
      </c>
    </row>
    <row r="145" spans="2:3" x14ac:dyDescent="0.3">
      <c r="B145">
        <v>409.29899999999998</v>
      </c>
      <c r="C145">
        <f>9</f>
        <v>9</v>
      </c>
    </row>
    <row r="146" spans="2:3" x14ac:dyDescent="0.3">
      <c r="B146">
        <v>410.74900000000002</v>
      </c>
      <c r="C146">
        <f>9</f>
        <v>9</v>
      </c>
    </row>
    <row r="147" spans="2:3" x14ac:dyDescent="0.3">
      <c r="B147">
        <v>427.61099999999999</v>
      </c>
      <c r="C147">
        <f>9</f>
        <v>9</v>
      </c>
    </row>
    <row r="148" spans="2:3" x14ac:dyDescent="0.3">
      <c r="B148">
        <v>430.84300000000002</v>
      </c>
      <c r="C148">
        <f>9</f>
        <v>9</v>
      </c>
    </row>
    <row r="149" spans="2:3" x14ac:dyDescent="0.3">
      <c r="B149">
        <v>438.14100000000002</v>
      </c>
      <c r="C149">
        <f>9</f>
        <v>9</v>
      </c>
    </row>
    <row r="150" spans="2:3" x14ac:dyDescent="0.3">
      <c r="B150">
        <v>442.19299999999998</v>
      </c>
      <c r="C150">
        <f>9</f>
        <v>9</v>
      </c>
    </row>
    <row r="151" spans="2:3" x14ac:dyDescent="0.3">
      <c r="B151">
        <v>447.68599999999998</v>
      </c>
      <c r="C151">
        <f>9</f>
        <v>9</v>
      </c>
    </row>
    <row r="152" spans="2:3" x14ac:dyDescent="0.3">
      <c r="B152">
        <v>462.63499999999999</v>
      </c>
      <c r="C152">
        <f>3</f>
        <v>3</v>
      </c>
    </row>
    <row r="153" spans="2:3" x14ac:dyDescent="0.3">
      <c r="B153">
        <v>471.40499999999997</v>
      </c>
      <c r="C153">
        <f>3</f>
        <v>3</v>
      </c>
    </row>
    <row r="154" spans="2:3" x14ac:dyDescent="0.3">
      <c r="B154">
        <v>494.387</v>
      </c>
      <c r="C154">
        <f>3</f>
        <v>3</v>
      </c>
    </row>
    <row r="155" spans="2:3" x14ac:dyDescent="0.3">
      <c r="B155">
        <v>527.36</v>
      </c>
      <c r="C155">
        <f>2</f>
        <v>2</v>
      </c>
    </row>
    <row r="156" spans="2:3" x14ac:dyDescent="0.3">
      <c r="B156">
        <v>542.18299999999999</v>
      </c>
      <c r="C156">
        <f>2</f>
        <v>2</v>
      </c>
    </row>
    <row r="157" spans="2:3" x14ac:dyDescent="0.3">
      <c r="B157">
        <v>552.68100000000004</v>
      </c>
      <c r="C157">
        <f>5</f>
        <v>5</v>
      </c>
    </row>
    <row r="158" spans="2:3" x14ac:dyDescent="0.3">
      <c r="B158">
        <v>560.51400000000001</v>
      </c>
      <c r="C158">
        <f>5</f>
        <v>5</v>
      </c>
    </row>
    <row r="159" spans="2:3" x14ac:dyDescent="0.3">
      <c r="B159">
        <v>586.32000000000005</v>
      </c>
      <c r="C159">
        <f>5</f>
        <v>5</v>
      </c>
    </row>
    <row r="160" spans="2:3" x14ac:dyDescent="0.3">
      <c r="B160">
        <v>590.25</v>
      </c>
      <c r="C160">
        <f>5</f>
        <v>5</v>
      </c>
    </row>
    <row r="161" spans="2:3" x14ac:dyDescent="0.3">
      <c r="B161">
        <v>597.70100000000002</v>
      </c>
      <c r="C161">
        <f>5</f>
        <v>5</v>
      </c>
    </row>
    <row r="162" spans="2:3" x14ac:dyDescent="0.3">
      <c r="B162">
        <v>609.19500000000005</v>
      </c>
      <c r="C162">
        <f>3</f>
        <v>3</v>
      </c>
    </row>
    <row r="163" spans="2:3" x14ac:dyDescent="0.3">
      <c r="B163">
        <v>633.12400000000002</v>
      </c>
      <c r="C163">
        <f>3</f>
        <v>3</v>
      </c>
    </row>
    <row r="164" spans="2:3" x14ac:dyDescent="0.3">
      <c r="B164">
        <v>643.37</v>
      </c>
      <c r="C164">
        <f>3</f>
        <v>3</v>
      </c>
    </row>
    <row r="165" spans="2:3" x14ac:dyDescent="0.3">
      <c r="B165">
        <v>663.09</v>
      </c>
      <c r="C165">
        <f>6</f>
        <v>6</v>
      </c>
    </row>
    <row r="166" spans="2:3" x14ac:dyDescent="0.3">
      <c r="B166">
        <v>668.74400000000003</v>
      </c>
      <c r="C166">
        <f>6</f>
        <v>6</v>
      </c>
    </row>
    <row r="167" spans="2:3" x14ac:dyDescent="0.3">
      <c r="B167">
        <v>683.69100000000003</v>
      </c>
      <c r="C167">
        <f>6</f>
        <v>6</v>
      </c>
    </row>
    <row r="168" spans="2:3" x14ac:dyDescent="0.3">
      <c r="B168">
        <v>685.23500000000001</v>
      </c>
      <c r="C168">
        <f>6</f>
        <v>6</v>
      </c>
    </row>
    <row r="169" spans="2:3" x14ac:dyDescent="0.3">
      <c r="B169">
        <v>688.601</v>
      </c>
      <c r="C169">
        <f>6</f>
        <v>6</v>
      </c>
    </row>
    <row r="170" spans="2:3" x14ac:dyDescent="0.3">
      <c r="B170">
        <v>694.428</v>
      </c>
      <c r="C170">
        <f>6</f>
        <v>6</v>
      </c>
    </row>
    <row r="171" spans="2:3" x14ac:dyDescent="0.3">
      <c r="B171">
        <v>701.80899999999997</v>
      </c>
      <c r="C171">
        <f>3</f>
        <v>3</v>
      </c>
    </row>
    <row r="172" spans="2:3" x14ac:dyDescent="0.3">
      <c r="B172">
        <v>710.88</v>
      </c>
      <c r="C172">
        <f>3</f>
        <v>3</v>
      </c>
    </row>
    <row r="173" spans="2:3" x14ac:dyDescent="0.3">
      <c r="B173">
        <v>719.654</v>
      </c>
      <c r="C173">
        <f>3</f>
        <v>3</v>
      </c>
    </row>
    <row r="174" spans="2:3" x14ac:dyDescent="0.3">
      <c r="B174">
        <v>760.79499999999996</v>
      </c>
      <c r="C174">
        <f>3</f>
        <v>3</v>
      </c>
    </row>
    <row r="175" spans="2:3" x14ac:dyDescent="0.3">
      <c r="B175">
        <v>768.31100000000004</v>
      </c>
      <c r="C175">
        <f>3</f>
        <v>3</v>
      </c>
    </row>
    <row r="176" spans="2:3" x14ac:dyDescent="0.3">
      <c r="B176">
        <v>793.43700000000001</v>
      </c>
      <c r="C176">
        <f>3</f>
        <v>3</v>
      </c>
    </row>
    <row r="177" spans="2:3" x14ac:dyDescent="0.3">
      <c r="B177">
        <v>848.16399999999999</v>
      </c>
      <c r="C177">
        <f>1</f>
        <v>1</v>
      </c>
    </row>
    <row r="178" spans="2:3" x14ac:dyDescent="0.3">
      <c r="B178">
        <v>931.03399999999999</v>
      </c>
      <c r="C178">
        <f>2</f>
        <v>2</v>
      </c>
    </row>
    <row r="179" spans="2:3" x14ac:dyDescent="0.3">
      <c r="B179">
        <v>940.70500000000004</v>
      </c>
      <c r="C179">
        <f>2</f>
        <v>2</v>
      </c>
    </row>
    <row r="180" spans="2:3" x14ac:dyDescent="0.3">
      <c r="B180">
        <v>956.99599999999998</v>
      </c>
      <c r="C180">
        <f>2</f>
        <v>2</v>
      </c>
    </row>
    <row r="181" spans="2:3" x14ac:dyDescent="0.3">
      <c r="B181">
        <v>967.226</v>
      </c>
      <c r="C181">
        <f>2</f>
        <v>2</v>
      </c>
    </row>
    <row r="182" spans="2:3" x14ac:dyDescent="0.3">
      <c r="B182">
        <v>1124.559</v>
      </c>
      <c r="C182">
        <f>4</f>
        <v>4</v>
      </c>
    </row>
    <row r="183" spans="2:3" x14ac:dyDescent="0.3">
      <c r="B183">
        <v>1142.1610000000001</v>
      </c>
      <c r="C183">
        <f>4</f>
        <v>4</v>
      </c>
    </row>
    <row r="184" spans="2:3" x14ac:dyDescent="0.3">
      <c r="B184">
        <v>1183.2380000000001</v>
      </c>
      <c r="C184">
        <f>4</f>
        <v>4</v>
      </c>
    </row>
    <row r="185" spans="2:3" x14ac:dyDescent="0.3">
      <c r="B185">
        <v>1663.0160000000001</v>
      </c>
      <c r="C185">
        <f>4</f>
        <v>4</v>
      </c>
    </row>
  </sheetData>
  <sortState xmlns:xlrd2="http://schemas.microsoft.com/office/spreadsheetml/2017/richdata2" ref="B2:B302">
    <sortCondition ref="B1"/>
  </sortState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341"/>
  <sheetViews>
    <sheetView topLeftCell="H40" workbookViewId="0">
      <selection activeCell="Y42" sqref="Y42"/>
    </sheetView>
  </sheetViews>
  <sheetFormatPr defaultRowHeight="14.4" x14ac:dyDescent="0.3"/>
  <cols>
    <col min="4" max="4" width="15.33203125" customWidth="1"/>
    <col min="5" max="5" width="7.33203125" customWidth="1"/>
    <col min="7" max="7" width="22.21875" customWidth="1"/>
  </cols>
  <sheetData>
    <row r="1" spans="2:14" x14ac:dyDescent="0.3">
      <c r="B1" t="s">
        <v>0</v>
      </c>
    </row>
    <row r="2" spans="2:14" x14ac:dyDescent="0.3">
      <c r="B2">
        <v>23.021999999999998</v>
      </c>
      <c r="C2">
        <f>8</f>
        <v>8</v>
      </c>
      <c r="D2" t="s">
        <v>41</v>
      </c>
      <c r="E2">
        <f>340</f>
        <v>340</v>
      </c>
      <c r="I2">
        <f>8</f>
        <v>8</v>
      </c>
      <c r="J2" t="s">
        <v>40</v>
      </c>
      <c r="K2">
        <f>I2*100/$E$2</f>
        <v>2.3529411764705883</v>
      </c>
      <c r="M2" t="s">
        <v>40</v>
      </c>
      <c r="N2">
        <f>K2</f>
        <v>2.3529411764705883</v>
      </c>
    </row>
    <row r="3" spans="2:14" x14ac:dyDescent="0.3">
      <c r="B3">
        <v>25.739000000000001</v>
      </c>
      <c r="C3">
        <f>8</f>
        <v>8</v>
      </c>
      <c r="I3">
        <f>15</f>
        <v>15</v>
      </c>
      <c r="J3" t="s">
        <v>39</v>
      </c>
      <c r="K3">
        <f t="shared" ref="K3:K24" si="0">I3*100/$E$2</f>
        <v>4.4117647058823533</v>
      </c>
      <c r="M3" t="s">
        <v>39</v>
      </c>
      <c r="N3">
        <f>K3</f>
        <v>4.4117647058823533</v>
      </c>
    </row>
    <row r="4" spans="2:14" x14ac:dyDescent="0.3">
      <c r="B4">
        <v>37.789000000000001</v>
      </c>
      <c r="C4">
        <f>8</f>
        <v>8</v>
      </c>
      <c r="I4">
        <f>21</f>
        <v>21</v>
      </c>
      <c r="J4" t="s">
        <v>1</v>
      </c>
      <c r="K4">
        <f>I4*100/$E$2</f>
        <v>6.1764705882352944</v>
      </c>
      <c r="M4" t="s">
        <v>21</v>
      </c>
      <c r="N4">
        <f>K4+K5</f>
        <v>16.764705882352942</v>
      </c>
    </row>
    <row r="5" spans="2:14" x14ac:dyDescent="0.3">
      <c r="B5">
        <v>38.369</v>
      </c>
      <c r="C5">
        <f>8</f>
        <v>8</v>
      </c>
      <c r="I5">
        <f>36</f>
        <v>36</v>
      </c>
      <c r="J5" t="s">
        <v>2</v>
      </c>
      <c r="K5">
        <f t="shared" si="0"/>
        <v>10.588235294117647</v>
      </c>
      <c r="M5" t="s">
        <v>22</v>
      </c>
      <c r="N5">
        <f>K6+K7</f>
        <v>20</v>
      </c>
    </row>
    <row r="6" spans="2:14" x14ac:dyDescent="0.3">
      <c r="B6">
        <v>41.503</v>
      </c>
      <c r="C6">
        <f>8</f>
        <v>8</v>
      </c>
      <c r="I6">
        <f>37</f>
        <v>37</v>
      </c>
      <c r="J6" t="s">
        <v>3</v>
      </c>
      <c r="K6">
        <f t="shared" si="0"/>
        <v>10.882352941176471</v>
      </c>
      <c r="M6" t="s">
        <v>23</v>
      </c>
      <c r="N6">
        <f>K8+K9</f>
        <v>18.52941176470588</v>
      </c>
    </row>
    <row r="7" spans="2:14" x14ac:dyDescent="0.3">
      <c r="B7">
        <v>46.042999999999999</v>
      </c>
      <c r="C7">
        <f>8</f>
        <v>8</v>
      </c>
      <c r="I7">
        <f>31</f>
        <v>31</v>
      </c>
      <c r="J7" t="s">
        <v>4</v>
      </c>
      <c r="K7">
        <f t="shared" si="0"/>
        <v>9.117647058823529</v>
      </c>
      <c r="M7" t="s">
        <v>24</v>
      </c>
      <c r="N7">
        <f>K10+K11</f>
        <v>11.470588235294118</v>
      </c>
    </row>
    <row r="8" spans="2:14" x14ac:dyDescent="0.3">
      <c r="B8">
        <v>47.46</v>
      </c>
      <c r="C8">
        <f>8</f>
        <v>8</v>
      </c>
      <c r="I8">
        <f>38</f>
        <v>38</v>
      </c>
      <c r="J8" t="s">
        <v>5</v>
      </c>
      <c r="K8">
        <f t="shared" si="0"/>
        <v>11.176470588235293</v>
      </c>
      <c r="M8" t="s">
        <v>25</v>
      </c>
      <c r="N8">
        <f>K12+K13</f>
        <v>9.4117647058823515</v>
      </c>
    </row>
    <row r="9" spans="2:14" x14ac:dyDescent="0.3">
      <c r="B9">
        <v>48.835999999999999</v>
      </c>
      <c r="C9">
        <f>8</f>
        <v>8</v>
      </c>
      <c r="I9">
        <f>25</f>
        <v>25</v>
      </c>
      <c r="J9" t="s">
        <v>6</v>
      </c>
      <c r="K9">
        <f t="shared" si="0"/>
        <v>7.3529411764705879</v>
      </c>
      <c r="M9" t="s">
        <v>26</v>
      </c>
      <c r="N9">
        <f>K14+K15</f>
        <v>6.764705882352942</v>
      </c>
    </row>
    <row r="10" spans="2:14" x14ac:dyDescent="0.3">
      <c r="B10">
        <v>51.478000000000002</v>
      </c>
      <c r="C10">
        <f>15</f>
        <v>15</v>
      </c>
      <c r="I10">
        <f>18</f>
        <v>18</v>
      </c>
      <c r="J10" t="s">
        <v>7</v>
      </c>
      <c r="K10">
        <f t="shared" si="0"/>
        <v>5.2941176470588234</v>
      </c>
      <c r="M10" t="s">
        <v>27</v>
      </c>
      <c r="N10">
        <f>K16+K17</f>
        <v>1.7647058823529411</v>
      </c>
    </row>
    <row r="11" spans="2:14" x14ac:dyDescent="0.3">
      <c r="B11">
        <v>52.188000000000002</v>
      </c>
      <c r="C11">
        <f>15</f>
        <v>15</v>
      </c>
      <c r="I11">
        <f>21</f>
        <v>21</v>
      </c>
      <c r="J11" t="s">
        <v>8</v>
      </c>
      <c r="K11">
        <f t="shared" si="0"/>
        <v>6.1764705882352944</v>
      </c>
      <c r="M11" t="s">
        <v>28</v>
      </c>
      <c r="N11">
        <f>K18+K19</f>
        <v>2.3529411764705883</v>
      </c>
    </row>
    <row r="12" spans="2:14" x14ac:dyDescent="0.3">
      <c r="B12">
        <v>57.554000000000002</v>
      </c>
      <c r="C12">
        <f>15</f>
        <v>15</v>
      </c>
      <c r="I12">
        <f>18</f>
        <v>18</v>
      </c>
      <c r="J12" t="s">
        <v>9</v>
      </c>
      <c r="K12">
        <f t="shared" si="0"/>
        <v>5.2941176470588234</v>
      </c>
      <c r="M12" t="s">
        <v>29</v>
      </c>
      <c r="N12">
        <f>K20+K21</f>
        <v>1.7647058823529411</v>
      </c>
    </row>
    <row r="13" spans="2:14" x14ac:dyDescent="0.3">
      <c r="B13">
        <v>58.694000000000003</v>
      </c>
      <c r="C13">
        <f>15</f>
        <v>15</v>
      </c>
      <c r="I13">
        <f>14</f>
        <v>14</v>
      </c>
      <c r="J13" t="s">
        <v>10</v>
      </c>
      <c r="K13">
        <f t="shared" si="0"/>
        <v>4.117647058823529</v>
      </c>
      <c r="M13" t="s">
        <v>30</v>
      </c>
      <c r="N13">
        <f>K22+K23</f>
        <v>0.88235294117647056</v>
      </c>
    </row>
    <row r="14" spans="2:14" x14ac:dyDescent="0.3">
      <c r="B14">
        <v>65.114999999999995</v>
      </c>
      <c r="C14">
        <f>15</f>
        <v>15</v>
      </c>
      <c r="I14">
        <f>8</f>
        <v>8</v>
      </c>
      <c r="J14" t="s">
        <v>11</v>
      </c>
      <c r="K14">
        <f t="shared" si="0"/>
        <v>2.3529411764705883</v>
      </c>
      <c r="M14" t="s">
        <v>31</v>
      </c>
      <c r="N14">
        <f>K24</f>
        <v>2.0588235294117645</v>
      </c>
    </row>
    <row r="15" spans="2:14" x14ac:dyDescent="0.3">
      <c r="B15">
        <v>67.119</v>
      </c>
      <c r="C15">
        <f>15</f>
        <v>15</v>
      </c>
      <c r="I15">
        <f>15</f>
        <v>15</v>
      </c>
      <c r="J15" t="s">
        <v>12</v>
      </c>
      <c r="K15">
        <f t="shared" si="0"/>
        <v>4.4117647058823533</v>
      </c>
    </row>
    <row r="16" spans="2:14" x14ac:dyDescent="0.3">
      <c r="B16">
        <v>69.064999999999998</v>
      </c>
      <c r="C16">
        <f>15</f>
        <v>15</v>
      </c>
      <c r="I16">
        <f>3</f>
        <v>3</v>
      </c>
      <c r="J16" t="s">
        <v>13</v>
      </c>
      <c r="K16">
        <f t="shared" si="0"/>
        <v>0.88235294117647056</v>
      </c>
    </row>
    <row r="17" spans="2:11" x14ac:dyDescent="0.3">
      <c r="B17">
        <v>72.801000000000002</v>
      </c>
      <c r="C17">
        <f>15</f>
        <v>15</v>
      </c>
      <c r="I17">
        <f>3</f>
        <v>3</v>
      </c>
      <c r="J17" t="s">
        <v>14</v>
      </c>
      <c r="K17">
        <f t="shared" si="0"/>
        <v>0.88235294117647056</v>
      </c>
    </row>
    <row r="18" spans="2:11" x14ac:dyDescent="0.3">
      <c r="B18">
        <v>73.704999999999998</v>
      </c>
      <c r="C18">
        <f>15</f>
        <v>15</v>
      </c>
      <c r="I18">
        <f>3</f>
        <v>3</v>
      </c>
      <c r="J18" t="s">
        <v>15</v>
      </c>
      <c r="K18">
        <f t="shared" si="0"/>
        <v>0.88235294117647056</v>
      </c>
    </row>
    <row r="19" spans="2:11" x14ac:dyDescent="0.3">
      <c r="B19">
        <v>80.575999999999993</v>
      </c>
      <c r="C19">
        <f>15</f>
        <v>15</v>
      </c>
      <c r="I19">
        <f>5</f>
        <v>5</v>
      </c>
      <c r="J19" t="s">
        <v>16</v>
      </c>
      <c r="K19">
        <f t="shared" si="0"/>
        <v>1.4705882352941178</v>
      </c>
    </row>
    <row r="20" spans="2:11" x14ac:dyDescent="0.3">
      <c r="B20">
        <v>83.004999999999995</v>
      </c>
      <c r="C20">
        <f>15</f>
        <v>15</v>
      </c>
      <c r="I20">
        <f>4</f>
        <v>4</v>
      </c>
      <c r="J20" t="s">
        <v>17</v>
      </c>
      <c r="K20">
        <f t="shared" si="0"/>
        <v>1.1764705882352942</v>
      </c>
    </row>
    <row r="21" spans="2:11" x14ac:dyDescent="0.3">
      <c r="B21">
        <v>83.8</v>
      </c>
      <c r="C21">
        <f>15</f>
        <v>15</v>
      </c>
      <c r="I21">
        <f>2</f>
        <v>2</v>
      </c>
      <c r="J21" t="s">
        <v>18</v>
      </c>
      <c r="K21">
        <f t="shared" si="0"/>
        <v>0.58823529411764708</v>
      </c>
    </row>
    <row r="22" spans="2:11" x14ac:dyDescent="0.3">
      <c r="B22">
        <v>89.902000000000001</v>
      </c>
      <c r="C22">
        <f>15</f>
        <v>15</v>
      </c>
      <c r="I22">
        <f>3</f>
        <v>3</v>
      </c>
      <c r="J22" t="s">
        <v>19</v>
      </c>
      <c r="K22">
        <f t="shared" si="0"/>
        <v>0.88235294117647056</v>
      </c>
    </row>
    <row r="23" spans="2:11" x14ac:dyDescent="0.3">
      <c r="B23">
        <v>98.347999999999999</v>
      </c>
      <c r="C23">
        <f>15</f>
        <v>15</v>
      </c>
      <c r="I23">
        <f>0</f>
        <v>0</v>
      </c>
      <c r="J23" t="s">
        <v>20</v>
      </c>
      <c r="K23">
        <f t="shared" si="0"/>
        <v>0</v>
      </c>
    </row>
    <row r="24" spans="2:11" x14ac:dyDescent="0.3">
      <c r="B24">
        <v>99.02</v>
      </c>
      <c r="C24">
        <f>15</f>
        <v>15</v>
      </c>
      <c r="I24">
        <f>7</f>
        <v>7</v>
      </c>
      <c r="J24" t="s">
        <v>31</v>
      </c>
      <c r="K24">
        <f t="shared" si="0"/>
        <v>2.0588235294117645</v>
      </c>
    </row>
    <row r="25" spans="2:11" x14ac:dyDescent="0.3">
      <c r="B25">
        <v>103.59699999999999</v>
      </c>
      <c r="C25">
        <f>21</f>
        <v>21</v>
      </c>
      <c r="K25">
        <f>SUM(K2:K24)</f>
        <v>98.529411764705856</v>
      </c>
    </row>
    <row r="26" spans="2:11" x14ac:dyDescent="0.3">
      <c r="B26">
        <v>104.235</v>
      </c>
      <c r="C26">
        <f>21</f>
        <v>21</v>
      </c>
    </row>
    <row r="27" spans="2:11" x14ac:dyDescent="0.3">
      <c r="B27">
        <v>113.95099999999999</v>
      </c>
      <c r="C27">
        <f>21</f>
        <v>21</v>
      </c>
    </row>
    <row r="28" spans="2:11" x14ac:dyDescent="0.3">
      <c r="B28">
        <v>115.108</v>
      </c>
      <c r="C28">
        <f>21</f>
        <v>21</v>
      </c>
    </row>
    <row r="29" spans="2:11" x14ac:dyDescent="0.3">
      <c r="B29">
        <v>122.361</v>
      </c>
      <c r="C29">
        <f>21</f>
        <v>21</v>
      </c>
    </row>
    <row r="30" spans="2:11" ht="15" thickBot="1" x14ac:dyDescent="0.35">
      <c r="B30">
        <v>126.619</v>
      </c>
      <c r="C30">
        <f>21</f>
        <v>21</v>
      </c>
    </row>
    <row r="31" spans="2:11" x14ac:dyDescent="0.3">
      <c r="B31">
        <v>127.14100000000001</v>
      </c>
      <c r="C31">
        <f>21</f>
        <v>21</v>
      </c>
      <c r="G31" s="1" t="s">
        <v>32</v>
      </c>
      <c r="H31" s="7">
        <f>SUMPRODUCT(B2:B341,C2:C341)/SUM(C2:C341)</f>
        <v>315.38255743325988</v>
      </c>
    </row>
    <row r="32" spans="2:11" x14ac:dyDescent="0.3">
      <c r="B32">
        <v>128.69499999999999</v>
      </c>
      <c r="C32">
        <f>21</f>
        <v>21</v>
      </c>
      <c r="G32" s="2" t="s">
        <v>33</v>
      </c>
      <c r="H32" s="4">
        <f>AVERAGE(B2:B341)</f>
        <v>391.94791176470562</v>
      </c>
    </row>
    <row r="33" spans="2:8" x14ac:dyDescent="0.3">
      <c r="B33">
        <v>134.72999999999999</v>
      </c>
      <c r="C33">
        <f>21</f>
        <v>21</v>
      </c>
      <c r="G33" s="2" t="s">
        <v>36</v>
      </c>
      <c r="H33" s="4">
        <f>_xlfn.STDEV.P(B2:B341)</f>
        <v>260.20066675976773</v>
      </c>
    </row>
    <row r="34" spans="2:8" x14ac:dyDescent="0.3">
      <c r="B34">
        <v>138.12899999999999</v>
      </c>
      <c r="C34">
        <f>21</f>
        <v>21</v>
      </c>
      <c r="G34" s="2" t="s">
        <v>34</v>
      </c>
      <c r="H34" s="4">
        <f>100*H33/H32</f>
        <v>66.386542433212796</v>
      </c>
    </row>
    <row r="35" spans="2:8" ht="15" thickBot="1" x14ac:dyDescent="0.35">
      <c r="B35">
        <v>138.608</v>
      </c>
      <c r="C35">
        <f>21</f>
        <v>21</v>
      </c>
      <c r="G35" s="5" t="s">
        <v>35</v>
      </c>
      <c r="H35" s="6">
        <f>H31/H32</f>
        <v>0.80465426136162321</v>
      </c>
    </row>
    <row r="36" spans="2:8" x14ac:dyDescent="0.3">
      <c r="B36">
        <v>139.08500000000001</v>
      </c>
      <c r="C36">
        <f>21</f>
        <v>21</v>
      </c>
      <c r="G36" s="3" t="s">
        <v>37</v>
      </c>
    </row>
    <row r="37" spans="2:8" x14ac:dyDescent="0.3">
      <c r="B37">
        <v>140.035</v>
      </c>
      <c r="C37">
        <f>21</f>
        <v>21</v>
      </c>
      <c r="G37" s="3" t="s">
        <v>38</v>
      </c>
    </row>
    <row r="38" spans="2:8" x14ac:dyDescent="0.3">
      <c r="B38">
        <v>140.50700000000001</v>
      </c>
      <c r="C38">
        <f>21</f>
        <v>21</v>
      </c>
    </row>
    <row r="39" spans="2:8" x14ac:dyDescent="0.3">
      <c r="B39">
        <v>142.381</v>
      </c>
      <c r="C39">
        <f>21</f>
        <v>21</v>
      </c>
    </row>
    <row r="40" spans="2:8" x14ac:dyDescent="0.3">
      <c r="B40">
        <v>142.58600000000001</v>
      </c>
      <c r="C40">
        <f>21</f>
        <v>21</v>
      </c>
    </row>
    <row r="41" spans="2:8" x14ac:dyDescent="0.3">
      <c r="B41">
        <v>145.601</v>
      </c>
      <c r="C41">
        <f>21</f>
        <v>21</v>
      </c>
    </row>
    <row r="42" spans="2:8" x14ac:dyDescent="0.3">
      <c r="B42">
        <v>146.50800000000001</v>
      </c>
      <c r="C42">
        <f>21</f>
        <v>21</v>
      </c>
    </row>
    <row r="43" spans="2:8" x14ac:dyDescent="0.3">
      <c r="B43">
        <v>147.41</v>
      </c>
      <c r="C43">
        <f>21</f>
        <v>21</v>
      </c>
    </row>
    <row r="44" spans="2:8" x14ac:dyDescent="0.3">
      <c r="B44">
        <v>149.63999999999999</v>
      </c>
      <c r="C44">
        <f>21</f>
        <v>21</v>
      </c>
    </row>
    <row r="45" spans="2:8" x14ac:dyDescent="0.3">
      <c r="B45">
        <v>150.08199999999999</v>
      </c>
      <c r="C45">
        <f>21</f>
        <v>21</v>
      </c>
    </row>
    <row r="46" spans="2:8" x14ac:dyDescent="0.3">
      <c r="B46">
        <v>153.57300000000001</v>
      </c>
      <c r="C46">
        <f>36</f>
        <v>36</v>
      </c>
    </row>
    <row r="47" spans="2:8" x14ac:dyDescent="0.3">
      <c r="B47">
        <v>154.43299999999999</v>
      </c>
      <c r="C47">
        <f>36</f>
        <v>36</v>
      </c>
    </row>
    <row r="48" spans="2:8" x14ac:dyDescent="0.3">
      <c r="B48">
        <v>154.86199999999999</v>
      </c>
      <c r="C48">
        <f>36</f>
        <v>36</v>
      </c>
    </row>
    <row r="49" spans="2:3" x14ac:dyDescent="0.3">
      <c r="B49">
        <v>156.56399999999999</v>
      </c>
      <c r="C49">
        <f>36</f>
        <v>36</v>
      </c>
    </row>
    <row r="50" spans="2:3" x14ac:dyDescent="0.3">
      <c r="B50">
        <v>156.78899999999999</v>
      </c>
      <c r="C50">
        <f>36</f>
        <v>36</v>
      </c>
    </row>
    <row r="51" spans="2:3" x14ac:dyDescent="0.3">
      <c r="B51">
        <v>162.78700000000001</v>
      </c>
      <c r="C51">
        <f>36</f>
        <v>36</v>
      </c>
    </row>
    <row r="52" spans="2:3" x14ac:dyDescent="0.3">
      <c r="B52">
        <v>164.809</v>
      </c>
      <c r="C52">
        <f>36</f>
        <v>36</v>
      </c>
    </row>
    <row r="53" spans="2:3" x14ac:dyDescent="0.3">
      <c r="B53">
        <v>166.011</v>
      </c>
      <c r="C53">
        <f>36</f>
        <v>36</v>
      </c>
    </row>
    <row r="54" spans="2:3" x14ac:dyDescent="0.3">
      <c r="B54">
        <v>167.6</v>
      </c>
      <c r="C54">
        <f>36</f>
        <v>36</v>
      </c>
    </row>
    <row r="55" spans="2:3" x14ac:dyDescent="0.3">
      <c r="B55">
        <v>169.95500000000001</v>
      </c>
      <c r="C55">
        <f>36</f>
        <v>36</v>
      </c>
    </row>
    <row r="56" spans="2:3" x14ac:dyDescent="0.3">
      <c r="B56">
        <v>171.12</v>
      </c>
      <c r="C56">
        <f>36</f>
        <v>36</v>
      </c>
    </row>
    <row r="57" spans="2:3" x14ac:dyDescent="0.3">
      <c r="B57">
        <v>172.66200000000001</v>
      </c>
      <c r="C57">
        <f>36</f>
        <v>36</v>
      </c>
    </row>
    <row r="58" spans="2:3" x14ac:dyDescent="0.3">
      <c r="B58">
        <v>173.04499999999999</v>
      </c>
      <c r="C58">
        <f>36</f>
        <v>36</v>
      </c>
    </row>
    <row r="59" spans="2:3" x14ac:dyDescent="0.3">
      <c r="B59">
        <v>175.70500000000001</v>
      </c>
      <c r="C59">
        <f>36</f>
        <v>36</v>
      </c>
    </row>
    <row r="60" spans="2:3" x14ac:dyDescent="0.3">
      <c r="B60">
        <v>176.08099999999999</v>
      </c>
      <c r="C60">
        <f>36</f>
        <v>36</v>
      </c>
    </row>
    <row r="61" spans="2:3" x14ac:dyDescent="0.3">
      <c r="B61">
        <v>178.696</v>
      </c>
      <c r="C61">
        <f>36</f>
        <v>36</v>
      </c>
    </row>
    <row r="62" spans="2:3" x14ac:dyDescent="0.3">
      <c r="B62">
        <v>179.804</v>
      </c>
      <c r="C62">
        <f>36</f>
        <v>36</v>
      </c>
    </row>
    <row r="63" spans="2:3" x14ac:dyDescent="0.3">
      <c r="B63">
        <v>180.172</v>
      </c>
      <c r="C63">
        <f>36</f>
        <v>36</v>
      </c>
    </row>
    <row r="64" spans="2:3" x14ac:dyDescent="0.3">
      <c r="B64">
        <v>182.00200000000001</v>
      </c>
      <c r="C64">
        <f>36</f>
        <v>36</v>
      </c>
    </row>
    <row r="65" spans="2:3" x14ac:dyDescent="0.3">
      <c r="B65">
        <v>182.26400000000001</v>
      </c>
      <c r="C65">
        <f>36</f>
        <v>36</v>
      </c>
    </row>
    <row r="66" spans="2:3" x14ac:dyDescent="0.3">
      <c r="B66">
        <v>184.43799999999999</v>
      </c>
      <c r="C66">
        <f>36</f>
        <v>36</v>
      </c>
    </row>
    <row r="67" spans="2:3" x14ac:dyDescent="0.3">
      <c r="B67">
        <v>185.60599999999999</v>
      </c>
      <c r="C67">
        <f>36</f>
        <v>36</v>
      </c>
    </row>
    <row r="68" spans="2:3" x14ac:dyDescent="0.3">
      <c r="B68">
        <v>185.96299999999999</v>
      </c>
      <c r="C68">
        <f>36</f>
        <v>36</v>
      </c>
    </row>
    <row r="69" spans="2:3" x14ac:dyDescent="0.3">
      <c r="B69">
        <v>187.38200000000001</v>
      </c>
      <c r="C69">
        <f>36</f>
        <v>36</v>
      </c>
    </row>
    <row r="70" spans="2:3" x14ac:dyDescent="0.3">
      <c r="B70">
        <v>188.791</v>
      </c>
      <c r="C70">
        <f>36</f>
        <v>36</v>
      </c>
    </row>
    <row r="71" spans="2:3" x14ac:dyDescent="0.3">
      <c r="B71">
        <v>189.06299999999999</v>
      </c>
      <c r="C71">
        <f>36</f>
        <v>36</v>
      </c>
    </row>
    <row r="72" spans="2:3" x14ac:dyDescent="0.3">
      <c r="B72">
        <v>189.84100000000001</v>
      </c>
      <c r="C72">
        <f>36</f>
        <v>36</v>
      </c>
    </row>
    <row r="73" spans="2:3" x14ac:dyDescent="0.3">
      <c r="B73">
        <v>190.114</v>
      </c>
      <c r="C73">
        <f>36</f>
        <v>36</v>
      </c>
    </row>
    <row r="74" spans="2:3" x14ac:dyDescent="0.3">
      <c r="B74">
        <v>190.53800000000001</v>
      </c>
      <c r="C74">
        <f>36</f>
        <v>36</v>
      </c>
    </row>
    <row r="75" spans="2:3" x14ac:dyDescent="0.3">
      <c r="B75">
        <v>191.578</v>
      </c>
      <c r="C75">
        <f>36</f>
        <v>36</v>
      </c>
    </row>
    <row r="76" spans="2:3" x14ac:dyDescent="0.3">
      <c r="B76">
        <v>191.85400000000001</v>
      </c>
      <c r="C76">
        <f>36</f>
        <v>36</v>
      </c>
    </row>
    <row r="77" spans="2:3" x14ac:dyDescent="0.3">
      <c r="B77">
        <v>192.95599999999999</v>
      </c>
      <c r="C77">
        <f>36</f>
        <v>36</v>
      </c>
    </row>
    <row r="78" spans="2:3" x14ac:dyDescent="0.3">
      <c r="B78">
        <v>195.68299999999999</v>
      </c>
      <c r="C78">
        <f>36</f>
        <v>36</v>
      </c>
    </row>
    <row r="79" spans="2:3" x14ac:dyDescent="0.3">
      <c r="B79">
        <v>196.02199999999999</v>
      </c>
      <c r="C79">
        <f>36</f>
        <v>36</v>
      </c>
    </row>
    <row r="80" spans="2:3" x14ac:dyDescent="0.3">
      <c r="B80">
        <v>196.696</v>
      </c>
      <c r="C80">
        <f>36</f>
        <v>36</v>
      </c>
    </row>
    <row r="81" spans="2:3" x14ac:dyDescent="0.3">
      <c r="B81">
        <v>197.03299999999999</v>
      </c>
      <c r="C81">
        <f>36</f>
        <v>36</v>
      </c>
    </row>
    <row r="82" spans="2:3" x14ac:dyDescent="0.3">
      <c r="B82">
        <v>201.02699999999999</v>
      </c>
      <c r="C82">
        <f>37</f>
        <v>37</v>
      </c>
    </row>
    <row r="83" spans="2:3" x14ac:dyDescent="0.3">
      <c r="B83">
        <v>205.911</v>
      </c>
      <c r="C83">
        <f>37</f>
        <v>37</v>
      </c>
    </row>
    <row r="84" spans="2:3" x14ac:dyDescent="0.3">
      <c r="B84">
        <v>206.208</v>
      </c>
      <c r="C84">
        <f>37</f>
        <v>37</v>
      </c>
    </row>
    <row r="85" spans="2:3" x14ac:dyDescent="0.3">
      <c r="B85">
        <v>207.19399999999999</v>
      </c>
      <c r="C85">
        <f>37</f>
        <v>37</v>
      </c>
    </row>
    <row r="86" spans="2:3" x14ac:dyDescent="0.3">
      <c r="B86">
        <v>207.51400000000001</v>
      </c>
      <c r="C86">
        <f>37</f>
        <v>37</v>
      </c>
    </row>
    <row r="87" spans="2:3" x14ac:dyDescent="0.3">
      <c r="B87">
        <v>208.46899999999999</v>
      </c>
      <c r="C87">
        <f>37</f>
        <v>37</v>
      </c>
    </row>
    <row r="88" spans="2:3" x14ac:dyDescent="0.3">
      <c r="B88">
        <v>210.05199999999999</v>
      </c>
      <c r="C88">
        <f>37</f>
        <v>37</v>
      </c>
    </row>
    <row r="89" spans="2:3" x14ac:dyDescent="0.3">
      <c r="B89">
        <v>211.31</v>
      </c>
      <c r="C89">
        <f>37</f>
        <v>37</v>
      </c>
    </row>
    <row r="90" spans="2:3" x14ac:dyDescent="0.3">
      <c r="B90">
        <v>211.62299999999999</v>
      </c>
      <c r="C90">
        <f>37</f>
        <v>37</v>
      </c>
    </row>
    <row r="91" spans="2:3" x14ac:dyDescent="0.3">
      <c r="B91">
        <v>212.249</v>
      </c>
      <c r="C91">
        <f>37</f>
        <v>37</v>
      </c>
    </row>
    <row r="92" spans="2:3" x14ac:dyDescent="0.3">
      <c r="B92">
        <v>212.554</v>
      </c>
      <c r="C92">
        <f>37</f>
        <v>37</v>
      </c>
    </row>
    <row r="93" spans="2:3" x14ac:dyDescent="0.3">
      <c r="B93">
        <v>214.113</v>
      </c>
      <c r="C93">
        <f>37</f>
        <v>37</v>
      </c>
    </row>
    <row r="94" spans="2:3" x14ac:dyDescent="0.3">
      <c r="B94">
        <v>215.03899999999999</v>
      </c>
      <c r="C94">
        <f>37</f>
        <v>37</v>
      </c>
    </row>
    <row r="95" spans="2:3" x14ac:dyDescent="0.3">
      <c r="B95">
        <v>216.268</v>
      </c>
      <c r="C95">
        <f>37</f>
        <v>37</v>
      </c>
    </row>
    <row r="96" spans="2:3" x14ac:dyDescent="0.3">
      <c r="B96">
        <v>217.185</v>
      </c>
      <c r="C96">
        <f>37</f>
        <v>37</v>
      </c>
    </row>
    <row r="97" spans="2:3" x14ac:dyDescent="0.3">
      <c r="B97">
        <v>219.91300000000001</v>
      </c>
      <c r="C97">
        <f>37</f>
        <v>37</v>
      </c>
    </row>
    <row r="98" spans="2:3" x14ac:dyDescent="0.3">
      <c r="B98">
        <v>221.11500000000001</v>
      </c>
      <c r="C98">
        <f>37</f>
        <v>37</v>
      </c>
    </row>
    <row r="99" spans="2:3" x14ac:dyDescent="0.3">
      <c r="B99">
        <v>221.41399999999999</v>
      </c>
      <c r="C99">
        <f>37</f>
        <v>37</v>
      </c>
    </row>
    <row r="100" spans="2:3" x14ac:dyDescent="0.3">
      <c r="B100">
        <v>226.73599999999999</v>
      </c>
      <c r="C100">
        <f>37</f>
        <v>37</v>
      </c>
    </row>
    <row r="101" spans="2:3" x14ac:dyDescent="0.3">
      <c r="B101">
        <v>227.02799999999999</v>
      </c>
      <c r="C101">
        <f>37</f>
        <v>37</v>
      </c>
    </row>
    <row r="102" spans="2:3" x14ac:dyDescent="0.3">
      <c r="B102">
        <v>227.35499999999999</v>
      </c>
      <c r="C102">
        <f>37</f>
        <v>37</v>
      </c>
    </row>
    <row r="103" spans="2:3" x14ac:dyDescent="0.3">
      <c r="B103">
        <v>227.90199999999999</v>
      </c>
      <c r="C103">
        <f>37</f>
        <v>37</v>
      </c>
    </row>
    <row r="104" spans="2:3" x14ac:dyDescent="0.3">
      <c r="B104">
        <v>228.23</v>
      </c>
      <c r="C104">
        <f>37</f>
        <v>37</v>
      </c>
    </row>
    <row r="105" spans="2:3" x14ac:dyDescent="0.3">
      <c r="B105">
        <v>230.21600000000001</v>
      </c>
      <c r="C105">
        <f>37</f>
        <v>37</v>
      </c>
    </row>
    <row r="106" spans="2:3" x14ac:dyDescent="0.3">
      <c r="B106">
        <v>231.364</v>
      </c>
      <c r="C106">
        <f>37</f>
        <v>37</v>
      </c>
    </row>
    <row r="107" spans="2:3" x14ac:dyDescent="0.3">
      <c r="B107">
        <v>233.07599999999999</v>
      </c>
      <c r="C107">
        <f>37</f>
        <v>37</v>
      </c>
    </row>
    <row r="108" spans="2:3" x14ac:dyDescent="0.3">
      <c r="B108">
        <v>236.18199999999999</v>
      </c>
      <c r="C108">
        <f>37</f>
        <v>37</v>
      </c>
    </row>
    <row r="109" spans="2:3" x14ac:dyDescent="0.3">
      <c r="B109">
        <v>237.02199999999999</v>
      </c>
      <c r="C109">
        <f>37</f>
        <v>37</v>
      </c>
    </row>
    <row r="110" spans="2:3" x14ac:dyDescent="0.3">
      <c r="B110">
        <v>237.30099999999999</v>
      </c>
      <c r="C110">
        <f>37</f>
        <v>37</v>
      </c>
    </row>
    <row r="111" spans="2:3" x14ac:dyDescent="0.3">
      <c r="B111">
        <v>239.524</v>
      </c>
      <c r="C111">
        <f>37</f>
        <v>37</v>
      </c>
    </row>
    <row r="112" spans="2:3" x14ac:dyDescent="0.3">
      <c r="B112">
        <v>243.17</v>
      </c>
      <c r="C112">
        <f>37</f>
        <v>37</v>
      </c>
    </row>
    <row r="113" spans="2:3" x14ac:dyDescent="0.3">
      <c r="B113">
        <v>244.18100000000001</v>
      </c>
      <c r="C113">
        <f>37</f>
        <v>37</v>
      </c>
    </row>
    <row r="114" spans="2:3" x14ac:dyDescent="0.3">
      <c r="B114">
        <v>244.72300000000001</v>
      </c>
      <c r="C114">
        <f>37</f>
        <v>37</v>
      </c>
    </row>
    <row r="115" spans="2:3" x14ac:dyDescent="0.3">
      <c r="B115">
        <v>246.07300000000001</v>
      </c>
      <c r="C115">
        <f>37</f>
        <v>37</v>
      </c>
    </row>
    <row r="116" spans="2:3" x14ac:dyDescent="0.3">
      <c r="B116">
        <v>246.34200000000001</v>
      </c>
      <c r="C116">
        <f>37</f>
        <v>37</v>
      </c>
    </row>
    <row r="117" spans="2:3" x14ac:dyDescent="0.3">
      <c r="B117">
        <v>247.14699999999999</v>
      </c>
      <c r="C117">
        <f>37</f>
        <v>37</v>
      </c>
    </row>
    <row r="118" spans="2:3" x14ac:dyDescent="0.3">
      <c r="B118">
        <v>249.01599999999999</v>
      </c>
      <c r="C118">
        <f>37</f>
        <v>37</v>
      </c>
    </row>
    <row r="119" spans="2:3" x14ac:dyDescent="0.3">
      <c r="B119">
        <v>252.45099999999999</v>
      </c>
      <c r="C119">
        <f>31</f>
        <v>31</v>
      </c>
    </row>
    <row r="120" spans="2:3" x14ac:dyDescent="0.3">
      <c r="B120">
        <v>253.499</v>
      </c>
      <c r="C120">
        <f>31</f>
        <v>31</v>
      </c>
    </row>
    <row r="121" spans="2:3" x14ac:dyDescent="0.3">
      <c r="B121">
        <v>255.58099999999999</v>
      </c>
      <c r="C121">
        <f>31</f>
        <v>31</v>
      </c>
    </row>
    <row r="122" spans="2:3" x14ac:dyDescent="0.3">
      <c r="B122">
        <v>257.38900000000001</v>
      </c>
      <c r="C122">
        <f>31</f>
        <v>31</v>
      </c>
    </row>
    <row r="123" spans="2:3" x14ac:dyDescent="0.3">
      <c r="B123">
        <v>258.673</v>
      </c>
      <c r="C123">
        <f>31</f>
        <v>31</v>
      </c>
    </row>
    <row r="124" spans="2:3" x14ac:dyDescent="0.3">
      <c r="B124">
        <v>260.459</v>
      </c>
      <c r="C124">
        <f>31</f>
        <v>31</v>
      </c>
    </row>
    <row r="125" spans="2:3" x14ac:dyDescent="0.3">
      <c r="B125">
        <v>260.96800000000002</v>
      </c>
      <c r="C125">
        <f>31</f>
        <v>31</v>
      </c>
    </row>
    <row r="126" spans="2:3" x14ac:dyDescent="0.3">
      <c r="B126">
        <v>265.74700000000001</v>
      </c>
      <c r="C126">
        <f>31</f>
        <v>31</v>
      </c>
    </row>
    <row r="127" spans="2:3" x14ac:dyDescent="0.3">
      <c r="B127">
        <v>267.73399999999998</v>
      </c>
      <c r="C127">
        <f>31</f>
        <v>31</v>
      </c>
    </row>
    <row r="128" spans="2:3" x14ac:dyDescent="0.3">
      <c r="B128">
        <v>268.72199999999998</v>
      </c>
      <c r="C128">
        <f>31</f>
        <v>31</v>
      </c>
    </row>
    <row r="129" spans="2:3" x14ac:dyDescent="0.3">
      <c r="B129">
        <v>268.86200000000002</v>
      </c>
      <c r="C129">
        <f>31</f>
        <v>31</v>
      </c>
    </row>
    <row r="130" spans="2:3" x14ac:dyDescent="0.3">
      <c r="B130">
        <v>269.10899999999998</v>
      </c>
      <c r="C130">
        <f>31</f>
        <v>31</v>
      </c>
    </row>
    <row r="131" spans="2:3" x14ac:dyDescent="0.3">
      <c r="B131">
        <v>269.70600000000002</v>
      </c>
      <c r="C131">
        <f>31</f>
        <v>31</v>
      </c>
    </row>
    <row r="132" spans="2:3" x14ac:dyDescent="0.3">
      <c r="B132">
        <v>271.66399999999999</v>
      </c>
      <c r="C132">
        <f>31</f>
        <v>31</v>
      </c>
    </row>
    <row r="133" spans="2:3" x14ac:dyDescent="0.3">
      <c r="B133">
        <v>272.88099999999997</v>
      </c>
      <c r="C133">
        <f>31</f>
        <v>31</v>
      </c>
    </row>
    <row r="134" spans="2:3" x14ac:dyDescent="0.3">
      <c r="B134">
        <v>273.608</v>
      </c>
      <c r="C134">
        <f>31</f>
        <v>31</v>
      </c>
    </row>
    <row r="135" spans="2:3" x14ac:dyDescent="0.3">
      <c r="B135">
        <v>276.49900000000002</v>
      </c>
      <c r="C135">
        <f>31</f>
        <v>31</v>
      </c>
    </row>
    <row r="136" spans="2:3" x14ac:dyDescent="0.3">
      <c r="B136">
        <v>277.21699999999998</v>
      </c>
      <c r="C136">
        <f>31</f>
        <v>31</v>
      </c>
    </row>
    <row r="137" spans="2:3" x14ac:dyDescent="0.3">
      <c r="B137">
        <v>278.64699999999999</v>
      </c>
      <c r="C137">
        <f>31</f>
        <v>31</v>
      </c>
    </row>
    <row r="138" spans="2:3" x14ac:dyDescent="0.3">
      <c r="B138">
        <v>280.30599999999998</v>
      </c>
      <c r="C138">
        <f>31</f>
        <v>31</v>
      </c>
    </row>
    <row r="139" spans="2:3" x14ac:dyDescent="0.3">
      <c r="B139">
        <v>281.01400000000001</v>
      </c>
      <c r="C139">
        <f>31</f>
        <v>31</v>
      </c>
    </row>
    <row r="140" spans="2:3" x14ac:dyDescent="0.3">
      <c r="B140">
        <v>284.29599999999999</v>
      </c>
      <c r="C140">
        <f>31</f>
        <v>31</v>
      </c>
    </row>
    <row r="141" spans="2:3" x14ac:dyDescent="0.3">
      <c r="B141">
        <v>287.77</v>
      </c>
      <c r="C141">
        <f>31</f>
        <v>31</v>
      </c>
    </row>
    <row r="142" spans="2:3" x14ac:dyDescent="0.3">
      <c r="B142">
        <v>288</v>
      </c>
      <c r="C142">
        <f>31</f>
        <v>31</v>
      </c>
    </row>
    <row r="143" spans="2:3" x14ac:dyDescent="0.3">
      <c r="B143">
        <v>288.45999999999998</v>
      </c>
      <c r="C143">
        <f>31</f>
        <v>31</v>
      </c>
    </row>
    <row r="144" spans="2:3" x14ac:dyDescent="0.3">
      <c r="B144">
        <v>288.68900000000002</v>
      </c>
      <c r="C144">
        <f>31</f>
        <v>31</v>
      </c>
    </row>
    <row r="145" spans="2:3" x14ac:dyDescent="0.3">
      <c r="B145">
        <v>291.20299999999997</v>
      </c>
      <c r="C145">
        <f>31</f>
        <v>31</v>
      </c>
    </row>
    <row r="146" spans="2:3" x14ac:dyDescent="0.3">
      <c r="B146">
        <v>293.017</v>
      </c>
      <c r="C146">
        <f>31</f>
        <v>31</v>
      </c>
    </row>
    <row r="147" spans="2:3" x14ac:dyDescent="0.3">
      <c r="B147">
        <v>293.46899999999999</v>
      </c>
      <c r="C147">
        <f>31</f>
        <v>31</v>
      </c>
    </row>
    <row r="148" spans="2:3" x14ac:dyDescent="0.3">
      <c r="B148">
        <v>298.61599999999999</v>
      </c>
      <c r="C148">
        <f>31</f>
        <v>31</v>
      </c>
    </row>
    <row r="149" spans="2:3" x14ac:dyDescent="0.3">
      <c r="B149">
        <v>299.28100000000001</v>
      </c>
      <c r="C149">
        <f>31</f>
        <v>31</v>
      </c>
    </row>
    <row r="150" spans="2:3" x14ac:dyDescent="0.3">
      <c r="B150">
        <v>301.26600000000002</v>
      </c>
      <c r="C150">
        <f>38</f>
        <v>38</v>
      </c>
    </row>
    <row r="151" spans="2:3" x14ac:dyDescent="0.3">
      <c r="B151">
        <v>304.11200000000002</v>
      </c>
      <c r="C151">
        <f>38</f>
        <v>38</v>
      </c>
    </row>
    <row r="152" spans="2:3" x14ac:dyDescent="0.3">
      <c r="B152">
        <v>305.84899999999999</v>
      </c>
      <c r="C152">
        <f>38</f>
        <v>38</v>
      </c>
    </row>
    <row r="153" spans="2:3" x14ac:dyDescent="0.3">
      <c r="B153">
        <v>308.86700000000002</v>
      </c>
      <c r="C153">
        <f>38</f>
        <v>38</v>
      </c>
    </row>
    <row r="154" spans="2:3" x14ac:dyDescent="0.3">
      <c r="B154">
        <v>309.72399999999999</v>
      </c>
      <c r="C154">
        <f>38</f>
        <v>38</v>
      </c>
    </row>
    <row r="155" spans="2:3" x14ac:dyDescent="0.3">
      <c r="B155">
        <v>309.93799999999999</v>
      </c>
      <c r="C155">
        <f>38</f>
        <v>38</v>
      </c>
    </row>
    <row r="156" spans="2:3" x14ac:dyDescent="0.3">
      <c r="B156">
        <v>310.791</v>
      </c>
      <c r="C156">
        <f>38</f>
        <v>38</v>
      </c>
    </row>
    <row r="157" spans="2:3" x14ac:dyDescent="0.3">
      <c r="B157">
        <v>311.00400000000002</v>
      </c>
      <c r="C157">
        <f>38</f>
        <v>38</v>
      </c>
    </row>
    <row r="158" spans="2:3" x14ac:dyDescent="0.3">
      <c r="B158">
        <v>311.64299999999997</v>
      </c>
      <c r="C158">
        <f>38</f>
        <v>38</v>
      </c>
    </row>
    <row r="159" spans="2:3" x14ac:dyDescent="0.3">
      <c r="B159">
        <v>314.18299999999999</v>
      </c>
      <c r="C159">
        <f>38</f>
        <v>38</v>
      </c>
    </row>
    <row r="160" spans="2:3" x14ac:dyDescent="0.3">
      <c r="B160">
        <v>314.39400000000001</v>
      </c>
      <c r="C160">
        <f>38</f>
        <v>38</v>
      </c>
    </row>
    <row r="161" spans="2:3" x14ac:dyDescent="0.3">
      <c r="B161">
        <v>314.63600000000002</v>
      </c>
      <c r="C161">
        <f>38</f>
        <v>38</v>
      </c>
    </row>
    <row r="162" spans="2:3" x14ac:dyDescent="0.3">
      <c r="B162">
        <v>316.07600000000002</v>
      </c>
      <c r="C162">
        <f>38</f>
        <v>38</v>
      </c>
    </row>
    <row r="163" spans="2:3" x14ac:dyDescent="0.3">
      <c r="B163">
        <v>316.70400000000001</v>
      </c>
      <c r="C163">
        <f>38</f>
        <v>38</v>
      </c>
    </row>
    <row r="164" spans="2:3" x14ac:dyDescent="0.3">
      <c r="B164">
        <v>317.53899999999999</v>
      </c>
      <c r="C164">
        <f>38</f>
        <v>38</v>
      </c>
    </row>
    <row r="165" spans="2:3" x14ac:dyDescent="0.3">
      <c r="B165">
        <v>318.37299999999999</v>
      </c>
      <c r="C165">
        <f>38</f>
        <v>38</v>
      </c>
    </row>
    <row r="166" spans="2:3" x14ac:dyDescent="0.3">
      <c r="B166">
        <v>319.20400000000001</v>
      </c>
      <c r="C166">
        <f>38</f>
        <v>38</v>
      </c>
    </row>
    <row r="167" spans="2:3" x14ac:dyDescent="0.3">
      <c r="B167">
        <v>319.82600000000002</v>
      </c>
      <c r="C167">
        <f>38</f>
        <v>38</v>
      </c>
    </row>
    <row r="168" spans="2:3" x14ac:dyDescent="0.3">
      <c r="B168">
        <v>320.654</v>
      </c>
      <c r="C168">
        <f>38</f>
        <v>38</v>
      </c>
    </row>
    <row r="169" spans="2:3" x14ac:dyDescent="0.3">
      <c r="B169">
        <v>321.06599999999997</v>
      </c>
      <c r="C169">
        <f>38</f>
        <v>38</v>
      </c>
    </row>
    <row r="170" spans="2:3" x14ac:dyDescent="0.3">
      <c r="B170">
        <v>327.19799999999998</v>
      </c>
      <c r="C170">
        <f>38</f>
        <v>38</v>
      </c>
    </row>
    <row r="171" spans="2:3" x14ac:dyDescent="0.3">
      <c r="B171">
        <v>329.61900000000003</v>
      </c>
      <c r="C171">
        <f>38</f>
        <v>38</v>
      </c>
    </row>
    <row r="172" spans="2:3" x14ac:dyDescent="0.3">
      <c r="B172">
        <v>331.9</v>
      </c>
      <c r="C172">
        <f>38</f>
        <v>38</v>
      </c>
    </row>
    <row r="173" spans="2:3" x14ac:dyDescent="0.3">
      <c r="B173">
        <v>334.01100000000002</v>
      </c>
      <c r="C173">
        <f>38</f>
        <v>38</v>
      </c>
    </row>
    <row r="174" spans="2:3" x14ac:dyDescent="0.3">
      <c r="B174">
        <v>334.29399999999998</v>
      </c>
      <c r="C174">
        <f>38</f>
        <v>38</v>
      </c>
    </row>
    <row r="175" spans="2:3" x14ac:dyDescent="0.3">
      <c r="B175">
        <v>334.60599999999999</v>
      </c>
      <c r="C175">
        <f>38</f>
        <v>38</v>
      </c>
    </row>
    <row r="176" spans="2:3" x14ac:dyDescent="0.3">
      <c r="B176">
        <v>335.59399999999999</v>
      </c>
      <c r="C176">
        <f>38</f>
        <v>38</v>
      </c>
    </row>
    <row r="177" spans="2:3" x14ac:dyDescent="0.3">
      <c r="B177">
        <v>336.18599999999998</v>
      </c>
      <c r="C177">
        <f>38</f>
        <v>38</v>
      </c>
    </row>
    <row r="178" spans="2:3" x14ac:dyDescent="0.3">
      <c r="B178">
        <v>338.54300000000001</v>
      </c>
      <c r="C178">
        <f>38</f>
        <v>38</v>
      </c>
    </row>
    <row r="179" spans="2:3" x14ac:dyDescent="0.3">
      <c r="B179">
        <v>339.91</v>
      </c>
      <c r="C179">
        <f>38</f>
        <v>38</v>
      </c>
    </row>
    <row r="180" spans="2:3" x14ac:dyDescent="0.3">
      <c r="B180">
        <v>342.24</v>
      </c>
      <c r="C180">
        <f>38</f>
        <v>38</v>
      </c>
    </row>
    <row r="181" spans="2:3" x14ac:dyDescent="0.3">
      <c r="B181">
        <v>342.73399999999998</v>
      </c>
      <c r="C181">
        <f>38</f>
        <v>38</v>
      </c>
    </row>
    <row r="182" spans="2:3" x14ac:dyDescent="0.3">
      <c r="B182">
        <v>344.94</v>
      </c>
      <c r="C182">
        <f>38</f>
        <v>38</v>
      </c>
    </row>
    <row r="183" spans="2:3" x14ac:dyDescent="0.3">
      <c r="B183">
        <v>346.09</v>
      </c>
      <c r="C183">
        <f>38</f>
        <v>38</v>
      </c>
    </row>
    <row r="184" spans="2:3" x14ac:dyDescent="0.3">
      <c r="B184">
        <v>346.28199999999998</v>
      </c>
      <c r="C184">
        <f>38</f>
        <v>38</v>
      </c>
    </row>
    <row r="185" spans="2:3" x14ac:dyDescent="0.3">
      <c r="B185">
        <v>347.04599999999999</v>
      </c>
      <c r="C185">
        <f>38</f>
        <v>38</v>
      </c>
    </row>
    <row r="186" spans="2:3" x14ac:dyDescent="0.3">
      <c r="B186">
        <v>349.51900000000001</v>
      </c>
      <c r="C186">
        <f>38</f>
        <v>38</v>
      </c>
    </row>
    <row r="187" spans="2:3" x14ac:dyDescent="0.3">
      <c r="B187">
        <v>350.84300000000002</v>
      </c>
      <c r="C187">
        <f>38</f>
        <v>38</v>
      </c>
    </row>
    <row r="188" spans="2:3" x14ac:dyDescent="0.3">
      <c r="B188">
        <v>351.40899999999999</v>
      </c>
      <c r="C188">
        <f>25</f>
        <v>25</v>
      </c>
    </row>
    <row r="189" spans="2:3" x14ac:dyDescent="0.3">
      <c r="B189">
        <v>352.16199999999998</v>
      </c>
      <c r="C189">
        <f>25</f>
        <v>25</v>
      </c>
    </row>
    <row r="190" spans="2:3" x14ac:dyDescent="0.3">
      <c r="B190">
        <v>352.351</v>
      </c>
      <c r="C190">
        <f>25</f>
        <v>25</v>
      </c>
    </row>
    <row r="191" spans="2:3" x14ac:dyDescent="0.3">
      <c r="B191">
        <v>354.6</v>
      </c>
      <c r="C191">
        <f>25</f>
        <v>25</v>
      </c>
    </row>
    <row r="192" spans="2:3" x14ac:dyDescent="0.3">
      <c r="B192">
        <v>355.11099999999999</v>
      </c>
      <c r="C192">
        <f>25</f>
        <v>25</v>
      </c>
    </row>
    <row r="193" spans="2:3" x14ac:dyDescent="0.3">
      <c r="B193">
        <v>357.57600000000002</v>
      </c>
      <c r="C193">
        <f>25</f>
        <v>25</v>
      </c>
    </row>
    <row r="194" spans="2:3" x14ac:dyDescent="0.3">
      <c r="B194">
        <v>358.50200000000001</v>
      </c>
      <c r="C194">
        <f>25</f>
        <v>25</v>
      </c>
    </row>
    <row r="195" spans="2:3" x14ac:dyDescent="0.3">
      <c r="B195">
        <v>359.60899999999998</v>
      </c>
      <c r="C195">
        <f>25</f>
        <v>25</v>
      </c>
    </row>
    <row r="196" spans="2:3" x14ac:dyDescent="0.3">
      <c r="B196">
        <v>361.26299999999998</v>
      </c>
      <c r="C196">
        <f>25</f>
        <v>25</v>
      </c>
    </row>
    <row r="197" spans="2:3" x14ac:dyDescent="0.3">
      <c r="B197">
        <v>364.00299999999999</v>
      </c>
      <c r="C197">
        <f>25</f>
        <v>25</v>
      </c>
    </row>
    <row r="198" spans="2:3" x14ac:dyDescent="0.3">
      <c r="B198">
        <v>365.63799999999998</v>
      </c>
      <c r="C198">
        <f>25</f>
        <v>25</v>
      </c>
    </row>
    <row r="199" spans="2:3" x14ac:dyDescent="0.3">
      <c r="B199">
        <v>365.81900000000002</v>
      </c>
      <c r="C199">
        <f>25</f>
        <v>25</v>
      </c>
    </row>
    <row r="200" spans="2:3" x14ac:dyDescent="0.3">
      <c r="B200">
        <v>366.36200000000002</v>
      </c>
      <c r="C200">
        <f>25</f>
        <v>25</v>
      </c>
    </row>
    <row r="201" spans="2:3" x14ac:dyDescent="0.3">
      <c r="B201">
        <v>367.26499999999999</v>
      </c>
      <c r="C201">
        <f>25</f>
        <v>25</v>
      </c>
    </row>
    <row r="202" spans="2:3" x14ac:dyDescent="0.3">
      <c r="B202">
        <v>368.34500000000003</v>
      </c>
      <c r="C202">
        <f>25</f>
        <v>25</v>
      </c>
    </row>
    <row r="203" spans="2:3" x14ac:dyDescent="0.3">
      <c r="B203">
        <v>374.94099999999997</v>
      </c>
      <c r="C203">
        <f>25</f>
        <v>25</v>
      </c>
    </row>
    <row r="204" spans="2:3" x14ac:dyDescent="0.3">
      <c r="B204">
        <v>377.58199999999999</v>
      </c>
      <c r="C204">
        <f>25</f>
        <v>25</v>
      </c>
    </row>
    <row r="205" spans="2:3" x14ac:dyDescent="0.3">
      <c r="B205">
        <v>378.63299999999998</v>
      </c>
      <c r="C205">
        <f>25</f>
        <v>25</v>
      </c>
    </row>
    <row r="206" spans="2:3" x14ac:dyDescent="0.3">
      <c r="B206">
        <v>381.07499999999999</v>
      </c>
      <c r="C206">
        <f>25</f>
        <v>25</v>
      </c>
    </row>
    <row r="207" spans="2:3" x14ac:dyDescent="0.3">
      <c r="B207">
        <v>382.63600000000002</v>
      </c>
      <c r="C207">
        <f>25</f>
        <v>25</v>
      </c>
    </row>
    <row r="208" spans="2:3" x14ac:dyDescent="0.3">
      <c r="B208">
        <v>386.084</v>
      </c>
      <c r="C208">
        <f>25</f>
        <v>25</v>
      </c>
    </row>
    <row r="209" spans="2:3" x14ac:dyDescent="0.3">
      <c r="B209">
        <v>388.30799999999999</v>
      </c>
      <c r="C209">
        <f>25</f>
        <v>25</v>
      </c>
    </row>
    <row r="210" spans="2:3" x14ac:dyDescent="0.3">
      <c r="B210">
        <v>390.85899999999998</v>
      </c>
      <c r="C210">
        <f>25</f>
        <v>25</v>
      </c>
    </row>
    <row r="211" spans="2:3" x14ac:dyDescent="0.3">
      <c r="B211">
        <v>391.536</v>
      </c>
      <c r="C211">
        <f>25</f>
        <v>25</v>
      </c>
    </row>
    <row r="212" spans="2:3" x14ac:dyDescent="0.3">
      <c r="B212">
        <v>393.39299999999997</v>
      </c>
      <c r="C212">
        <f>25</f>
        <v>25</v>
      </c>
    </row>
    <row r="213" spans="2:3" x14ac:dyDescent="0.3">
      <c r="B213">
        <v>406.96800000000002</v>
      </c>
      <c r="C213">
        <f>18</f>
        <v>18</v>
      </c>
    </row>
    <row r="214" spans="2:3" x14ac:dyDescent="0.3">
      <c r="B214">
        <v>411.82299999999998</v>
      </c>
      <c r="C214">
        <f>18</f>
        <v>18</v>
      </c>
    </row>
    <row r="215" spans="2:3" x14ac:dyDescent="0.3">
      <c r="B215">
        <v>415.02699999999999</v>
      </c>
      <c r="C215">
        <f>18</f>
        <v>18</v>
      </c>
    </row>
    <row r="216" spans="2:3" x14ac:dyDescent="0.3">
      <c r="B216">
        <v>417.09699999999998</v>
      </c>
      <c r="C216">
        <f>18</f>
        <v>18</v>
      </c>
    </row>
    <row r="217" spans="2:3" x14ac:dyDescent="0.3">
      <c r="B217">
        <v>423.24700000000001</v>
      </c>
      <c r="C217">
        <f>18</f>
        <v>18</v>
      </c>
    </row>
    <row r="218" spans="2:3" x14ac:dyDescent="0.3">
      <c r="B218">
        <v>424.49700000000001</v>
      </c>
      <c r="C218">
        <f>18</f>
        <v>18</v>
      </c>
    </row>
    <row r="219" spans="2:3" x14ac:dyDescent="0.3">
      <c r="B219">
        <v>425.899</v>
      </c>
      <c r="C219">
        <f>18</f>
        <v>18</v>
      </c>
    </row>
    <row r="220" spans="2:3" x14ac:dyDescent="0.3">
      <c r="B220">
        <v>427.142</v>
      </c>
      <c r="C220">
        <f>18</f>
        <v>18</v>
      </c>
    </row>
    <row r="221" spans="2:3" x14ac:dyDescent="0.3">
      <c r="B221">
        <v>427.762</v>
      </c>
      <c r="C221">
        <f>18</f>
        <v>18</v>
      </c>
    </row>
    <row r="222" spans="2:3" x14ac:dyDescent="0.3">
      <c r="B222">
        <v>430.07900000000001</v>
      </c>
      <c r="C222">
        <f>18</f>
        <v>18</v>
      </c>
    </row>
    <row r="223" spans="2:3" x14ac:dyDescent="0.3">
      <c r="B223">
        <v>432.077</v>
      </c>
      <c r="C223">
        <f>18</f>
        <v>18</v>
      </c>
    </row>
    <row r="224" spans="2:3" x14ac:dyDescent="0.3">
      <c r="B224">
        <v>432.68900000000002</v>
      </c>
      <c r="C224">
        <f>18</f>
        <v>18</v>
      </c>
    </row>
    <row r="225" spans="2:3" x14ac:dyDescent="0.3">
      <c r="B225">
        <v>434.37</v>
      </c>
      <c r="C225">
        <f>18</f>
        <v>18</v>
      </c>
    </row>
    <row r="226" spans="2:3" x14ac:dyDescent="0.3">
      <c r="B226">
        <v>435.74099999999999</v>
      </c>
      <c r="C226">
        <f>18</f>
        <v>18</v>
      </c>
    </row>
    <row r="227" spans="2:3" x14ac:dyDescent="0.3">
      <c r="B227">
        <v>441.18</v>
      </c>
      <c r="C227">
        <f>18</f>
        <v>18</v>
      </c>
    </row>
    <row r="228" spans="2:3" x14ac:dyDescent="0.3">
      <c r="B228">
        <v>444.77</v>
      </c>
      <c r="C228">
        <f>18</f>
        <v>18</v>
      </c>
    </row>
    <row r="229" spans="2:3" x14ac:dyDescent="0.3">
      <c r="B229">
        <v>447.887</v>
      </c>
      <c r="C229">
        <f>18</f>
        <v>18</v>
      </c>
    </row>
    <row r="230" spans="2:3" x14ac:dyDescent="0.3">
      <c r="B230">
        <v>449.06799999999998</v>
      </c>
      <c r="C230">
        <f>18</f>
        <v>18</v>
      </c>
    </row>
    <row r="231" spans="2:3" x14ac:dyDescent="0.3">
      <c r="B231">
        <v>451.27600000000001</v>
      </c>
      <c r="C231">
        <f>21</f>
        <v>21</v>
      </c>
    </row>
    <row r="232" spans="2:3" x14ac:dyDescent="0.3">
      <c r="B232">
        <v>453.47300000000001</v>
      </c>
      <c r="C232">
        <f>21</f>
        <v>21</v>
      </c>
    </row>
    <row r="233" spans="2:3" x14ac:dyDescent="0.3">
      <c r="B233">
        <v>453.61900000000003</v>
      </c>
      <c r="C233">
        <f>21</f>
        <v>21</v>
      </c>
    </row>
    <row r="234" spans="2:3" x14ac:dyDescent="0.3">
      <c r="B234">
        <v>456.09500000000003</v>
      </c>
      <c r="C234">
        <f>21</f>
        <v>21</v>
      </c>
    </row>
    <row r="235" spans="2:3" x14ac:dyDescent="0.3">
      <c r="B235">
        <v>458.702</v>
      </c>
      <c r="C235">
        <f>21</f>
        <v>21</v>
      </c>
    </row>
    <row r="236" spans="2:3" x14ac:dyDescent="0.3">
      <c r="B236">
        <v>462.72800000000001</v>
      </c>
      <c r="C236">
        <f>21</f>
        <v>21</v>
      </c>
    </row>
    <row r="237" spans="2:3" x14ac:dyDescent="0.3">
      <c r="B237">
        <v>463.44299999999998</v>
      </c>
      <c r="C237">
        <f>21</f>
        <v>21</v>
      </c>
    </row>
    <row r="238" spans="2:3" x14ac:dyDescent="0.3">
      <c r="B238">
        <v>470.255</v>
      </c>
      <c r="C238">
        <f>21</f>
        <v>21</v>
      </c>
    </row>
    <row r="239" spans="2:3" x14ac:dyDescent="0.3">
      <c r="B239">
        <v>472.08300000000003</v>
      </c>
      <c r="C239">
        <f>21</f>
        <v>21</v>
      </c>
    </row>
    <row r="240" spans="2:3" x14ac:dyDescent="0.3">
      <c r="B240">
        <v>472.363</v>
      </c>
      <c r="C240">
        <f>21</f>
        <v>21</v>
      </c>
    </row>
    <row r="241" spans="2:3" x14ac:dyDescent="0.3">
      <c r="B241">
        <v>473.62400000000002</v>
      </c>
      <c r="C241">
        <f>21</f>
        <v>21</v>
      </c>
    </row>
    <row r="242" spans="2:3" x14ac:dyDescent="0.3">
      <c r="B242">
        <v>474.04300000000001</v>
      </c>
      <c r="C242">
        <f>21</f>
        <v>21</v>
      </c>
    </row>
    <row r="243" spans="2:3" x14ac:dyDescent="0.3">
      <c r="B243">
        <v>480.291</v>
      </c>
      <c r="C243">
        <f>21</f>
        <v>21</v>
      </c>
    </row>
    <row r="244" spans="2:3" x14ac:dyDescent="0.3">
      <c r="B244">
        <v>484.13799999999998</v>
      </c>
      <c r="C244">
        <f>21</f>
        <v>21</v>
      </c>
    </row>
    <row r="245" spans="2:3" x14ac:dyDescent="0.3">
      <c r="B245">
        <v>485.77699999999999</v>
      </c>
      <c r="C245">
        <f>21</f>
        <v>21</v>
      </c>
    </row>
    <row r="246" spans="2:3" x14ac:dyDescent="0.3">
      <c r="B246">
        <v>490.79700000000003</v>
      </c>
      <c r="C246">
        <f>21</f>
        <v>21</v>
      </c>
    </row>
    <row r="247" spans="2:3" x14ac:dyDescent="0.3">
      <c r="B247">
        <v>491.74099999999999</v>
      </c>
      <c r="C247">
        <f>21</f>
        <v>21</v>
      </c>
    </row>
    <row r="248" spans="2:3" x14ac:dyDescent="0.3">
      <c r="B248">
        <v>492.68299999999999</v>
      </c>
      <c r="C248">
        <f>21</f>
        <v>21</v>
      </c>
    </row>
    <row r="249" spans="2:3" x14ac:dyDescent="0.3">
      <c r="B249">
        <v>495.09800000000001</v>
      </c>
      <c r="C249">
        <f>21</f>
        <v>21</v>
      </c>
    </row>
    <row r="250" spans="2:3" x14ac:dyDescent="0.3">
      <c r="B250">
        <v>498.166</v>
      </c>
      <c r="C250">
        <f>21</f>
        <v>21</v>
      </c>
    </row>
    <row r="251" spans="2:3" x14ac:dyDescent="0.3">
      <c r="B251">
        <v>499.75900000000001</v>
      </c>
      <c r="C251">
        <f>21</f>
        <v>21</v>
      </c>
    </row>
    <row r="252" spans="2:3" x14ac:dyDescent="0.3">
      <c r="B252">
        <v>501.48</v>
      </c>
      <c r="C252">
        <f>18</f>
        <v>18</v>
      </c>
    </row>
    <row r="253" spans="2:3" x14ac:dyDescent="0.3">
      <c r="B253">
        <v>504.90300000000002</v>
      </c>
      <c r="C253">
        <f>18</f>
        <v>18</v>
      </c>
    </row>
    <row r="254" spans="2:3" x14ac:dyDescent="0.3">
      <c r="B254">
        <v>505.68900000000002</v>
      </c>
      <c r="C254">
        <f>18</f>
        <v>18</v>
      </c>
    </row>
    <row r="255" spans="2:3" x14ac:dyDescent="0.3">
      <c r="B255">
        <v>514.39200000000005</v>
      </c>
      <c r="C255">
        <f>18</f>
        <v>18</v>
      </c>
    </row>
    <row r="256" spans="2:3" x14ac:dyDescent="0.3">
      <c r="B256">
        <v>517.346</v>
      </c>
      <c r="C256">
        <f>18</f>
        <v>18</v>
      </c>
    </row>
    <row r="257" spans="2:3" x14ac:dyDescent="0.3">
      <c r="B257">
        <v>521.173</v>
      </c>
      <c r="C257">
        <f>18</f>
        <v>18</v>
      </c>
    </row>
    <row r="258" spans="2:3" x14ac:dyDescent="0.3">
      <c r="B258">
        <v>523.20299999999997</v>
      </c>
      <c r="C258">
        <f>18</f>
        <v>18</v>
      </c>
    </row>
    <row r="259" spans="2:3" x14ac:dyDescent="0.3">
      <c r="B259">
        <v>529.12099999999998</v>
      </c>
      <c r="C259">
        <f>18</f>
        <v>18</v>
      </c>
    </row>
    <row r="260" spans="2:3" x14ac:dyDescent="0.3">
      <c r="B260">
        <v>530.76</v>
      </c>
      <c r="C260">
        <f>18</f>
        <v>18</v>
      </c>
    </row>
    <row r="261" spans="2:3" x14ac:dyDescent="0.3">
      <c r="B261">
        <v>533.23699999999997</v>
      </c>
      <c r="C261">
        <f>18</f>
        <v>18</v>
      </c>
    </row>
    <row r="262" spans="2:3" x14ac:dyDescent="0.3">
      <c r="B262">
        <v>535.46799999999996</v>
      </c>
      <c r="C262">
        <f>18</f>
        <v>18</v>
      </c>
    </row>
    <row r="263" spans="2:3" x14ac:dyDescent="0.3">
      <c r="B263">
        <v>538.18299999999999</v>
      </c>
      <c r="C263">
        <f>18</f>
        <v>18</v>
      </c>
    </row>
    <row r="264" spans="2:3" x14ac:dyDescent="0.3">
      <c r="B264">
        <v>539.41300000000001</v>
      </c>
      <c r="C264">
        <f>18</f>
        <v>18</v>
      </c>
    </row>
    <row r="265" spans="2:3" x14ac:dyDescent="0.3">
      <c r="B265">
        <v>541.13</v>
      </c>
      <c r="C265">
        <f>18</f>
        <v>18</v>
      </c>
    </row>
    <row r="266" spans="2:3" x14ac:dyDescent="0.3">
      <c r="B266">
        <v>541.86400000000003</v>
      </c>
      <c r="C266">
        <f>18</f>
        <v>18</v>
      </c>
    </row>
    <row r="267" spans="2:3" x14ac:dyDescent="0.3">
      <c r="B267">
        <v>549.75300000000004</v>
      </c>
      <c r="C267">
        <f>18</f>
        <v>18</v>
      </c>
    </row>
    <row r="268" spans="2:3" x14ac:dyDescent="0.3">
      <c r="B268">
        <v>550.23500000000001</v>
      </c>
      <c r="C268">
        <f>18</f>
        <v>18</v>
      </c>
    </row>
    <row r="269" spans="2:3" x14ac:dyDescent="0.3">
      <c r="B269">
        <v>550.83699999999999</v>
      </c>
      <c r="C269">
        <f>18</f>
        <v>18</v>
      </c>
    </row>
    <row r="270" spans="2:3" x14ac:dyDescent="0.3">
      <c r="B270">
        <v>552.63800000000003</v>
      </c>
      <c r="C270">
        <f>14</f>
        <v>14</v>
      </c>
    </row>
    <row r="271" spans="2:3" x14ac:dyDescent="0.3">
      <c r="B271">
        <v>553.476</v>
      </c>
      <c r="C271">
        <f>14</f>
        <v>14</v>
      </c>
    </row>
    <row r="272" spans="2:3" x14ac:dyDescent="0.3">
      <c r="B272">
        <v>558.36199999999997</v>
      </c>
      <c r="C272">
        <f>14</f>
        <v>14</v>
      </c>
    </row>
    <row r="273" spans="2:3" x14ac:dyDescent="0.3">
      <c r="B273">
        <v>564.49800000000005</v>
      </c>
      <c r="C273">
        <f>14</f>
        <v>14</v>
      </c>
    </row>
    <row r="274" spans="2:3" x14ac:dyDescent="0.3">
      <c r="B274">
        <v>568.24099999999999</v>
      </c>
      <c r="C274">
        <f>14</f>
        <v>14</v>
      </c>
    </row>
    <row r="275" spans="2:3" x14ac:dyDescent="0.3">
      <c r="B275">
        <v>569.52300000000002</v>
      </c>
      <c r="C275">
        <f>14</f>
        <v>14</v>
      </c>
    </row>
    <row r="276" spans="2:3" x14ac:dyDescent="0.3">
      <c r="B276">
        <v>571.49699999999996</v>
      </c>
      <c r="C276">
        <f>14</f>
        <v>14</v>
      </c>
    </row>
    <row r="277" spans="2:3" x14ac:dyDescent="0.3">
      <c r="B277">
        <v>572.88599999999997</v>
      </c>
      <c r="C277">
        <f>14</f>
        <v>14</v>
      </c>
    </row>
    <row r="278" spans="2:3" x14ac:dyDescent="0.3">
      <c r="B278">
        <v>574.73299999999995</v>
      </c>
      <c r="C278">
        <f>14</f>
        <v>14</v>
      </c>
    </row>
    <row r="279" spans="2:3" x14ac:dyDescent="0.3">
      <c r="B279">
        <v>579.32600000000002</v>
      </c>
      <c r="C279">
        <f>14</f>
        <v>14</v>
      </c>
    </row>
    <row r="280" spans="2:3" x14ac:dyDescent="0.3">
      <c r="B280">
        <v>587.50199999999995</v>
      </c>
      <c r="C280">
        <f>14</f>
        <v>14</v>
      </c>
    </row>
    <row r="281" spans="2:3" x14ac:dyDescent="0.3">
      <c r="B281">
        <v>597.67499999999995</v>
      </c>
      <c r="C281">
        <f>14</f>
        <v>14</v>
      </c>
    </row>
    <row r="282" spans="2:3" x14ac:dyDescent="0.3">
      <c r="B282">
        <v>600.32899999999995</v>
      </c>
      <c r="C282">
        <f>14</f>
        <v>14</v>
      </c>
    </row>
    <row r="283" spans="2:3" x14ac:dyDescent="0.3">
      <c r="B283">
        <v>600.88099999999997</v>
      </c>
      <c r="C283">
        <f>14</f>
        <v>14</v>
      </c>
    </row>
    <row r="284" spans="2:3" x14ac:dyDescent="0.3">
      <c r="B284">
        <v>603.19200000000001</v>
      </c>
      <c r="C284">
        <f>8</f>
        <v>8</v>
      </c>
    </row>
    <row r="285" spans="2:3" x14ac:dyDescent="0.3">
      <c r="B285">
        <v>609.20299999999997</v>
      </c>
      <c r="C285">
        <f>8</f>
        <v>8</v>
      </c>
    </row>
    <row r="286" spans="2:3" x14ac:dyDescent="0.3">
      <c r="B286">
        <v>614.29200000000003</v>
      </c>
      <c r="C286">
        <f>8</f>
        <v>8</v>
      </c>
    </row>
    <row r="287" spans="2:3" x14ac:dyDescent="0.3">
      <c r="B287">
        <v>616.23099999999999</v>
      </c>
      <c r="C287">
        <f>8</f>
        <v>8</v>
      </c>
    </row>
    <row r="288" spans="2:3" x14ac:dyDescent="0.3">
      <c r="B288">
        <v>618.59100000000001</v>
      </c>
      <c r="C288">
        <f>8</f>
        <v>8</v>
      </c>
    </row>
    <row r="289" spans="2:3" x14ac:dyDescent="0.3">
      <c r="B289">
        <v>626.78300000000002</v>
      </c>
      <c r="C289">
        <f>8</f>
        <v>8</v>
      </c>
    </row>
    <row r="290" spans="2:3" x14ac:dyDescent="0.3">
      <c r="B290">
        <v>635.6</v>
      </c>
      <c r="C290">
        <f>8</f>
        <v>8</v>
      </c>
    </row>
    <row r="291" spans="2:3" x14ac:dyDescent="0.3">
      <c r="B291">
        <v>646.45899999999995</v>
      </c>
      <c r="C291">
        <f>8</f>
        <v>8</v>
      </c>
    </row>
    <row r="292" spans="2:3" x14ac:dyDescent="0.3">
      <c r="B292">
        <v>658.93600000000004</v>
      </c>
      <c r="C292">
        <f>15</f>
        <v>15</v>
      </c>
    </row>
    <row r="293" spans="2:3" x14ac:dyDescent="0.3">
      <c r="B293">
        <v>664.04399999999998</v>
      </c>
      <c r="C293">
        <f>15</f>
        <v>15</v>
      </c>
    </row>
    <row r="294" spans="2:3" x14ac:dyDescent="0.3">
      <c r="B294">
        <v>667.42700000000002</v>
      </c>
      <c r="C294">
        <f>15</f>
        <v>15</v>
      </c>
    </row>
    <row r="295" spans="2:3" x14ac:dyDescent="0.3">
      <c r="B295">
        <v>671.18899999999996</v>
      </c>
      <c r="C295">
        <f>15</f>
        <v>15</v>
      </c>
    </row>
    <row r="296" spans="2:3" x14ac:dyDescent="0.3">
      <c r="B296">
        <v>673.65200000000004</v>
      </c>
      <c r="C296">
        <f>15</f>
        <v>15</v>
      </c>
    </row>
    <row r="297" spans="2:3" x14ac:dyDescent="0.3">
      <c r="B297">
        <v>680.01400000000001</v>
      </c>
      <c r="C297">
        <f>15</f>
        <v>15</v>
      </c>
    </row>
    <row r="298" spans="2:3" x14ac:dyDescent="0.3">
      <c r="B298">
        <v>680.20899999999995</v>
      </c>
      <c r="C298">
        <f>15</f>
        <v>15</v>
      </c>
    </row>
    <row r="299" spans="2:3" x14ac:dyDescent="0.3">
      <c r="B299">
        <v>685.351</v>
      </c>
      <c r="C299">
        <f>15</f>
        <v>15</v>
      </c>
    </row>
    <row r="300" spans="2:3" x14ac:dyDescent="0.3">
      <c r="B300">
        <v>685.44799999999998</v>
      </c>
      <c r="C300">
        <f>15</f>
        <v>15</v>
      </c>
    </row>
    <row r="301" spans="2:3" x14ac:dyDescent="0.3">
      <c r="B301">
        <v>691.89300000000003</v>
      </c>
      <c r="C301">
        <f>15</f>
        <v>15</v>
      </c>
    </row>
    <row r="302" spans="2:3" x14ac:dyDescent="0.3">
      <c r="B302">
        <v>693.13699999999994</v>
      </c>
      <c r="C302">
        <f>15</f>
        <v>15</v>
      </c>
    </row>
    <row r="303" spans="2:3" x14ac:dyDescent="0.3">
      <c r="B303">
        <v>695.33199999999999</v>
      </c>
      <c r="C303">
        <f>15</f>
        <v>15</v>
      </c>
    </row>
    <row r="304" spans="2:3" x14ac:dyDescent="0.3">
      <c r="B304">
        <v>695.71299999999997</v>
      </c>
      <c r="C304">
        <f>15</f>
        <v>15</v>
      </c>
    </row>
    <row r="305" spans="2:3" x14ac:dyDescent="0.3">
      <c r="B305">
        <v>699.22699999999998</v>
      </c>
      <c r="C305">
        <f>15</f>
        <v>15</v>
      </c>
    </row>
    <row r="306" spans="2:3" x14ac:dyDescent="0.3">
      <c r="B306">
        <v>699.89</v>
      </c>
      <c r="C306">
        <f>15</f>
        <v>15</v>
      </c>
    </row>
    <row r="307" spans="2:3" x14ac:dyDescent="0.3">
      <c r="B307">
        <v>705.26499999999999</v>
      </c>
      <c r="C307">
        <f>4</f>
        <v>4</v>
      </c>
    </row>
    <row r="308" spans="2:3" x14ac:dyDescent="0.3">
      <c r="B308">
        <v>709.19899999999996</v>
      </c>
      <c r="C308">
        <f>4</f>
        <v>4</v>
      </c>
    </row>
    <row r="309" spans="2:3" x14ac:dyDescent="0.3">
      <c r="B309">
        <v>724.81399999999996</v>
      </c>
      <c r="C309">
        <f>4</f>
        <v>4</v>
      </c>
    </row>
    <row r="310" spans="2:3" x14ac:dyDescent="0.3">
      <c r="B310">
        <v>728.09699999999998</v>
      </c>
      <c r="C310">
        <f>4</f>
        <v>4</v>
      </c>
    </row>
    <row r="311" spans="2:3" x14ac:dyDescent="0.3">
      <c r="B311">
        <v>765.79200000000003</v>
      </c>
      <c r="C311">
        <f>6</f>
        <v>6</v>
      </c>
    </row>
    <row r="312" spans="2:3" x14ac:dyDescent="0.3">
      <c r="B312">
        <v>778.40499999999997</v>
      </c>
      <c r="C312">
        <f>6</f>
        <v>6</v>
      </c>
    </row>
    <row r="313" spans="2:3" x14ac:dyDescent="0.3">
      <c r="B313">
        <v>780.12300000000005</v>
      </c>
      <c r="C313">
        <f>6</f>
        <v>6</v>
      </c>
    </row>
    <row r="314" spans="2:3" x14ac:dyDescent="0.3">
      <c r="B314">
        <v>784.08699999999999</v>
      </c>
      <c r="C314">
        <f>6</f>
        <v>6</v>
      </c>
    </row>
    <row r="315" spans="2:3" x14ac:dyDescent="0.3">
      <c r="B315">
        <v>784.50900000000001</v>
      </c>
      <c r="C315">
        <f>6</f>
        <v>6</v>
      </c>
    </row>
    <row r="316" spans="2:3" x14ac:dyDescent="0.3">
      <c r="B316">
        <v>792.15700000000004</v>
      </c>
      <c r="C316">
        <f>6</f>
        <v>6</v>
      </c>
    </row>
    <row r="317" spans="2:3" x14ac:dyDescent="0.3">
      <c r="B317">
        <v>827.01700000000005</v>
      </c>
      <c r="C317">
        <f>3</f>
        <v>3</v>
      </c>
    </row>
    <row r="318" spans="2:3" x14ac:dyDescent="0.3">
      <c r="B318">
        <v>827.25699999999995</v>
      </c>
      <c r="C318">
        <f>3</f>
        <v>3</v>
      </c>
    </row>
    <row r="319" spans="2:3" x14ac:dyDescent="0.3">
      <c r="B319">
        <v>838.70899999999995</v>
      </c>
      <c r="C319">
        <f>3</f>
        <v>3</v>
      </c>
    </row>
    <row r="320" spans="2:3" x14ac:dyDescent="0.3">
      <c r="B320">
        <v>860.23400000000004</v>
      </c>
      <c r="C320">
        <f>5</f>
        <v>5</v>
      </c>
    </row>
    <row r="321" spans="2:3" x14ac:dyDescent="0.3">
      <c r="B321">
        <v>872.20399999999995</v>
      </c>
      <c r="C321">
        <f>5</f>
        <v>5</v>
      </c>
    </row>
    <row r="322" spans="2:3" x14ac:dyDescent="0.3">
      <c r="B322">
        <v>872.54499999999996</v>
      </c>
      <c r="C322">
        <f>5</f>
        <v>5</v>
      </c>
    </row>
    <row r="323" spans="2:3" x14ac:dyDescent="0.3">
      <c r="B323">
        <v>890.80399999999997</v>
      </c>
      <c r="C323">
        <f>5</f>
        <v>5</v>
      </c>
    </row>
    <row r="324" spans="2:3" x14ac:dyDescent="0.3">
      <c r="B324">
        <v>892.36500000000001</v>
      </c>
      <c r="C324">
        <f>5</f>
        <v>5</v>
      </c>
    </row>
    <row r="325" spans="2:3" x14ac:dyDescent="0.3">
      <c r="B325">
        <v>906.43399999999997</v>
      </c>
      <c r="C325">
        <f>4</f>
        <v>4</v>
      </c>
    </row>
    <row r="326" spans="2:3" x14ac:dyDescent="0.3">
      <c r="B326">
        <v>913.80600000000004</v>
      </c>
      <c r="C326">
        <f>4</f>
        <v>4</v>
      </c>
    </row>
    <row r="327" spans="2:3" x14ac:dyDescent="0.3">
      <c r="B327">
        <v>922.66</v>
      </c>
      <c r="C327">
        <f>4</f>
        <v>4</v>
      </c>
    </row>
    <row r="328" spans="2:3" x14ac:dyDescent="0.3">
      <c r="B328">
        <v>942.26900000000001</v>
      </c>
      <c r="C328">
        <f>4</f>
        <v>4</v>
      </c>
    </row>
    <row r="329" spans="2:3" x14ac:dyDescent="0.3">
      <c r="B329">
        <v>961.68499999999995</v>
      </c>
      <c r="C329">
        <f>2</f>
        <v>2</v>
      </c>
    </row>
    <row r="330" spans="2:3" x14ac:dyDescent="0.3">
      <c r="B330">
        <v>979.22900000000004</v>
      </c>
      <c r="C330">
        <f>2</f>
        <v>2</v>
      </c>
    </row>
    <row r="331" spans="2:3" x14ac:dyDescent="0.3">
      <c r="B331">
        <v>1002.497</v>
      </c>
      <c r="C331">
        <f>3</f>
        <v>3</v>
      </c>
    </row>
    <row r="332" spans="2:3" x14ac:dyDescent="0.3">
      <c r="B332">
        <v>1021.806</v>
      </c>
      <c r="C332">
        <f>3</f>
        <v>3</v>
      </c>
    </row>
    <row r="333" spans="2:3" x14ac:dyDescent="0.3">
      <c r="B333">
        <v>1047.482</v>
      </c>
      <c r="C333">
        <f>3</f>
        <v>3</v>
      </c>
    </row>
    <row r="334" spans="2:3" x14ac:dyDescent="0.3">
      <c r="B334">
        <v>1132.8050000000001</v>
      </c>
      <c r="C334">
        <f>3</f>
        <v>3</v>
      </c>
    </row>
    <row r="335" spans="2:3" x14ac:dyDescent="0.3">
      <c r="B335">
        <v>1134.9079999999999</v>
      </c>
      <c r="C335">
        <f>7</f>
        <v>7</v>
      </c>
    </row>
    <row r="336" spans="2:3" x14ac:dyDescent="0.3">
      <c r="B336">
        <v>1184.27</v>
      </c>
      <c r="C336">
        <f>7</f>
        <v>7</v>
      </c>
    </row>
    <row r="337" spans="2:3" x14ac:dyDescent="0.3">
      <c r="B337">
        <v>1254.6759999999999</v>
      </c>
      <c r="C337">
        <f>7</f>
        <v>7</v>
      </c>
    </row>
    <row r="338" spans="2:3" x14ac:dyDescent="0.3">
      <c r="B338">
        <v>1280.2360000000001</v>
      </c>
      <c r="C338">
        <f>7</f>
        <v>7</v>
      </c>
    </row>
    <row r="339" spans="2:3" x14ac:dyDescent="0.3">
      <c r="B339">
        <v>1450.953</v>
      </c>
      <c r="C339">
        <f>7</f>
        <v>7</v>
      </c>
    </row>
    <row r="340" spans="2:3" x14ac:dyDescent="0.3">
      <c r="B340">
        <v>1485.2429999999999</v>
      </c>
      <c r="C340">
        <f>7</f>
        <v>7</v>
      </c>
    </row>
    <row r="341" spans="2:3" x14ac:dyDescent="0.3">
      <c r="B341">
        <v>1590.3230000000001</v>
      </c>
      <c r="C341">
        <f>7</f>
        <v>7</v>
      </c>
    </row>
  </sheetData>
  <sortState xmlns:xlrd2="http://schemas.microsoft.com/office/spreadsheetml/2017/richdata2" ref="B2:B493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10sec-20kHz</vt:lpstr>
      <vt:lpstr>10sec-40kHz</vt:lpstr>
      <vt:lpstr>10sec-60kHz</vt:lpstr>
      <vt:lpstr>10sec-80kHz</vt:lpstr>
      <vt:lpstr>10sec-100kHz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Marfa</dc:creator>
  <cp:lastModifiedBy>Коромыслов Сергей Владимирович</cp:lastModifiedBy>
  <dcterms:created xsi:type="dcterms:W3CDTF">2021-08-03T12:43:08Z</dcterms:created>
  <dcterms:modified xsi:type="dcterms:W3CDTF">2021-08-29T11:09:35Z</dcterms:modified>
</cp:coreProperties>
</file>