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ответ" sheetId="2" state="visible" r:id="rId3"/>
  </sheets>
  <definedNames>
    <definedName function="false" hidden="true" localSheetId="0" name="_xlnm._FilterDatabase" vbProcedure="false">Sheet1!$A$3:$E$27</definedName>
    <definedName function="false" hidden="false" localSheetId="0" name="_xlnm._FilterDatabase" vbProcedure="false">Sheet1!$A:$C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<sst xmlns="http://schemas.openxmlformats.org/spreadsheetml/2006/main" count="22" uniqueCount="22">
  <si>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y=bx+a</t>
  </si>
  <si>
    <t xml:space="preserve">2. Расчет коэффициентов сезонности</t>
  </si>
  <si>
    <t xml:space="preserve">3. Расчет прогноза</t>
  </si>
  <si>
    <t xml:space="preserve">год</t>
  </si>
  <si>
    <t xml:space="preserve">месяц</t>
  </si>
  <si>
    <t xml:space="preserve">сумма ТО</t>
  </si>
  <si>
    <t xml:space="preserve">X</t>
  </si>
  <si>
    <t xml:space="preserve"> 2. Значения тренда</t>
  </si>
  <si>
    <t xml:space="preserve">3. Отклонение фактических значений от значений тренда</t>
  </si>
  <si>
    <t xml:space="preserve">4. Среднее отклонение для каждого месяца</t>
  </si>
  <si>
    <t xml:space="preserve">5. Общий индекс сезонности</t>
  </si>
  <si>
    <t xml:space="preserve">для какого месяца коэффициент</t>
  </si>
  <si>
    <t xml:space="preserve">6. Коэффициенты сезонности очищенные от роста</t>
  </si>
  <si>
    <t xml:space="preserve">7. задаем период, на который хотим рассчитать прогноз</t>
  </si>
  <si>
    <t xml:space="preserve">8. Рассчитываем значения тренда для будущих периодов</t>
  </si>
  <si>
    <t xml:space="preserve">Для какого месяца будем брать коэффициент</t>
  </si>
  <si>
    <t xml:space="preserve">9. Расчет прогноза</t>
  </si>
  <si>
    <t xml:space="preserve">Ответ</t>
  </si>
  <si>
    <t xml:space="preserve">Отклонение от ответа</t>
  </si>
  <si>
    <t xml:space="preserve">ГГММ</t>
  </si>
  <si>
    <t xml:space="preserve">ММММ</t>
  </si>
  <si>
    <t xml:space="preserve">Сумма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</si>
</sst>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0000"/>
    <numFmt numFmtId="167" formatCode="\ * #,##0.00&quot;    &quot;;\-* #,##0.00&quot;    &quot;;\ * \-#&quot;    &quot;;\ @\ "/>
    <numFmt numFmtId="168" formatCode="\ * #,##0&quot;    &quot;;\-* #,##0&quot;    &quot;;\ * \-#&quot;    &quot;;\ @\ "/>
    <numFmt numFmtId="169" formatCode="#,##0.00"/>
    <numFmt numFmtId="170" formatCode="0.00%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Tahoma"/>
      <family val="2"/>
      <charset val="1"/>
    </font>
    <font>
      <b val="true"/>
      <sz val="8"/>
      <name val="Tahoma"/>
      <family val="2"/>
      <charset val="1"/>
    </font>
    <font>
      <sz val="8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5" fillId="0" borderId="0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F35" activeCellId="0" sqref="F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55"/>
    <col collapsed="false" customWidth="true" hidden="false" outlineLevel="0" max="2" min="2" style="1" width="7.36"/>
    <col collapsed="false" customWidth="true" hidden="false" outlineLevel="0" max="3" min="3" style="2" width="9.72"/>
    <col collapsed="false" customWidth="true" hidden="false" outlineLevel="0" max="4" min="4" style="2" width="4.03"/>
    <col collapsed="false" customWidth="true" hidden="false" outlineLevel="0" max="5" min="5" style="3" width="11.13"/>
    <col collapsed="false" customWidth="true" hidden="false" outlineLevel="0" max="6" min="6" style="4" width="13.02"/>
    <col collapsed="false" customWidth="false" hidden="false" outlineLevel="0" max="7" min="7" style="5" width="11.57"/>
    <col collapsed="false" customWidth="false" hidden="false" outlineLevel="0" max="9" min="8" style="1" width="11.57"/>
    <col collapsed="false" customWidth="false" hidden="false" outlineLevel="0" max="10" min="10" style="6" width="11.57"/>
    <col collapsed="false" customWidth="false" hidden="false" outlineLevel="0" max="14" min="11" style="1" width="11.57"/>
    <col collapsed="false" customWidth="false" hidden="false" outlineLevel="0" max="15" min="15" style="2" width="11.57"/>
    <col collapsed="false" customWidth="true" hidden="false" outlineLevel="0" max="16" min="16" style="1" width="14.09"/>
    <col collapsed="false" customWidth="false" hidden="false" outlineLevel="0" max="66" min="17" style="1" width="11.57"/>
    <col collapsed="false" customWidth="false" hidden="false" outlineLevel="0" max="1024" min="67" style="1" width="11.52"/>
  </cols>
  <sheetData>
    <row r="1" s="3" customFormat="true" ht="12.8" hidden="false" customHeight="false" outlineLevel="0" collapsed="false">
      <c r="A1" s="7"/>
      <c r="B1" s="7"/>
      <c r="C1" s="8"/>
      <c r="D1" s="8"/>
      <c r="E1" s="3" t="s">
        <v>0</v>
      </c>
      <c r="F1" s="9" t="n">
        <f aca="false" t="array" ref="F1:G1">LINEST(C4:C27,D4:D27,1,0)</f>
        <v>8424080.73391304</v>
      </c>
      <c r="G1" s="10" t="n">
        <v>83857168.4927536</v>
      </c>
      <c r="H1" s="11"/>
      <c r="I1" s="12"/>
      <c r="J1" s="13"/>
      <c r="K1" s="14"/>
      <c r="L1" s="11"/>
      <c r="M1" s="11"/>
      <c r="N1" s="11"/>
      <c r="O1" s="10"/>
    </row>
    <row r="2" s="3" customFormat="true" ht="12.8" hidden="false" customHeight="true" outlineLevel="0" collapsed="false">
      <c r="A2" s="7"/>
      <c r="B2" s="7"/>
      <c r="C2" s="8"/>
      <c r="D2" s="8"/>
      <c r="F2" s="15" t="s">
        <v>1</v>
      </c>
      <c r="G2" s="15"/>
      <c r="H2" s="15"/>
      <c r="I2" s="15"/>
      <c r="J2" s="15"/>
      <c r="K2" s="14" t="s">
        <v>2</v>
      </c>
      <c r="L2" s="14"/>
      <c r="M2" s="14"/>
      <c r="N2" s="14"/>
      <c r="O2" s="10"/>
    </row>
    <row r="3" s="11" customFormat="true" ht="59" hidden="false" customHeight="false" outlineLevel="0" collapsed="false">
      <c r="A3" s="16" t="s">
        <v>3</v>
      </c>
      <c r="B3" s="16" t="s">
        <v>4</v>
      </c>
      <c r="C3" s="17" t="s">
        <v>5</v>
      </c>
      <c r="D3" s="18" t="s">
        <v>6</v>
      </c>
      <c r="E3" s="11" t="s">
        <v>7</v>
      </c>
      <c r="F3" s="19" t="s">
        <v>8</v>
      </c>
      <c r="G3" s="19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1" t="s">
        <v>14</v>
      </c>
      <c r="M3" s="11" t="s">
        <v>15</v>
      </c>
      <c r="N3" s="20" t="s">
        <v>16</v>
      </c>
      <c r="O3" s="21" t="s">
        <v>17</v>
      </c>
      <c r="P3" s="22" t="s">
        <v>18</v>
      </c>
    </row>
    <row r="4" customFormat="false" ht="12.8" hidden="false" customHeight="false" outlineLevel="0" collapsed="false">
      <c r="A4" s="1" t="n">
        <v>2016</v>
      </c>
      <c r="B4" s="1" t="n">
        <v>1</v>
      </c>
      <c r="C4" s="2" t="n">
        <v>96812326</v>
      </c>
      <c r="D4" s="2" t="n">
        <v>1</v>
      </c>
      <c r="E4" s="23" t="n">
        <f aca="false">D4*$F$1+$G$1</f>
        <v>92281249.2266667</v>
      </c>
      <c r="F4" s="24" t="n">
        <f aca="false">C4/E4</f>
        <v>1.0491007307693</v>
      </c>
      <c r="G4" s="6" t="n">
        <f aca="false">AVERAGEIFS(F$4:F$27,$B$4:$B$27,$B4)</f>
        <v>0.982715931938415</v>
      </c>
      <c r="H4" s="6" t="n">
        <f aca="false">AVERAGE(G4:G15)</f>
        <v>1.00167361184479</v>
      </c>
      <c r="I4" s="1" t="n">
        <f aca="false">B4</f>
        <v>1</v>
      </c>
      <c r="J4" s="6" t="n">
        <f aca="false">G4/$H$4</f>
        <v>0.981073994879968</v>
      </c>
      <c r="K4" s="1" t="n">
        <f aca="false">D27+1</f>
        <v>25</v>
      </c>
      <c r="L4" s="25" t="n">
        <f aca="false">K4*$F$1+$G$1</f>
        <v>294459186.84058</v>
      </c>
      <c r="M4" s="1" t="n">
        <v>1</v>
      </c>
      <c r="N4" s="26" t="n">
        <f aca="false">L4*VLOOKUP(M4,$I$4:$J$15,2,0)</f>
        <v>288886250.762794</v>
      </c>
      <c r="O4" s="2" t="n">
        <v>256798898</v>
      </c>
      <c r="P4" s="27" t="n">
        <f aca="false">N4/VLOOKUP(M4,ответ!$B$2:$C$13,2,0)-1</f>
        <v>0.12495128683455</v>
      </c>
      <c r="Q4" s="2"/>
    </row>
    <row r="5" customFormat="false" ht="12.8" hidden="false" customHeight="false" outlineLevel="0" collapsed="false">
      <c r="A5" s="1" t="n">
        <v>2016</v>
      </c>
      <c r="B5" s="1" t="n">
        <v>2</v>
      </c>
      <c r="C5" s="2" t="n">
        <v>95436525</v>
      </c>
      <c r="D5" s="2" t="n">
        <f aca="false">D4+1</f>
        <v>2</v>
      </c>
      <c r="E5" s="23" t="n">
        <f aca="false">D5*$F$1+$G$1</f>
        <v>100705329.96058</v>
      </c>
      <c r="F5" s="24" t="n">
        <f aca="false">C5/E5</f>
        <v>0.947680972172554</v>
      </c>
      <c r="G5" s="6" t="n">
        <f aca="false">AVERAGEIFS(F$4:F$27,$B$4:$B$27,$B5)</f>
        <v>0.874291982949875</v>
      </c>
      <c r="H5" s="6"/>
      <c r="I5" s="1" t="n">
        <f aca="false">B5</f>
        <v>2</v>
      </c>
      <c r="J5" s="6" t="n">
        <f aca="false">G5/$H$4</f>
        <v>0.872831202311184</v>
      </c>
      <c r="K5" s="1" t="n">
        <f aca="false">K4+1</f>
        <v>26</v>
      </c>
      <c r="L5" s="25" t="n">
        <f aca="false">K5*$F$1+$G$1</f>
        <v>302883267.574493</v>
      </c>
      <c r="M5" s="1" t="n">
        <v>2</v>
      </c>
      <c r="N5" s="26" t="n">
        <f aca="false">L5*VLOOKUP(M5,$I$4:$J$15,2,0)</f>
        <v>264365966.596984</v>
      </c>
      <c r="O5" s="2" t="n">
        <v>232640416</v>
      </c>
      <c r="P5" s="27" t="n">
        <f aca="false">N5/VLOOKUP(M5,ответ!$B$2:$C$13,2,0)-1</f>
        <v>0.136371620814951</v>
      </c>
      <c r="Q5" s="2"/>
    </row>
    <row r="6" customFormat="false" ht="12.8" hidden="false" customHeight="false" outlineLevel="0" collapsed="false">
      <c r="A6" s="1" t="n">
        <v>2016</v>
      </c>
      <c r="B6" s="1" t="n">
        <v>3</v>
      </c>
      <c r="C6" s="2" t="n">
        <v>115270552</v>
      </c>
      <c r="D6" s="2" t="n">
        <f aca="false">D5+1</f>
        <v>3</v>
      </c>
      <c r="E6" s="23" t="n">
        <f aca="false">D6*$F$1+$G$1</f>
        <v>109129410.694493</v>
      </c>
      <c r="F6" s="24" t="n">
        <f aca="false">C6/E6</f>
        <v>1.05627393446391</v>
      </c>
      <c r="G6" s="6" t="n">
        <f aca="false">AVERAGEIFS(F$4:F$27,$B$4:$B$27,$B6)</f>
        <v>1.03900882465325</v>
      </c>
      <c r="H6" s="6"/>
      <c r="I6" s="1" t="n">
        <f aca="false">B6</f>
        <v>3</v>
      </c>
      <c r="J6" s="6" t="n">
        <f aca="false">G6/$H$4</f>
        <v>1.03727283255441</v>
      </c>
      <c r="K6" s="1" t="n">
        <f aca="false">K5+1</f>
        <v>27</v>
      </c>
      <c r="L6" s="25" t="n">
        <f aca="false">K6*$F$1+$G$1</f>
        <v>311307348.308406</v>
      </c>
      <c r="M6" s="1" t="n">
        <v>3</v>
      </c>
      <c r="N6" s="26" t="n">
        <f aca="false">L6*VLOOKUP(M6,$I$4:$J$15,2,0)</f>
        <v>322910654.974862</v>
      </c>
      <c r="O6" s="2" t="n">
        <v>267994924</v>
      </c>
      <c r="P6" s="27" t="n">
        <f aca="false">N6/VLOOKUP(M6,ответ!$B$2:$C$13,2,0)-1</f>
        <v>0.204913325055595</v>
      </c>
      <c r="Q6" s="2"/>
    </row>
    <row r="7" customFormat="false" ht="12.8" hidden="false" customHeight="false" outlineLevel="0" collapsed="false">
      <c r="A7" s="1" t="n">
        <v>2016</v>
      </c>
      <c r="B7" s="1" t="n">
        <v>4</v>
      </c>
      <c r="C7" s="2" t="n">
        <v>139323970</v>
      </c>
      <c r="D7" s="2" t="n">
        <f aca="false">D6+1</f>
        <v>4</v>
      </c>
      <c r="E7" s="23" t="n">
        <f aca="false">D7*$F$1+$G$1</f>
        <v>117553491.428406</v>
      </c>
      <c r="F7" s="24" t="n">
        <f aca="false">C7/E7</f>
        <v>1.18519635875599</v>
      </c>
      <c r="G7" s="6" t="n">
        <f aca="false">AVERAGEIFS(F$4:F$27,$B$4:$B$27,$B7)</f>
        <v>1.04461744587185</v>
      </c>
      <c r="H7" s="6"/>
      <c r="I7" s="1" t="n">
        <f aca="false">B7</f>
        <v>4</v>
      </c>
      <c r="J7" s="6" t="n">
        <f aca="false">G7/$H$4</f>
        <v>1.04287208280147</v>
      </c>
      <c r="K7" s="1" t="n">
        <f aca="false">K6+1</f>
        <v>28</v>
      </c>
      <c r="L7" s="25" t="n">
        <f aca="false">K7*$F$1+$G$1</f>
        <v>319731429.042319</v>
      </c>
      <c r="M7" s="1" t="n">
        <v>4</v>
      </c>
      <c r="N7" s="26" t="n">
        <f aca="false">L7*VLOOKUP(M7,$I$4:$J$15,2,0)</f>
        <v>333438981.342453</v>
      </c>
      <c r="O7" s="2" t="n">
        <v>262849522</v>
      </c>
      <c r="P7" s="27" t="n">
        <f aca="false">N7/VLOOKUP(M7,ответ!$B$2:$C$13,2,0)-1</f>
        <v>0.26855464223539</v>
      </c>
      <c r="Q7" s="2"/>
    </row>
    <row r="8" customFormat="false" ht="12.8" hidden="false" customHeight="false" outlineLevel="0" collapsed="false">
      <c r="A8" s="1" t="n">
        <v>2016</v>
      </c>
      <c r="B8" s="1" t="n">
        <v>5</v>
      </c>
      <c r="C8" s="2" t="n">
        <v>108587353</v>
      </c>
      <c r="D8" s="2" t="n">
        <f aca="false">D7+1</f>
        <v>5</v>
      </c>
      <c r="E8" s="23" t="n">
        <f aca="false">D8*$F$1+$G$1</f>
        <v>125977572.162319</v>
      </c>
      <c r="F8" s="24" t="n">
        <f aca="false">C8/E8</f>
        <v>0.861957816269772</v>
      </c>
      <c r="G8" s="6" t="n">
        <f aca="false">AVERAGEIFS(F$4:F$27,$B$4:$B$27,$B8)</f>
        <v>0.908978736012153</v>
      </c>
      <c r="H8" s="6"/>
      <c r="I8" s="1" t="n">
        <f aca="false">B8</f>
        <v>5</v>
      </c>
      <c r="J8" s="6" t="n">
        <f aca="false">G8/$H$4</f>
        <v>0.907460000207132</v>
      </c>
      <c r="K8" s="1" t="n">
        <f aca="false">K7+1</f>
        <v>29</v>
      </c>
      <c r="L8" s="25" t="n">
        <f aca="false">K8*$F$1+$G$1</f>
        <v>328155509.776232</v>
      </c>
      <c r="M8" s="1" t="n">
        <v>5</v>
      </c>
      <c r="N8" s="26" t="n">
        <f aca="false">L8*VLOOKUP(M8,$I$4:$J$15,2,0)</f>
        <v>297787998.969511</v>
      </c>
      <c r="O8" s="2" t="n">
        <v>276933049</v>
      </c>
      <c r="P8" s="27" t="n">
        <f aca="false">N8/VLOOKUP(M8,ответ!$B$2:$C$13,2,0)-1</f>
        <v>0.0753068297367099</v>
      </c>
      <c r="Q8" s="2"/>
    </row>
    <row r="9" customFormat="false" ht="12.8" hidden="false" customHeight="false" outlineLevel="0" collapsed="false">
      <c r="A9" s="1" t="n">
        <v>2016</v>
      </c>
      <c r="B9" s="1" t="n">
        <v>6</v>
      </c>
      <c r="C9" s="2" t="n">
        <v>116676484</v>
      </c>
      <c r="D9" s="2" t="n">
        <f aca="false">D8+1</f>
        <v>6</v>
      </c>
      <c r="E9" s="23" t="n">
        <f aca="false">D9*$F$1+$G$1</f>
        <v>134401652.896232</v>
      </c>
      <c r="F9" s="24" t="n">
        <f aca="false">C9/E9</f>
        <v>0.868117924785367</v>
      </c>
      <c r="G9" s="6" t="n">
        <f aca="false">AVERAGEIFS(F$4:F$27,$B$4:$B$27,$B9)</f>
        <v>0.825655176853531</v>
      </c>
      <c r="H9" s="6"/>
      <c r="I9" s="1" t="n">
        <f aca="false">B9</f>
        <v>6</v>
      </c>
      <c r="J9" s="6" t="n">
        <f aca="false">G9/$H$4</f>
        <v>0.824275659346675</v>
      </c>
      <c r="K9" s="1" t="n">
        <f aca="false">K8+1</f>
        <v>30</v>
      </c>
      <c r="L9" s="25" t="n">
        <f aca="false">K9*$F$1+$G$1</f>
        <v>336579590.510145</v>
      </c>
      <c r="M9" s="1" t="n">
        <v>6</v>
      </c>
      <c r="N9" s="26" t="n">
        <f aca="false">L9*VLOOKUP(M9,$I$4:$J$15,2,0)</f>
        <v>277434363.890383</v>
      </c>
      <c r="O9" s="2" t="n">
        <v>251486085</v>
      </c>
      <c r="P9" s="27" t="n">
        <f aca="false">N9/VLOOKUP(M9,ответ!$B$2:$C$13,2,0)-1</f>
        <v>0.103179779868868</v>
      </c>
      <c r="Q9" s="2"/>
    </row>
    <row r="10" customFormat="false" ht="12.8" hidden="false" customHeight="false" outlineLevel="0" collapsed="false">
      <c r="A10" s="1" t="n">
        <v>2016</v>
      </c>
      <c r="B10" s="1" t="n">
        <v>7</v>
      </c>
      <c r="C10" s="2" t="n">
        <v>113191794</v>
      </c>
      <c r="D10" s="2" t="n">
        <f aca="false">D9+1</f>
        <v>7</v>
      </c>
      <c r="E10" s="23" t="n">
        <f aca="false">D10*$F$1+$G$1</f>
        <v>142825733.630145</v>
      </c>
      <c r="F10" s="24" t="n">
        <f aca="false">C10/E10</f>
        <v>0.792516804381459</v>
      </c>
      <c r="G10" s="6" t="n">
        <f aca="false">AVERAGEIFS(F$4:F$27,$B$4:$B$27,$B10)</f>
        <v>0.780052134444898</v>
      </c>
      <c r="H10" s="6"/>
      <c r="I10" s="1" t="n">
        <f aca="false">B10</f>
        <v>7</v>
      </c>
      <c r="J10" s="6" t="n">
        <f aca="false">G10/$H$4</f>
        <v>0.778748811210339</v>
      </c>
      <c r="K10" s="1" t="n">
        <f aca="false">K9+1</f>
        <v>31</v>
      </c>
      <c r="L10" s="25" t="n">
        <f aca="false">K10*$F$1+$G$1</f>
        <v>345003671.244058</v>
      </c>
      <c r="M10" s="1" t="n">
        <v>7</v>
      </c>
      <c r="N10" s="26" t="n">
        <f aca="false">L10*VLOOKUP(M10,$I$4:$J$15,2,0)</f>
        <v>268671198.844513</v>
      </c>
      <c r="O10" s="2" t="n">
        <v>250559778</v>
      </c>
      <c r="P10" s="27" t="n">
        <f aca="false">N10/VLOOKUP(M10,ответ!$B$2:$C$13,2,0)-1</f>
        <v>0.0722838317829002</v>
      </c>
      <c r="Q10" s="2"/>
    </row>
    <row r="11" customFormat="false" ht="12.8" hidden="false" customHeight="false" outlineLevel="0" collapsed="false">
      <c r="A11" s="1" t="n">
        <v>2016</v>
      </c>
      <c r="B11" s="1" t="n">
        <v>8</v>
      </c>
      <c r="C11" s="2" t="n">
        <v>139561852</v>
      </c>
      <c r="D11" s="2" t="n">
        <f aca="false">D10+1</f>
        <v>8</v>
      </c>
      <c r="E11" s="23" t="n">
        <f aca="false">D11*$F$1+$G$1</f>
        <v>151249814.364058</v>
      </c>
      <c r="F11" s="24" t="n">
        <f aca="false">C11/E11</f>
        <v>0.922724120930654</v>
      </c>
      <c r="G11" s="6" t="n">
        <f aca="false">AVERAGEIFS(F$4:F$27,$B$4:$B$27,$B11)</f>
        <v>0.869257821499587</v>
      </c>
      <c r="H11" s="6"/>
      <c r="I11" s="1" t="n">
        <f aca="false">B11</f>
        <v>8</v>
      </c>
      <c r="J11" s="6" t="n">
        <f aca="false">G11/$H$4</f>
        <v>0.867805452016118</v>
      </c>
      <c r="K11" s="1" t="n">
        <f aca="false">K10+1</f>
        <v>32</v>
      </c>
      <c r="L11" s="25" t="n">
        <f aca="false">K11*$F$1+$G$1</f>
        <v>353427751.977971</v>
      </c>
      <c r="M11" s="1" t="n">
        <v>8</v>
      </c>
      <c r="N11" s="26" t="n">
        <f aca="false">L11*VLOOKUP(M11,$I$4:$J$15,2,0)</f>
        <v>306706530.060284</v>
      </c>
      <c r="O11" s="2" t="n">
        <v>261724749</v>
      </c>
      <c r="P11" s="27" t="n">
        <f aca="false">N11/VLOOKUP(M11,ответ!$B$2:$C$13,2,0)-1</f>
        <v>0.171866746389672</v>
      </c>
      <c r="Q11" s="2"/>
    </row>
    <row r="12" customFormat="false" ht="12.8" hidden="false" customHeight="false" outlineLevel="0" collapsed="false">
      <c r="A12" s="1" t="n">
        <v>2016</v>
      </c>
      <c r="B12" s="1" t="n">
        <v>9</v>
      </c>
      <c r="C12" s="2" t="n">
        <v>151480871</v>
      </c>
      <c r="D12" s="2" t="n">
        <f aca="false">D11+1</f>
        <v>9</v>
      </c>
      <c r="E12" s="23" t="n">
        <f aca="false">D12*$F$1+$G$1</f>
        <v>159673895.097971</v>
      </c>
      <c r="F12" s="24" t="n">
        <f aca="false">C12/E12</f>
        <v>0.948689019623752</v>
      </c>
      <c r="G12" s="6" t="n">
        <f aca="false">AVERAGEIFS(F$4:F$27,$B$4:$B$27,$B12)</f>
        <v>0.880158008004555</v>
      </c>
      <c r="H12" s="6"/>
      <c r="I12" s="1" t="n">
        <f aca="false">B12</f>
        <v>9</v>
      </c>
      <c r="J12" s="6" t="n">
        <f aca="false">G12/$H$4</f>
        <v>0.878687426319996</v>
      </c>
      <c r="K12" s="1" t="n">
        <f aca="false">K11+1</f>
        <v>33</v>
      </c>
      <c r="L12" s="25" t="n">
        <f aca="false">K12*$F$1+$G$1</f>
        <v>361851832.711884</v>
      </c>
      <c r="M12" s="1" t="n">
        <v>9</v>
      </c>
      <c r="N12" s="26" t="n">
        <f aca="false">L12*VLOOKUP(M12,$I$4:$J$15,2,0)</f>
        <v>317954655.594779</v>
      </c>
      <c r="O12" s="2" t="n">
        <v>276675505</v>
      </c>
      <c r="P12" s="27" t="n">
        <f aca="false">N12/VLOOKUP(M12,ответ!$B$2:$C$13,2,0)-1</f>
        <v>0.149196982923296</v>
      </c>
      <c r="Q12" s="2"/>
    </row>
    <row r="13" customFormat="false" ht="12.8" hidden="false" customHeight="false" outlineLevel="0" collapsed="false">
      <c r="A13" s="1" t="n">
        <v>2016</v>
      </c>
      <c r="B13" s="1" t="n">
        <v>10</v>
      </c>
      <c r="C13" s="2" t="n">
        <v>211632893</v>
      </c>
      <c r="D13" s="2" t="n">
        <f aca="false">D12+1</f>
        <v>10</v>
      </c>
      <c r="E13" s="23" t="n">
        <f aca="false">D13*$F$1+$G$1</f>
        <v>168097975.831884</v>
      </c>
      <c r="F13" s="24" t="n">
        <f aca="false">C13/E13</f>
        <v>1.25898537417045</v>
      </c>
      <c r="G13" s="6" t="n">
        <f aca="false">AVERAGEIFS(F$4:F$27,$B$4:$B$27,$B13)</f>
        <v>1.14997454287499</v>
      </c>
      <c r="H13" s="6"/>
      <c r="I13" s="1" t="n">
        <f aca="false">B13</f>
        <v>10</v>
      </c>
      <c r="J13" s="6" t="n">
        <f aca="false">G13/$H$4</f>
        <v>1.14805314752883</v>
      </c>
      <c r="K13" s="1" t="n">
        <f aca="false">K12+1</f>
        <v>34</v>
      </c>
      <c r="L13" s="25" t="n">
        <f aca="false">K13*$F$1+$G$1</f>
        <v>370275913.445797</v>
      </c>
      <c r="M13" s="1" t="n">
        <v>10</v>
      </c>
      <c r="N13" s="26" t="n">
        <f aca="false">L13*VLOOKUP(M13,$I$4:$J$15,2,0)</f>
        <v>425096427.885562</v>
      </c>
      <c r="O13" s="2" t="n">
        <v>287647539</v>
      </c>
      <c r="P13" s="27" t="n">
        <f aca="false">N13/VLOOKUP(M13,ответ!$B$2:$C$13,2,0)-1</f>
        <v>0.477837875350506</v>
      </c>
      <c r="Q13" s="2"/>
    </row>
    <row r="14" customFormat="false" ht="12.8" hidden="false" customHeight="false" outlineLevel="0" collapsed="false">
      <c r="A14" s="1" t="n">
        <v>2016</v>
      </c>
      <c r="B14" s="1" t="n">
        <v>11</v>
      </c>
      <c r="C14" s="2" t="n">
        <v>256654032</v>
      </c>
      <c r="D14" s="2" t="n">
        <f aca="false">D13+1</f>
        <v>11</v>
      </c>
      <c r="E14" s="23" t="n">
        <f aca="false">D14*$F$1+$G$1</f>
        <v>176522056.565797</v>
      </c>
      <c r="F14" s="24" t="n">
        <f aca="false">C14/E14</f>
        <v>1.45394879820208</v>
      </c>
      <c r="G14" s="6" t="n">
        <f aca="false">AVERAGEIFS(F$4:F$27,$B$4:$B$27,$B14)</f>
        <v>1.3144047210093</v>
      </c>
      <c r="H14" s="6"/>
      <c r="I14" s="1" t="n">
        <f aca="false">B14</f>
        <v>11</v>
      </c>
      <c r="J14" s="6" t="n">
        <f aca="false">G14/$H$4</f>
        <v>1.31220859316495</v>
      </c>
      <c r="K14" s="1" t="n">
        <f aca="false">K13+1</f>
        <v>35</v>
      </c>
      <c r="L14" s="25" t="n">
        <f aca="false">K14*$F$1+$G$1</f>
        <v>378699994.17971</v>
      </c>
      <c r="M14" s="1" t="n">
        <v>11</v>
      </c>
      <c r="N14" s="26" t="n">
        <f aca="false">L14*VLOOKUP(M14,$I$4:$J$15,2,0)</f>
        <v>496933386.594131</v>
      </c>
      <c r="O14" s="2" t="n">
        <v>363102609</v>
      </c>
      <c r="P14" s="27" t="n">
        <f aca="false">N14/VLOOKUP(M14,ответ!$B$2:$C$13,2,0)-1</f>
        <v>0.368575643019218</v>
      </c>
      <c r="Q14" s="2"/>
    </row>
    <row r="15" customFormat="false" ht="12.8" hidden="false" customHeight="false" outlineLevel="0" collapsed="false">
      <c r="A15" s="1" t="n">
        <v>2016</v>
      </c>
      <c r="B15" s="1" t="n">
        <v>12</v>
      </c>
      <c r="C15" s="2" t="n">
        <v>258957014</v>
      </c>
      <c r="D15" s="2" t="n">
        <f aca="false">D14+1</f>
        <v>12</v>
      </c>
      <c r="E15" s="23" t="n">
        <f aca="false">D15*$F$1+$G$1</f>
        <v>184946137.29971</v>
      </c>
      <c r="F15" s="24" t="n">
        <f aca="false">C15/E15</f>
        <v>1.40017530390674</v>
      </c>
      <c r="G15" s="6" t="n">
        <f aca="false">AVERAGEIFS(F$4:F$27,$B$4:$B$27,$B15)</f>
        <v>1.35096801602509</v>
      </c>
      <c r="H15" s="6"/>
      <c r="I15" s="1" t="n">
        <f aca="false">B15</f>
        <v>12</v>
      </c>
      <c r="J15" s="6" t="n">
        <f aca="false">G15/$H$4</f>
        <v>1.34871079765893</v>
      </c>
      <c r="K15" s="1" t="n">
        <f aca="false">K14+1</f>
        <v>36</v>
      </c>
      <c r="L15" s="25" t="n">
        <f aca="false">K15*$F$1+$G$1</f>
        <v>387124074.913623</v>
      </c>
      <c r="M15" s="1" t="n">
        <v>12</v>
      </c>
      <c r="N15" s="26" t="n">
        <f aca="false">L15*VLOOKUP(M15,$I$4:$J$15,2,0)</f>
        <v>522118419.869729</v>
      </c>
      <c r="O15" s="2" t="n">
        <v>422386052</v>
      </c>
      <c r="P15" s="27" t="n">
        <f aca="false">N15/VLOOKUP(M15,ответ!$B$2:$C$13,2,0)-1</f>
        <v>0.236116622216797</v>
      </c>
      <c r="Q15" s="2"/>
    </row>
    <row r="16" customFormat="false" ht="12.8" hidden="false" customHeight="false" outlineLevel="0" collapsed="false">
      <c r="A16" s="1" t="n">
        <v>2017</v>
      </c>
      <c r="B16" s="1" t="n">
        <v>1</v>
      </c>
      <c r="C16" s="2" t="n">
        <v>177191151</v>
      </c>
      <c r="D16" s="2" t="n">
        <f aca="false">D15+1</f>
        <v>13</v>
      </c>
      <c r="E16" s="23" t="n">
        <f aca="false">D16*$F$1+$G$1</f>
        <v>193370218.033623</v>
      </c>
      <c r="F16" s="24" t="n">
        <f aca="false">C16/E16</f>
        <v>0.91633113310753</v>
      </c>
      <c r="G16" s="6"/>
      <c r="H16" s="6"/>
    </row>
    <row r="17" customFormat="false" ht="12.8" hidden="false" customHeight="false" outlineLevel="0" collapsed="false">
      <c r="A17" s="1" t="n">
        <v>2017</v>
      </c>
      <c r="B17" s="1" t="n">
        <v>2</v>
      </c>
      <c r="C17" s="2" t="n">
        <v>161617658</v>
      </c>
      <c r="D17" s="2" t="n">
        <f aca="false">D16+1</f>
        <v>14</v>
      </c>
      <c r="E17" s="23" t="n">
        <f aca="false">D17*$F$1+$G$1</f>
        <v>201794298.767536</v>
      </c>
      <c r="F17" s="24" t="n">
        <f aca="false">C17/E17</f>
        <v>0.800902993727196</v>
      </c>
      <c r="G17" s="6"/>
      <c r="H17" s="6"/>
    </row>
    <row r="18" customFormat="false" ht="12.8" hidden="false" customHeight="false" outlineLevel="0" collapsed="false">
      <c r="A18" s="1" t="n">
        <v>2017</v>
      </c>
      <c r="B18" s="1" t="n">
        <v>3</v>
      </c>
      <c r="C18" s="2" t="n">
        <v>214789308</v>
      </c>
      <c r="D18" s="2" t="n">
        <f aca="false">D17+1</f>
        <v>15</v>
      </c>
      <c r="E18" s="23" t="n">
        <f aca="false">D18*$F$1+$G$1</f>
        <v>210218379.501449</v>
      </c>
      <c r="F18" s="24" t="n">
        <f aca="false">C18/E18</f>
        <v>1.02174371484259</v>
      </c>
      <c r="G18" s="6"/>
      <c r="H18" s="6"/>
    </row>
    <row r="19" customFormat="false" ht="12.8" hidden="false" customHeight="false" outlineLevel="0" collapsed="false">
      <c r="A19" s="1" t="n">
        <v>2017</v>
      </c>
      <c r="B19" s="1" t="n">
        <v>4</v>
      </c>
      <c r="C19" s="2" t="n">
        <v>197661209</v>
      </c>
      <c r="D19" s="2" t="n">
        <f aca="false">D18+1</f>
        <v>16</v>
      </c>
      <c r="E19" s="23" t="n">
        <f aca="false">D19*$F$1+$G$1</f>
        <v>218642460.235362</v>
      </c>
      <c r="F19" s="24" t="n">
        <f aca="false">C19/E19</f>
        <v>0.904038532987707</v>
      </c>
      <c r="G19" s="6"/>
      <c r="H19" s="6"/>
    </row>
    <row r="20" customFormat="false" ht="12.8" hidden="false" customHeight="false" outlineLevel="0" collapsed="false">
      <c r="A20" s="1" t="n">
        <v>2017</v>
      </c>
      <c r="B20" s="1" t="n">
        <v>5</v>
      </c>
      <c r="C20" s="2" t="n">
        <v>217075535</v>
      </c>
      <c r="D20" s="2" t="n">
        <f aca="false">D19+1</f>
        <v>17</v>
      </c>
      <c r="E20" s="23" t="n">
        <f aca="false">D20*$F$1+$G$1</f>
        <v>227066540.969275</v>
      </c>
      <c r="F20" s="24" t="n">
        <f aca="false">C20/E20</f>
        <v>0.955999655754534</v>
      </c>
      <c r="G20" s="6"/>
      <c r="H20" s="6"/>
    </row>
    <row r="21" customFormat="false" ht="12.8" hidden="false" customHeight="false" outlineLevel="0" collapsed="false">
      <c r="A21" s="1" t="n">
        <v>2017</v>
      </c>
      <c r="B21" s="1" t="n">
        <v>6</v>
      </c>
      <c r="C21" s="2" t="n">
        <v>184434472</v>
      </c>
      <c r="D21" s="2" t="n">
        <f aca="false">D20+1</f>
        <v>18</v>
      </c>
      <c r="E21" s="23" t="n">
        <f aca="false">D21*$F$1+$G$1</f>
        <v>235490621.703188</v>
      </c>
      <c r="F21" s="24" t="n">
        <f aca="false">C21/E21</f>
        <v>0.783192428921694</v>
      </c>
      <c r="G21" s="6"/>
      <c r="H21" s="6"/>
    </row>
    <row r="22" customFormat="false" ht="12.8" hidden="false" customHeight="false" outlineLevel="0" collapsed="false">
      <c r="A22" s="1" t="n">
        <v>2017</v>
      </c>
      <c r="B22" s="1" t="n">
        <v>7</v>
      </c>
      <c r="C22" s="2" t="n">
        <v>187225868</v>
      </c>
      <c r="D22" s="2" t="n">
        <f aca="false">D21+1</f>
        <v>19</v>
      </c>
      <c r="E22" s="23" t="n">
        <f aca="false">D22*$F$1+$G$1</f>
        <v>243914702.437101</v>
      </c>
      <c r="F22" s="24" t="n">
        <f aca="false">C22/E22</f>
        <v>0.767587464508336</v>
      </c>
      <c r="G22" s="6"/>
      <c r="H22" s="6"/>
    </row>
    <row r="23" customFormat="false" ht="12.8" hidden="false" customHeight="false" outlineLevel="0" collapsed="false">
      <c r="A23" s="1" t="n">
        <v>2017</v>
      </c>
      <c r="B23" s="1" t="n">
        <v>8</v>
      </c>
      <c r="C23" s="2" t="n">
        <v>205855840</v>
      </c>
      <c r="D23" s="2" t="n">
        <f aca="false">D22+1</f>
        <v>20</v>
      </c>
      <c r="E23" s="23" t="n">
        <f aca="false">D23*$F$1+$G$1</f>
        <v>252338783.171014</v>
      </c>
      <c r="F23" s="24" t="n">
        <f aca="false">C23/E23</f>
        <v>0.815791522068519</v>
      </c>
      <c r="G23" s="6"/>
      <c r="H23" s="6"/>
    </row>
    <row r="24" customFormat="false" ht="12.8" hidden="false" customHeight="false" outlineLevel="0" collapsed="false">
      <c r="A24" s="1" t="n">
        <v>2017</v>
      </c>
      <c r="B24" s="1" t="n">
        <v>9</v>
      </c>
      <c r="C24" s="2" t="n">
        <v>211642180</v>
      </c>
      <c r="D24" s="2" t="n">
        <f aca="false">D23+1</f>
        <v>21</v>
      </c>
      <c r="E24" s="23" t="n">
        <f aca="false">D24*$F$1+$G$1</f>
        <v>260762863.904928</v>
      </c>
      <c r="F24" s="24" t="n">
        <f aca="false">C24/E24</f>
        <v>0.811626996385357</v>
      </c>
      <c r="G24" s="6"/>
      <c r="H24" s="6"/>
    </row>
    <row r="25" customFormat="false" ht="12.8" hidden="false" customHeight="false" outlineLevel="0" collapsed="false">
      <c r="A25" s="1" t="n">
        <v>2017</v>
      </c>
      <c r="B25" s="1" t="n">
        <v>10</v>
      </c>
      <c r="C25" s="2" t="n">
        <v>280213841</v>
      </c>
      <c r="D25" s="2" t="n">
        <f aca="false">D24+1</f>
        <v>22</v>
      </c>
      <c r="E25" s="23" t="n">
        <f aca="false">D25*$F$1+$G$1</f>
        <v>269186944.638841</v>
      </c>
      <c r="F25" s="24" t="n">
        <f aca="false">C25/E25</f>
        <v>1.04096371157953</v>
      </c>
      <c r="G25" s="6"/>
      <c r="H25" s="6"/>
    </row>
    <row r="26" customFormat="false" ht="12.8" hidden="false" customHeight="false" outlineLevel="0" collapsed="false">
      <c r="A26" s="1" t="n">
        <v>2017</v>
      </c>
      <c r="B26" s="1" t="n">
        <v>11</v>
      </c>
      <c r="C26" s="2" t="n">
        <v>326154268</v>
      </c>
      <c r="D26" s="2" t="n">
        <f aca="false">D25+1</f>
        <v>23</v>
      </c>
      <c r="E26" s="23" t="n">
        <f aca="false">D26*$F$1+$G$1</f>
        <v>277611025.372754</v>
      </c>
      <c r="F26" s="24" t="n">
        <f aca="false">C26/E26</f>
        <v>1.17486064381653</v>
      </c>
      <c r="G26" s="6"/>
      <c r="H26" s="6"/>
    </row>
    <row r="27" customFormat="false" ht="12.8" hidden="false" customHeight="false" outlineLevel="0" collapsed="false">
      <c r="A27" s="1" t="n">
        <v>2017</v>
      </c>
      <c r="B27" s="1" t="n">
        <v>12</v>
      </c>
      <c r="C27" s="2" t="n">
        <v>372349268</v>
      </c>
      <c r="D27" s="2" t="n">
        <f aca="false">D26+1</f>
        <v>24</v>
      </c>
      <c r="E27" s="23" t="n">
        <f aca="false">D27*$F$1+$G$1</f>
        <v>286035106.106667</v>
      </c>
      <c r="F27" s="24" t="n">
        <f aca="false">C27/E27</f>
        <v>1.30176072814344</v>
      </c>
      <c r="G27" s="6"/>
      <c r="H27" s="6"/>
    </row>
    <row r="28" customFormat="false" ht="12.8" hidden="false" customHeight="false" outlineLevel="0" collapsed="false">
      <c r="A28" s="28"/>
      <c r="B28" s="28"/>
      <c r="C28" s="29"/>
      <c r="E28" s="23"/>
    </row>
    <row r="29" customFormat="false" ht="12.8" hidden="false" customHeight="false" outlineLevel="0" collapsed="false">
      <c r="A29" s="28"/>
      <c r="B29" s="28"/>
      <c r="C29" s="29"/>
      <c r="E29" s="23"/>
    </row>
    <row r="30" customFormat="false" ht="12.8" hidden="false" customHeight="false" outlineLevel="0" collapsed="false">
      <c r="A30" s="28"/>
      <c r="B30" s="28"/>
      <c r="C30" s="29"/>
      <c r="E30" s="23"/>
    </row>
    <row r="31" customFormat="false" ht="12.8" hidden="false" customHeight="false" outlineLevel="0" collapsed="false">
      <c r="A31" s="28"/>
      <c r="B31" s="28"/>
      <c r="C31" s="29"/>
      <c r="E31" s="23"/>
    </row>
    <row r="32" customFormat="false" ht="12.8" hidden="false" customHeight="false" outlineLevel="0" collapsed="false">
      <c r="A32" s="28"/>
      <c r="B32" s="28"/>
      <c r="C32" s="29"/>
      <c r="E32" s="23"/>
    </row>
    <row r="33" customFormat="false" ht="12.8" hidden="false" customHeight="false" outlineLevel="0" collapsed="false">
      <c r="A33" s="28"/>
      <c r="B33" s="28"/>
      <c r="C33" s="29"/>
      <c r="E33" s="23"/>
    </row>
    <row r="34" customFormat="false" ht="12.8" hidden="false" customHeight="false" outlineLevel="0" collapsed="false">
      <c r="A34" s="28"/>
      <c r="B34" s="28"/>
      <c r="C34" s="29"/>
      <c r="E34" s="23"/>
    </row>
    <row r="35" customFormat="false" ht="12.8" hidden="false" customHeight="false" outlineLevel="0" collapsed="false">
      <c r="A35" s="28"/>
      <c r="B35" s="28"/>
      <c r="C35" s="29"/>
      <c r="E35" s="23"/>
    </row>
    <row r="36" customFormat="false" ht="12.8" hidden="false" customHeight="false" outlineLevel="0" collapsed="false">
      <c r="A36" s="28"/>
      <c r="B36" s="28"/>
      <c r="C36" s="29"/>
      <c r="E36" s="23"/>
    </row>
    <row r="37" customFormat="false" ht="12.8" hidden="false" customHeight="false" outlineLevel="0" collapsed="false">
      <c r="A37" s="28"/>
      <c r="B37" s="28"/>
      <c r="C37" s="29"/>
      <c r="E37" s="23"/>
    </row>
    <row r="38" customFormat="false" ht="12.8" hidden="false" customHeight="false" outlineLevel="0" collapsed="false">
      <c r="A38" s="28"/>
      <c r="B38" s="28"/>
      <c r="C38" s="29"/>
      <c r="E38" s="23"/>
    </row>
    <row r="39" customFormat="false" ht="12.8" hidden="false" customHeight="false" outlineLevel="0" collapsed="false">
      <c r="A39" s="28"/>
      <c r="B39" s="28"/>
      <c r="C39" s="29"/>
      <c r="E39" s="23"/>
    </row>
  </sheetData>
  <autoFilter ref="A3:E27"/>
  <mergeCells count="2">
    <mergeCell ref="F2:J2"/>
    <mergeCell ref="K2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30" t="s">
        <v>19</v>
      </c>
      <c r="B1" s="30" t="s">
        <v>20</v>
      </c>
      <c r="C1" s="30" t="s">
        <v>21</v>
      </c>
    </row>
    <row r="2" customFormat="false" ht="13.8" hidden="false" customHeight="false" outlineLevel="0" collapsed="false">
      <c r="A2" s="30" t="n">
        <v>2018</v>
      </c>
      <c r="B2" s="30" t="n">
        <v>1</v>
      </c>
      <c r="C2" s="30" t="n">
        <v>256798898</v>
      </c>
    </row>
    <row r="3" customFormat="false" ht="13.8" hidden="false" customHeight="false" outlineLevel="0" collapsed="false">
      <c r="A3" s="30" t="n">
        <v>2018</v>
      </c>
      <c r="B3" s="30" t="n">
        <f aca="false">B2+1</f>
        <v>2</v>
      </c>
      <c r="C3" s="30" t="n">
        <v>232640416</v>
      </c>
    </row>
    <row r="4" customFormat="false" ht="13.8" hidden="false" customHeight="false" outlineLevel="0" collapsed="false">
      <c r="A4" s="30" t="n">
        <v>2018</v>
      </c>
      <c r="B4" s="30" t="n">
        <f aca="false">B3+1</f>
        <v>3</v>
      </c>
      <c r="C4" s="30" t="n">
        <v>267994924</v>
      </c>
    </row>
    <row r="5" customFormat="false" ht="13.8" hidden="false" customHeight="false" outlineLevel="0" collapsed="false">
      <c r="A5" s="30" t="n">
        <v>2018</v>
      </c>
      <c r="B5" s="30" t="n">
        <f aca="false">B4+1</f>
        <v>4</v>
      </c>
      <c r="C5" s="30" t="n">
        <v>262849522</v>
      </c>
    </row>
    <row r="6" customFormat="false" ht="13.8" hidden="false" customHeight="false" outlineLevel="0" collapsed="false">
      <c r="A6" s="30" t="n">
        <v>2018</v>
      </c>
      <c r="B6" s="30" t="n">
        <f aca="false">B5+1</f>
        <v>5</v>
      </c>
      <c r="C6" s="30" t="n">
        <v>276933049</v>
      </c>
    </row>
    <row r="7" customFormat="false" ht="13.8" hidden="false" customHeight="false" outlineLevel="0" collapsed="false">
      <c r="A7" s="30" t="n">
        <v>2018</v>
      </c>
      <c r="B7" s="30" t="n">
        <f aca="false">B6+1</f>
        <v>6</v>
      </c>
      <c r="C7" s="30" t="n">
        <v>251486085</v>
      </c>
    </row>
    <row r="8" customFormat="false" ht="13.8" hidden="false" customHeight="false" outlineLevel="0" collapsed="false">
      <c r="A8" s="30" t="n">
        <v>2018</v>
      </c>
      <c r="B8" s="30" t="n">
        <f aca="false">B7+1</f>
        <v>7</v>
      </c>
      <c r="C8" s="30" t="n">
        <v>250559778</v>
      </c>
    </row>
    <row r="9" customFormat="false" ht="13.8" hidden="false" customHeight="false" outlineLevel="0" collapsed="false">
      <c r="A9" s="30" t="n">
        <v>2018</v>
      </c>
      <c r="B9" s="30" t="n">
        <f aca="false">B8+1</f>
        <v>8</v>
      </c>
      <c r="C9" s="30" t="n">
        <v>261724749</v>
      </c>
    </row>
    <row r="10" customFormat="false" ht="13.8" hidden="false" customHeight="false" outlineLevel="0" collapsed="false">
      <c r="A10" s="30" t="n">
        <v>2018</v>
      </c>
      <c r="B10" s="30" t="n">
        <f aca="false">B9+1</f>
        <v>9</v>
      </c>
      <c r="C10" s="30" t="n">
        <v>276675505</v>
      </c>
    </row>
    <row r="11" customFormat="false" ht="13.8" hidden="false" customHeight="false" outlineLevel="0" collapsed="false">
      <c r="A11" s="30" t="n">
        <v>2018</v>
      </c>
      <c r="B11" s="30" t="n">
        <f aca="false">B10+1</f>
        <v>10</v>
      </c>
      <c r="C11" s="30" t="n">
        <v>287647539</v>
      </c>
    </row>
    <row r="12" customFormat="false" ht="13.8" hidden="false" customHeight="false" outlineLevel="0" collapsed="false">
      <c r="A12" s="30" t="n">
        <v>2018</v>
      </c>
      <c r="B12" s="30" t="n">
        <f aca="false">B11+1</f>
        <v>11</v>
      </c>
      <c r="C12" s="30" t="n">
        <v>363102609</v>
      </c>
    </row>
    <row r="13" customFormat="false" ht="13.8" hidden="false" customHeight="false" outlineLevel="0" collapsed="false">
      <c r="A13" s="30" t="n">
        <v>2018</v>
      </c>
      <c r="B13" s="30" t="n">
        <f aca="false">B12+1</f>
        <v>12</v>
      </c>
      <c r="C13" s="30" t="n">
        <v>422386052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2020-04-12T06:23:21Z</dcterms:created>
  <dc:creator/>
  <dc:description/>
  <dc:language>ru-RU</dc:language>
  <cp:lastModifiedBy>Андрей Николаевич Корягин</cp:lastModifiedBy>
  <dcterms:modified xsi:type="dcterms:W3CDTF">2020-04-12T21:06:50Z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