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23040" windowHeight="8796" tabRatio="595"/>
  </bookViews>
  <sheets>
    <sheet name="Сеть Фейстеля" sheetId="1" r:id="rId1"/>
    <sheet name="Расчёт" sheetId="2" state="hidden" r:id="rId2"/>
    <sheet name="Пример" sheetId="3" r:id="rId3"/>
  </sheets>
  <calcPr calcId="152511"/>
</workbook>
</file>

<file path=xl/calcChain.xml><?xml version="1.0" encoding="utf-8"?>
<calcChain xmlns="http://schemas.openxmlformats.org/spreadsheetml/2006/main">
  <c r="AF19" i="3" l="1"/>
  <c r="AF26" i="3"/>
  <c r="Z1" i="3" l="1"/>
  <c r="R1" i="3"/>
  <c r="J1" i="3"/>
  <c r="Z3" i="3"/>
  <c r="R3" i="3"/>
  <c r="J3" i="3"/>
  <c r="J4" i="3" s="1"/>
  <c r="B3" i="3"/>
  <c r="R4" i="3" l="1"/>
  <c r="Z4" i="3"/>
  <c r="AG18" i="3"/>
  <c r="AG20" i="3" s="1"/>
  <c r="AG23" i="3" s="1"/>
  <c r="AF18" i="3"/>
  <c r="P15" i="3"/>
  <c r="B1" i="3"/>
  <c r="C1" i="3" l="1"/>
  <c r="D1" i="3"/>
  <c r="C4" i="3"/>
  <c r="B4" i="3"/>
  <c r="AE19" i="3"/>
  <c r="N29" i="1"/>
  <c r="U5" i="2" s="1"/>
  <c r="V5" i="2" s="1"/>
  <c r="W6" i="2" s="1"/>
  <c r="N41" i="1"/>
  <c r="U7" i="2" s="1"/>
  <c r="V7" i="2" s="1"/>
  <c r="W8" i="2" s="1"/>
  <c r="N53" i="1"/>
  <c r="U9" i="2" s="1"/>
  <c r="V9" i="2" s="1"/>
  <c r="W10" i="2" s="1"/>
  <c r="N65" i="1"/>
  <c r="U11" i="2" s="1"/>
  <c r="V11" i="2" s="1"/>
  <c r="W12" i="2" s="1"/>
  <c r="N77" i="1"/>
  <c r="U13" i="2" s="1"/>
  <c r="V13" i="2" s="1"/>
  <c r="W14" i="2" s="1"/>
  <c r="N89" i="1"/>
  <c r="U15" i="2" s="1"/>
  <c r="V15" i="2" s="1"/>
  <c r="W16" i="2" s="1"/>
  <c r="N101" i="1"/>
  <c r="U17" i="2" s="1"/>
  <c r="V17" i="2" s="1"/>
  <c r="W18" i="2" s="1"/>
  <c r="N5" i="2"/>
  <c r="N7" i="2" s="1"/>
  <c r="N9" i="2" s="1"/>
  <c r="N11" i="2" s="1"/>
  <c r="N13" i="2" s="1"/>
  <c r="N15" i="2" s="1"/>
  <c r="N17" i="2" s="1"/>
  <c r="N17" i="1"/>
  <c r="U3" i="2" s="1"/>
  <c r="V3" i="2" s="1"/>
  <c r="W4" i="2" s="1"/>
  <c r="D101" i="1"/>
  <c r="I17" i="2" s="1"/>
  <c r="J17" i="2" s="1"/>
  <c r="K18" i="2" s="1"/>
  <c r="D89" i="1"/>
  <c r="I15" i="2" s="1"/>
  <c r="J15" i="2" s="1"/>
  <c r="K16" i="2" s="1"/>
  <c r="D77" i="1"/>
  <c r="I13" i="2" s="1"/>
  <c r="J13" i="2" s="1"/>
  <c r="K14" i="2" s="1"/>
  <c r="D65" i="1"/>
  <c r="D53" i="1"/>
  <c r="D41" i="1"/>
  <c r="E1" i="3" l="1"/>
  <c r="D4" i="3"/>
  <c r="AF20" i="3"/>
  <c r="AF23" i="3" s="1"/>
  <c r="I11" i="2"/>
  <c r="J11" i="2" s="1"/>
  <c r="K12" i="2" s="1"/>
  <c r="I9" i="2"/>
  <c r="J9" i="2" s="1"/>
  <c r="K10" i="2" s="1"/>
  <c r="I7" i="2"/>
  <c r="J7" i="2" s="1"/>
  <c r="K8" i="2" s="1"/>
  <c r="B5" i="2"/>
  <c r="B7" i="2" s="1"/>
  <c r="B9" i="2" s="1"/>
  <c r="B11" i="2" s="1"/>
  <c r="B13" i="2" s="1"/>
  <c r="B15" i="2" s="1"/>
  <c r="B17" i="2" s="1"/>
  <c r="D29" i="1"/>
  <c r="I5" i="2" s="1"/>
  <c r="J5" i="2" s="1"/>
  <c r="K6" i="2" s="1"/>
  <c r="F1" i="3" l="1"/>
  <c r="E4" i="3"/>
  <c r="D17" i="1"/>
  <c r="H9" i="3" s="1"/>
  <c r="H15" i="1"/>
  <c r="I15" i="1"/>
  <c r="J15" i="1"/>
  <c r="G15" i="1"/>
  <c r="C15" i="1"/>
  <c r="D15" i="1"/>
  <c r="E15" i="1"/>
  <c r="B15" i="1"/>
  <c r="U4" i="1"/>
  <c r="U5" i="1" s="1"/>
  <c r="U6" i="1" s="1"/>
  <c r="U7" i="1" s="1"/>
  <c r="U8" i="1" s="1"/>
  <c r="U9" i="1" s="1"/>
  <c r="U10" i="1" s="1"/>
  <c r="K4" i="1"/>
  <c r="K5" i="1" s="1"/>
  <c r="K6" i="1" s="1"/>
  <c r="K7" i="1" s="1"/>
  <c r="K8" i="1" s="1"/>
  <c r="K9" i="1" s="1"/>
  <c r="K10" i="1" s="1"/>
  <c r="B10" i="3" l="1"/>
  <c r="D10" i="3"/>
  <c r="C10" i="3"/>
  <c r="F10" i="3"/>
  <c r="E10" i="3"/>
  <c r="G1" i="3"/>
  <c r="G10" i="3" s="1"/>
  <c r="F4" i="3"/>
  <c r="R7" i="3"/>
  <c r="R24" i="3" s="1"/>
  <c r="I3" i="2"/>
  <c r="J3" i="2" s="1"/>
  <c r="K4" i="2" s="1"/>
  <c r="G3" i="2"/>
  <c r="J23" i="1"/>
  <c r="F3" i="2"/>
  <c r="I23" i="1"/>
  <c r="E3" i="2"/>
  <c r="H23" i="1"/>
  <c r="D3" i="2"/>
  <c r="G23" i="1"/>
  <c r="H1" i="3" l="1"/>
  <c r="H10" i="3" s="1"/>
  <c r="G4" i="3"/>
  <c r="AE7" i="3" s="1"/>
  <c r="AE24" i="3" s="1"/>
  <c r="J7" i="3"/>
  <c r="J24" i="3" s="1"/>
  <c r="AC7" i="3"/>
  <c r="AC24" i="3" s="1"/>
  <c r="AB7" i="3"/>
  <c r="AB24" i="3" s="1"/>
  <c r="AA7" i="3"/>
  <c r="AA24" i="3" s="1"/>
  <c r="AD7" i="3"/>
  <c r="AD24" i="3" s="1"/>
  <c r="Z7" i="3"/>
  <c r="Z24" i="3" s="1"/>
  <c r="B7" i="3"/>
  <c r="B24" i="3" s="1"/>
  <c r="J27" i="1"/>
  <c r="S3" i="1"/>
  <c r="I27" i="1"/>
  <c r="R3" i="1"/>
  <c r="H27" i="1"/>
  <c r="Q3" i="1"/>
  <c r="G27" i="1"/>
  <c r="P3" i="1"/>
  <c r="K3" i="2"/>
  <c r="H3" i="2"/>
  <c r="I1" i="3" l="1"/>
  <c r="I10" i="3" s="1"/>
  <c r="H4" i="3"/>
  <c r="AF7" i="3" s="1"/>
  <c r="AF24" i="3" s="1"/>
  <c r="AF25" i="3" s="1"/>
  <c r="O14" i="3"/>
  <c r="O18" i="3" s="1"/>
  <c r="AD17" i="3"/>
  <c r="AD18" i="3" s="1"/>
  <c r="X16" i="3"/>
  <c r="W15" i="3"/>
  <c r="H13" i="3"/>
  <c r="H18" i="3" s="1"/>
  <c r="S15" i="3"/>
  <c r="K14" i="3"/>
  <c r="K18" i="3" s="1"/>
  <c r="Z17" i="3"/>
  <c r="Z18" i="3" s="1"/>
  <c r="T16" i="3"/>
  <c r="D13" i="3"/>
  <c r="D18" i="3" s="1"/>
  <c r="I14" i="3"/>
  <c r="X17" i="3"/>
  <c r="B13" i="3"/>
  <c r="B18" i="3" s="1"/>
  <c r="R16" i="3"/>
  <c r="Q15" i="3"/>
  <c r="Q18" i="3" s="1"/>
  <c r="AC17" i="3"/>
  <c r="AC18" i="3" s="1"/>
  <c r="W16" i="3"/>
  <c r="V15" i="3"/>
  <c r="G13" i="3"/>
  <c r="G18" i="3" s="1"/>
  <c r="N14" i="3"/>
  <c r="N18" i="3" s="1"/>
  <c r="M14" i="3"/>
  <c r="M18" i="3" s="1"/>
  <c r="F13" i="3"/>
  <c r="F18" i="3" s="1"/>
  <c r="U15" i="3"/>
  <c r="AB17" i="3"/>
  <c r="AB18" i="3" s="1"/>
  <c r="V16" i="3"/>
  <c r="U16" i="3"/>
  <c r="L14" i="3"/>
  <c r="L18" i="3" s="1"/>
  <c r="E13" i="3"/>
  <c r="E18" i="3" s="1"/>
  <c r="T15" i="3"/>
  <c r="T18" i="3" s="1"/>
  <c r="AA17" i="3"/>
  <c r="AA18" i="3" s="1"/>
  <c r="R15" i="3"/>
  <c r="C13" i="3"/>
  <c r="C18" i="3" s="1"/>
  <c r="Y17" i="3"/>
  <c r="S16" i="3"/>
  <c r="J14" i="3"/>
  <c r="J18" i="3" s="1"/>
  <c r="L3" i="2"/>
  <c r="L4" i="2" s="1"/>
  <c r="K1" i="3" l="1"/>
  <c r="I4" i="3"/>
  <c r="AG7" i="3" s="1"/>
  <c r="AG24" i="3" s="1"/>
  <c r="AG25" i="3" s="1"/>
  <c r="R18" i="3"/>
  <c r="V18" i="3"/>
  <c r="U18" i="3"/>
  <c r="W18" i="3"/>
  <c r="S18" i="3"/>
  <c r="H4" i="2"/>
  <c r="Y16" i="3" l="1"/>
  <c r="Y18" i="3" s="1"/>
  <c r="X15" i="3"/>
  <c r="X18" i="3" s="1"/>
  <c r="P14" i="3"/>
  <c r="P18" i="3" s="1"/>
  <c r="I13" i="3"/>
  <c r="I18" i="3" s="1"/>
  <c r="AE17" i="3"/>
  <c r="AE18" i="3" s="1"/>
  <c r="AG27" i="3"/>
  <c r="L30" i="3" s="1"/>
  <c r="L1" i="3"/>
  <c r="K4" i="3"/>
  <c r="S7" i="3" s="1"/>
  <c r="S24" i="3" s="1"/>
  <c r="G4" i="2"/>
  <c r="F20" i="1" s="1"/>
  <c r="E23" i="1" s="1"/>
  <c r="F4" i="2"/>
  <c r="E20" i="1" s="1"/>
  <c r="D23" i="1" s="1"/>
  <c r="E4" i="2"/>
  <c r="D20" i="1" s="1"/>
  <c r="C23" i="1" s="1"/>
  <c r="D4" i="2"/>
  <c r="M1" i="3" l="1"/>
  <c r="L4" i="3"/>
  <c r="T7" i="3" s="1"/>
  <c r="T24" i="3" s="1"/>
  <c r="AF27" i="3"/>
  <c r="K30" i="3" s="1"/>
  <c r="AE26" i="3"/>
  <c r="AE20" i="3"/>
  <c r="AE23" i="3" s="1"/>
  <c r="AE25" i="3" s="1"/>
  <c r="AD19" i="3"/>
  <c r="C27" i="1"/>
  <c r="M3" i="1"/>
  <c r="D27" i="1"/>
  <c r="N3" i="1"/>
  <c r="C20" i="1"/>
  <c r="B23" i="1" s="1"/>
  <c r="E27" i="1"/>
  <c r="O3" i="1"/>
  <c r="AE27" i="3" l="1"/>
  <c r="J30" i="3" s="1"/>
  <c r="AC19" i="3"/>
  <c r="AD20" i="3"/>
  <c r="AD23" i="3" s="1"/>
  <c r="AD25" i="3" s="1"/>
  <c r="AD26" i="3"/>
  <c r="AD27" i="3" s="1"/>
  <c r="Y30" i="3" s="1"/>
  <c r="N1" i="3"/>
  <c r="M4" i="3"/>
  <c r="U7" i="3" s="1"/>
  <c r="U24" i="3" s="1"/>
  <c r="B27" i="1"/>
  <c r="L3" i="1"/>
  <c r="G5" i="2"/>
  <c r="J35" i="1"/>
  <c r="I35" i="1"/>
  <c r="F5" i="2"/>
  <c r="H35" i="1"/>
  <c r="E5" i="2"/>
  <c r="O1" i="3" l="1"/>
  <c r="N4" i="3"/>
  <c r="V7" i="3" s="1"/>
  <c r="V24" i="3" s="1"/>
  <c r="AC26" i="3"/>
  <c r="AC20" i="3"/>
  <c r="AC23" i="3" s="1"/>
  <c r="AC25" i="3" s="1"/>
  <c r="AB26" i="3" s="1"/>
  <c r="AB19" i="3"/>
  <c r="Q4" i="1"/>
  <c r="H39" i="1"/>
  <c r="R4" i="1"/>
  <c r="I39" i="1"/>
  <c r="D5" i="2"/>
  <c r="H5" i="2" s="1"/>
  <c r="G35" i="1"/>
  <c r="S4" i="1"/>
  <c r="J39" i="1"/>
  <c r="AC27" i="3" l="1"/>
  <c r="X30" i="3" s="1"/>
  <c r="AA19" i="3"/>
  <c r="AB20" i="3"/>
  <c r="AB23" i="3" s="1"/>
  <c r="AB25" i="3" s="1"/>
  <c r="AA26" i="3" s="1"/>
  <c r="P1" i="3"/>
  <c r="O4" i="3"/>
  <c r="W7" i="3" s="1"/>
  <c r="W24" i="3" s="1"/>
  <c r="G39" i="1"/>
  <c r="P4" i="1"/>
  <c r="K5" i="2"/>
  <c r="Z19" i="3" l="1"/>
  <c r="AA20" i="3"/>
  <c r="AA23" i="3" s="1"/>
  <c r="AA25" i="3" s="1"/>
  <c r="Z26" i="3" s="1"/>
  <c r="Q1" i="3"/>
  <c r="P4" i="3"/>
  <c r="X7" i="3" s="1"/>
  <c r="X24" i="3" s="1"/>
  <c r="AB27" i="3"/>
  <c r="W30" i="3" s="1"/>
  <c r="L5" i="2"/>
  <c r="S1" i="3" l="1"/>
  <c r="Q4" i="3"/>
  <c r="Y7" i="3" s="1"/>
  <c r="Y24" i="3" s="1"/>
  <c r="Z20" i="3"/>
  <c r="Z23" i="3" s="1"/>
  <c r="Z25" i="3" s="1"/>
  <c r="Y26" i="3" s="1"/>
  <c r="Y19" i="3"/>
  <c r="AA27" i="3"/>
  <c r="V30" i="3" s="1"/>
  <c r="L6" i="2"/>
  <c r="T1" i="3" l="1"/>
  <c r="S4" i="3"/>
  <c r="K7" i="3" s="1"/>
  <c r="K24" i="3" s="1"/>
  <c r="X19" i="3"/>
  <c r="Y20" i="3"/>
  <c r="Y23" i="3" s="1"/>
  <c r="Y25" i="3" s="1"/>
  <c r="Z27" i="3"/>
  <c r="U30" i="3" s="1"/>
  <c r="H6" i="2"/>
  <c r="X26" i="3" l="1"/>
  <c r="Y27" i="3"/>
  <c r="T30" i="3" s="1"/>
  <c r="X20" i="3"/>
  <c r="X23" i="3" s="1"/>
  <c r="X25" i="3" s="1"/>
  <c r="W19" i="3"/>
  <c r="U1" i="3"/>
  <c r="T4" i="3"/>
  <c r="L7" i="3" s="1"/>
  <c r="L24" i="3" s="1"/>
  <c r="G6" i="2"/>
  <c r="F32" i="1" s="1"/>
  <c r="E35" i="1" s="1"/>
  <c r="E6" i="2"/>
  <c r="D32" i="1" s="1"/>
  <c r="C35" i="1" s="1"/>
  <c r="D6" i="2"/>
  <c r="C32" i="1" s="1"/>
  <c r="B35" i="1" s="1"/>
  <c r="F6" i="2"/>
  <c r="E32" i="1" s="1"/>
  <c r="D35" i="1" s="1"/>
  <c r="W26" i="3" l="1"/>
  <c r="V19" i="3"/>
  <c r="W20" i="3"/>
  <c r="W23" i="3" s="1"/>
  <c r="W25" i="3" s="1"/>
  <c r="V1" i="3"/>
  <c r="U4" i="3"/>
  <c r="M7" i="3" s="1"/>
  <c r="M24" i="3" s="1"/>
  <c r="X27" i="3"/>
  <c r="S30" i="3" s="1"/>
  <c r="L4" i="1"/>
  <c r="B39" i="1"/>
  <c r="C39" i="1"/>
  <c r="M4" i="1"/>
  <c r="O4" i="1"/>
  <c r="E39" i="1"/>
  <c r="N4" i="1"/>
  <c r="D39" i="1"/>
  <c r="V26" i="3" l="1"/>
  <c r="W1" i="3"/>
  <c r="V4" i="3"/>
  <c r="N7" i="3" s="1"/>
  <c r="N24" i="3" s="1"/>
  <c r="U19" i="3"/>
  <c r="V20" i="3"/>
  <c r="V23" i="3" s="1"/>
  <c r="V25" i="3" s="1"/>
  <c r="W27" i="3"/>
  <c r="R30" i="3" s="1"/>
  <c r="R31" i="3" s="1"/>
  <c r="I47" i="1"/>
  <c r="F7" i="2"/>
  <c r="G47" i="1"/>
  <c r="D7" i="2"/>
  <c r="J47" i="1"/>
  <c r="G7" i="2"/>
  <c r="H47" i="1"/>
  <c r="E7" i="2"/>
  <c r="U26" i="3" l="1"/>
  <c r="X1" i="3"/>
  <c r="W4" i="3"/>
  <c r="O7" i="3" s="1"/>
  <c r="O24" i="3" s="1"/>
  <c r="U20" i="3"/>
  <c r="U23" i="3" s="1"/>
  <c r="U25" i="3" s="1"/>
  <c r="T19" i="3"/>
  <c r="V27" i="3"/>
  <c r="AG30" i="3" s="1"/>
  <c r="H7" i="2"/>
  <c r="H51" i="1"/>
  <c r="Q5" i="1"/>
  <c r="P5" i="1"/>
  <c r="G51" i="1"/>
  <c r="K7" i="2"/>
  <c r="R5" i="1"/>
  <c r="I51" i="1"/>
  <c r="J51" i="1"/>
  <c r="S5" i="1"/>
  <c r="T26" i="3" l="1"/>
  <c r="U27" i="3"/>
  <c r="AF30" i="3" s="1"/>
  <c r="T20" i="3"/>
  <c r="T23" i="3" s="1"/>
  <c r="T25" i="3" s="1"/>
  <c r="S19" i="3"/>
  <c r="Y1" i="3"/>
  <c r="X4" i="3"/>
  <c r="P7" i="3" s="1"/>
  <c r="P24" i="3" s="1"/>
  <c r="L7" i="2"/>
  <c r="S26" i="3" l="1"/>
  <c r="S20" i="3"/>
  <c r="S23" i="3" s="1"/>
  <c r="S25" i="3" s="1"/>
  <c r="R19" i="3"/>
  <c r="AA1" i="3"/>
  <c r="Y4" i="3"/>
  <c r="Q7" i="3" s="1"/>
  <c r="Q24" i="3" s="1"/>
  <c r="T27" i="3"/>
  <c r="AE30" i="3" s="1"/>
  <c r="L8" i="2"/>
  <c r="AB1" i="3" l="1"/>
  <c r="AA4" i="3"/>
  <c r="C7" i="3" s="1"/>
  <c r="C24" i="3" s="1"/>
  <c r="R20" i="3"/>
  <c r="R23" i="3" s="1"/>
  <c r="R25" i="3" s="1"/>
  <c r="Q19" i="3"/>
  <c r="R26" i="3"/>
  <c r="S27" i="3"/>
  <c r="AD30" i="3" s="1"/>
  <c r="H8" i="2"/>
  <c r="Q26" i="3" l="1"/>
  <c r="P19" i="3"/>
  <c r="Q20" i="3"/>
  <c r="Q23" i="3" s="1"/>
  <c r="Q25" i="3" s="1"/>
  <c r="R27" i="3"/>
  <c r="AC30" i="3" s="1"/>
  <c r="AC1" i="3"/>
  <c r="AB4" i="3"/>
  <c r="D7" i="3" s="1"/>
  <c r="D24" i="3" s="1"/>
  <c r="F8" i="2"/>
  <c r="E44" i="1" s="1"/>
  <c r="D47" i="1" s="1"/>
  <c r="G8" i="2"/>
  <c r="F44" i="1" s="1"/>
  <c r="E47" i="1" s="1"/>
  <c r="D8" i="2"/>
  <c r="C44" i="1" s="1"/>
  <c r="B47" i="1" s="1"/>
  <c r="E8" i="2"/>
  <c r="D44" i="1" s="1"/>
  <c r="C47" i="1" s="1"/>
  <c r="P26" i="3" l="1"/>
  <c r="O19" i="3"/>
  <c r="P20" i="3"/>
  <c r="P23" i="3" s="1"/>
  <c r="P25" i="3" s="1"/>
  <c r="AD1" i="3"/>
  <c r="AC4" i="3"/>
  <c r="E7" i="3" s="1"/>
  <c r="E24" i="3" s="1"/>
  <c r="Q27" i="3"/>
  <c r="AB30" i="3" s="1"/>
  <c r="L5" i="1"/>
  <c r="B51" i="1"/>
  <c r="E51" i="1"/>
  <c r="O5" i="1"/>
  <c r="N5" i="1"/>
  <c r="D51" i="1"/>
  <c r="C51" i="1"/>
  <c r="M5" i="1"/>
  <c r="AE1" i="3" l="1"/>
  <c r="AD4" i="3"/>
  <c r="F7" i="3" s="1"/>
  <c r="F24" i="3" s="1"/>
  <c r="O26" i="3"/>
  <c r="P27" i="3"/>
  <c r="AA30" i="3" s="1"/>
  <c r="O20" i="3"/>
  <c r="O23" i="3" s="1"/>
  <c r="O25" i="3" s="1"/>
  <c r="N19" i="3"/>
  <c r="G9" i="2"/>
  <c r="J59" i="1"/>
  <c r="G59" i="1"/>
  <c r="D9" i="2"/>
  <c r="F9" i="2"/>
  <c r="I59" i="1"/>
  <c r="E9" i="2"/>
  <c r="H59" i="1"/>
  <c r="O27" i="3" l="1"/>
  <c r="Z30" i="3" s="1"/>
  <c r="Z31" i="3" s="1"/>
  <c r="M19" i="3"/>
  <c r="N20" i="3"/>
  <c r="N23" i="3" s="1"/>
  <c r="N25" i="3" s="1"/>
  <c r="N26" i="3"/>
  <c r="N27" i="3" s="1"/>
  <c r="I30" i="3" s="1"/>
  <c r="AF1" i="3"/>
  <c r="AE4" i="3"/>
  <c r="G7" i="3" s="1"/>
  <c r="G24" i="3" s="1"/>
  <c r="H9" i="2"/>
  <c r="G63" i="1"/>
  <c r="P6" i="1"/>
  <c r="J63" i="1"/>
  <c r="S6" i="1"/>
  <c r="H63" i="1"/>
  <c r="Q6" i="1"/>
  <c r="I63" i="1"/>
  <c r="R6" i="1"/>
  <c r="K9" i="2"/>
  <c r="M26" i="3" l="1"/>
  <c r="M20" i="3"/>
  <c r="M23" i="3" s="1"/>
  <c r="M25" i="3" s="1"/>
  <c r="L19" i="3"/>
  <c r="AG1" i="3"/>
  <c r="AG4" i="3" s="1"/>
  <c r="I7" i="3" s="1"/>
  <c r="I24" i="3" s="1"/>
  <c r="AF4" i="3"/>
  <c r="H7" i="3" s="1"/>
  <c r="H24" i="3" s="1"/>
  <c r="L9" i="2"/>
  <c r="L26" i="3" l="1"/>
  <c r="L20" i="3"/>
  <c r="L23" i="3" s="1"/>
  <c r="L25" i="3" s="1"/>
  <c r="K19" i="3"/>
  <c r="M27" i="3"/>
  <c r="H30" i="3" s="1"/>
  <c r="L10" i="2"/>
  <c r="J19" i="3" l="1"/>
  <c r="K20" i="3"/>
  <c r="K23" i="3" s="1"/>
  <c r="K25" i="3" s="1"/>
  <c r="K26" i="3"/>
  <c r="K27" i="3" s="1"/>
  <c r="F30" i="3" s="1"/>
  <c r="L27" i="3"/>
  <c r="G30" i="3" s="1"/>
  <c r="H10" i="2"/>
  <c r="J26" i="3" l="1"/>
  <c r="J20" i="3"/>
  <c r="J23" i="3" s="1"/>
  <c r="J25" i="3" s="1"/>
  <c r="I26" i="3" s="1"/>
  <c r="I19" i="3"/>
  <c r="F10" i="2"/>
  <c r="E56" i="1" s="1"/>
  <c r="D59" i="1" s="1"/>
  <c r="G10" i="2"/>
  <c r="F56" i="1" s="1"/>
  <c r="E59" i="1" s="1"/>
  <c r="E10" i="2"/>
  <c r="D56" i="1" s="1"/>
  <c r="C59" i="1" s="1"/>
  <c r="D10" i="2"/>
  <c r="C56" i="1" s="1"/>
  <c r="B59" i="1" s="1"/>
  <c r="I20" i="3" l="1"/>
  <c r="I23" i="3" s="1"/>
  <c r="I25" i="3" s="1"/>
  <c r="H26" i="3" s="1"/>
  <c r="H19" i="3"/>
  <c r="J27" i="3"/>
  <c r="E30" i="3" s="1"/>
  <c r="B63" i="1"/>
  <c r="L6" i="1"/>
  <c r="C63" i="1"/>
  <c r="M6" i="1"/>
  <c r="O6" i="1"/>
  <c r="E63" i="1"/>
  <c r="D63" i="1"/>
  <c r="N6" i="1"/>
  <c r="H20" i="3" l="1"/>
  <c r="H23" i="3" s="1"/>
  <c r="H25" i="3" s="1"/>
  <c r="G19" i="3"/>
  <c r="I27" i="3"/>
  <c r="D30" i="3" s="1"/>
  <c r="F11" i="2"/>
  <c r="I71" i="1"/>
  <c r="G11" i="2"/>
  <c r="J71" i="1"/>
  <c r="H71" i="1"/>
  <c r="E11" i="2"/>
  <c r="D11" i="2"/>
  <c r="G71" i="1"/>
  <c r="G20" i="3" l="1"/>
  <c r="G23" i="3" s="1"/>
  <c r="G25" i="3" s="1"/>
  <c r="F19" i="3"/>
  <c r="G26" i="3"/>
  <c r="H27" i="3"/>
  <c r="C30" i="3" s="1"/>
  <c r="K11" i="2"/>
  <c r="L11" i="2" s="1"/>
  <c r="H75" i="1"/>
  <c r="Q7" i="1"/>
  <c r="G75" i="1"/>
  <c r="P7" i="1"/>
  <c r="R7" i="1"/>
  <c r="I75" i="1"/>
  <c r="H11" i="2"/>
  <c r="J75" i="1"/>
  <c r="S7" i="1"/>
  <c r="G27" i="3" l="1"/>
  <c r="B30" i="3" s="1"/>
  <c r="B31" i="3" s="1"/>
  <c r="F20" i="3"/>
  <c r="F23" i="3" s="1"/>
  <c r="F25" i="3" s="1"/>
  <c r="E19" i="3"/>
  <c r="F26" i="3"/>
  <c r="L12" i="2"/>
  <c r="F27" i="3" l="1"/>
  <c r="Q30" i="3" s="1"/>
  <c r="E20" i="3"/>
  <c r="E23" i="3" s="1"/>
  <c r="E25" i="3" s="1"/>
  <c r="D19" i="3"/>
  <c r="E26" i="3"/>
  <c r="H12" i="2"/>
  <c r="E27" i="3" l="1"/>
  <c r="P30" i="3" s="1"/>
  <c r="C19" i="3"/>
  <c r="D20" i="3"/>
  <c r="D23" i="3" s="1"/>
  <c r="D25" i="3" s="1"/>
  <c r="D26" i="3"/>
  <c r="D27" i="3" s="1"/>
  <c r="O30" i="3" s="1"/>
  <c r="E12" i="2"/>
  <c r="D68" i="1" s="1"/>
  <c r="C71" i="1" s="1"/>
  <c r="D12" i="2"/>
  <c r="C68" i="1" s="1"/>
  <c r="B71" i="1" s="1"/>
  <c r="G12" i="2"/>
  <c r="F68" i="1" s="1"/>
  <c r="E71" i="1" s="1"/>
  <c r="F12" i="2"/>
  <c r="E68" i="1" s="1"/>
  <c r="D71" i="1" s="1"/>
  <c r="C26" i="3" l="1"/>
  <c r="C20" i="3"/>
  <c r="C23" i="3" s="1"/>
  <c r="C25" i="3" s="1"/>
  <c r="B19" i="3"/>
  <c r="B20" i="3" s="1"/>
  <c r="B23" i="3" s="1"/>
  <c r="B25" i="3" s="1"/>
  <c r="E75" i="1"/>
  <c r="O7" i="1"/>
  <c r="B75" i="1"/>
  <c r="L7" i="1"/>
  <c r="C75" i="1"/>
  <c r="M7" i="1"/>
  <c r="D75" i="1"/>
  <c r="N7" i="1"/>
  <c r="B26" i="3" l="1"/>
  <c r="B27" i="3" s="1"/>
  <c r="M30" i="3" s="1"/>
  <c r="C27" i="3"/>
  <c r="N30" i="3" s="1"/>
  <c r="D13" i="2"/>
  <c r="G83" i="1"/>
  <c r="F13" i="2"/>
  <c r="I83" i="1"/>
  <c r="H83" i="1"/>
  <c r="E13" i="2"/>
  <c r="J83" i="1"/>
  <c r="G13" i="2"/>
  <c r="J31" i="3" l="1"/>
  <c r="H13" i="2"/>
  <c r="K13" i="2"/>
  <c r="I87" i="1"/>
  <c r="R8" i="1"/>
  <c r="J87" i="1"/>
  <c r="S8" i="1"/>
  <c r="Q8" i="1"/>
  <c r="H87" i="1"/>
  <c r="G87" i="1"/>
  <c r="P8" i="1"/>
  <c r="L13" i="2" l="1"/>
  <c r="L14" i="2" l="1"/>
  <c r="H14" i="2" l="1"/>
  <c r="F14" i="2" l="1"/>
  <c r="E80" i="1" s="1"/>
  <c r="D83" i="1" s="1"/>
  <c r="E14" i="2"/>
  <c r="D80" i="1" s="1"/>
  <c r="C83" i="1" s="1"/>
  <c r="G14" i="2"/>
  <c r="F80" i="1" s="1"/>
  <c r="E83" i="1" s="1"/>
  <c r="D14" i="2"/>
  <c r="C80" i="1" s="1"/>
  <c r="B83" i="1" s="1"/>
  <c r="B87" i="1" l="1"/>
  <c r="L8" i="1"/>
  <c r="E87" i="1"/>
  <c r="O8" i="1"/>
  <c r="C87" i="1"/>
  <c r="M8" i="1"/>
  <c r="D87" i="1"/>
  <c r="N8" i="1"/>
  <c r="I95" i="1" l="1"/>
  <c r="F15" i="2"/>
  <c r="G95" i="1"/>
  <c r="D15" i="2"/>
  <c r="E15" i="2"/>
  <c r="H95" i="1"/>
  <c r="G15" i="2"/>
  <c r="J95" i="1"/>
  <c r="S9" i="1" l="1"/>
  <c r="J99" i="1"/>
  <c r="H15" i="2"/>
  <c r="K15" i="2"/>
  <c r="G99" i="1"/>
  <c r="P9" i="1"/>
  <c r="H99" i="1"/>
  <c r="Q9" i="1"/>
  <c r="I99" i="1"/>
  <c r="R9" i="1"/>
  <c r="L15" i="2" l="1"/>
  <c r="L16" i="2" l="1"/>
  <c r="H16" i="2" l="1"/>
  <c r="G16" i="2" l="1"/>
  <c r="F92" i="1" s="1"/>
  <c r="E95" i="1" s="1"/>
  <c r="F16" i="2"/>
  <c r="E92" i="1" s="1"/>
  <c r="D95" i="1" s="1"/>
  <c r="E16" i="2"/>
  <c r="D92" i="1" s="1"/>
  <c r="C95" i="1" s="1"/>
  <c r="D16" i="2"/>
  <c r="C92" i="1" s="1"/>
  <c r="B95" i="1" s="1"/>
  <c r="L9" i="1" l="1"/>
  <c r="B99" i="1"/>
  <c r="C99" i="1"/>
  <c r="M9" i="1"/>
  <c r="D99" i="1"/>
  <c r="N9" i="1"/>
  <c r="O9" i="1"/>
  <c r="E99" i="1"/>
  <c r="E107" i="1" l="1"/>
  <c r="G17" i="2"/>
  <c r="B107" i="1"/>
  <c r="D17" i="2"/>
  <c r="C107" i="1"/>
  <c r="E17" i="2"/>
  <c r="D107" i="1"/>
  <c r="F17" i="2"/>
  <c r="L10" i="1" l="1"/>
  <c r="B10" i="1" s="1"/>
  <c r="L15" i="1"/>
  <c r="N10" i="1"/>
  <c r="D10" i="1" s="1"/>
  <c r="N15" i="1"/>
  <c r="K17" i="2"/>
  <c r="M15" i="1"/>
  <c r="M10" i="1"/>
  <c r="C10" i="1" s="1"/>
  <c r="O15" i="1"/>
  <c r="O10" i="1"/>
  <c r="E10" i="1" s="1"/>
  <c r="H17" i="2"/>
  <c r="T23" i="1" l="1"/>
  <c r="S3" i="2"/>
  <c r="R3" i="2"/>
  <c r="S23" i="1"/>
  <c r="R23" i="1"/>
  <c r="Q3" i="2"/>
  <c r="P3" i="2"/>
  <c r="Q23" i="1"/>
  <c r="L17" i="2"/>
  <c r="W3" i="2" l="1"/>
  <c r="T3" i="2"/>
  <c r="Z3" i="1"/>
  <c r="Q27" i="1"/>
  <c r="AB3" i="1"/>
  <c r="S27" i="1"/>
  <c r="T27" i="1"/>
  <c r="AC3" i="1"/>
  <c r="L18" i="2"/>
  <c r="R27" i="1"/>
  <c r="AA3" i="1"/>
  <c r="H18" i="2" l="1"/>
  <c r="X3" i="2"/>
  <c r="X4" i="2" l="1"/>
  <c r="F18" i="2"/>
  <c r="E104" i="1" s="1"/>
  <c r="I107" i="1" s="1"/>
  <c r="E18" i="2"/>
  <c r="D104" i="1" s="1"/>
  <c r="H107" i="1" s="1"/>
  <c r="G18" i="2"/>
  <c r="F104" i="1" s="1"/>
  <c r="J107" i="1" s="1"/>
  <c r="D18" i="2"/>
  <c r="C104" i="1" s="1"/>
  <c r="G107" i="1" s="1"/>
  <c r="T15" i="1" l="1"/>
  <c r="S10" i="1"/>
  <c r="I10" i="1" s="1"/>
  <c r="T4" i="2"/>
  <c r="Q10" i="1"/>
  <c r="G10" i="1" s="1"/>
  <c r="R15" i="1"/>
  <c r="R10" i="1"/>
  <c r="H10" i="1" s="1"/>
  <c r="S15" i="1"/>
  <c r="P10" i="1"/>
  <c r="F10" i="1" s="1"/>
  <c r="Q15" i="1"/>
  <c r="R4" i="2" l="1"/>
  <c r="O20" i="1" s="1"/>
  <c r="N23" i="1" s="1"/>
  <c r="P4" i="2"/>
  <c r="M20" i="1" s="1"/>
  <c r="L23" i="1" s="1"/>
  <c r="Q4" i="2"/>
  <c r="N20" i="1" s="1"/>
  <c r="M23" i="1" s="1"/>
  <c r="S4" i="2"/>
  <c r="P20" i="1" s="1"/>
  <c r="O23" i="1" s="1"/>
  <c r="O27" i="1" l="1"/>
  <c r="Y3" i="1"/>
  <c r="W3" i="1"/>
  <c r="M27" i="1"/>
  <c r="V3" i="1"/>
  <c r="L27" i="1"/>
  <c r="N27" i="1"/>
  <c r="X3" i="1"/>
  <c r="R35" i="1" l="1"/>
  <c r="Q5" i="2"/>
  <c r="R5" i="2"/>
  <c r="S35" i="1"/>
  <c r="S5" i="2"/>
  <c r="T35" i="1"/>
  <c r="P5" i="2"/>
  <c r="Q35" i="1"/>
  <c r="T5" i="2" l="1"/>
  <c r="T39" i="1"/>
  <c r="AC4" i="1"/>
  <c r="W5" i="2"/>
  <c r="AA4" i="1"/>
  <c r="R39" i="1"/>
  <c r="Q39" i="1"/>
  <c r="Z4" i="1"/>
  <c r="S39" i="1"/>
  <c r="AB4" i="1"/>
  <c r="X5" i="2" l="1"/>
  <c r="X6" i="2" l="1"/>
  <c r="T6" i="2" l="1"/>
  <c r="R6" i="2" l="1"/>
  <c r="O32" i="1" s="1"/>
  <c r="N35" i="1" s="1"/>
  <c r="P6" i="2"/>
  <c r="M32" i="1" s="1"/>
  <c r="L35" i="1" s="1"/>
  <c r="Q6" i="2"/>
  <c r="N32" i="1" s="1"/>
  <c r="M35" i="1" s="1"/>
  <c r="S6" i="2"/>
  <c r="P32" i="1" s="1"/>
  <c r="O35" i="1" s="1"/>
  <c r="O39" i="1" l="1"/>
  <c r="Y4" i="1"/>
  <c r="W4" i="1"/>
  <c r="M39" i="1"/>
  <c r="X4" i="1"/>
  <c r="N39" i="1"/>
  <c r="L39" i="1"/>
  <c r="V4" i="1"/>
  <c r="R47" i="1" l="1"/>
  <c r="Q7" i="2"/>
  <c r="Q47" i="1"/>
  <c r="P7" i="2"/>
  <c r="S47" i="1"/>
  <c r="R7" i="2"/>
  <c r="S7" i="2"/>
  <c r="T47" i="1"/>
  <c r="W7" i="2" l="1"/>
  <c r="T51" i="1"/>
  <c r="AC5" i="1"/>
  <c r="S51" i="1"/>
  <c r="AB5" i="1"/>
  <c r="T7" i="2"/>
  <c r="Q51" i="1"/>
  <c r="Z5" i="1"/>
  <c r="R51" i="1"/>
  <c r="AA5" i="1"/>
  <c r="X7" i="2" l="1"/>
  <c r="X8" i="2" s="1"/>
  <c r="T8" i="2" l="1"/>
  <c r="R8" i="2" l="1"/>
  <c r="O44" i="1" s="1"/>
  <c r="N47" i="1" s="1"/>
  <c r="P8" i="2"/>
  <c r="M44" i="1" s="1"/>
  <c r="L47" i="1" s="1"/>
  <c r="S8" i="2"/>
  <c r="P44" i="1" s="1"/>
  <c r="O47" i="1" s="1"/>
  <c r="Q8" i="2"/>
  <c r="N44" i="1" s="1"/>
  <c r="M47" i="1" s="1"/>
  <c r="M51" i="1" l="1"/>
  <c r="W5" i="1"/>
  <c r="O51" i="1"/>
  <c r="Y5" i="1"/>
  <c r="L51" i="1"/>
  <c r="V5" i="1"/>
  <c r="N51" i="1"/>
  <c r="X5" i="1"/>
  <c r="S59" i="1" l="1"/>
  <c r="R9" i="2"/>
  <c r="T59" i="1"/>
  <c r="S9" i="2"/>
  <c r="Q59" i="1"/>
  <c r="P9" i="2"/>
  <c r="R59" i="1"/>
  <c r="Q9" i="2"/>
  <c r="Q63" i="1" l="1"/>
  <c r="Z6" i="1"/>
  <c r="S63" i="1"/>
  <c r="AB6" i="1"/>
  <c r="AA6" i="1"/>
  <c r="R63" i="1"/>
  <c r="T63" i="1"/>
  <c r="AC6" i="1"/>
  <c r="W9" i="2"/>
  <c r="T9" i="2"/>
  <c r="X9" i="2" l="1"/>
  <c r="X10" i="2" l="1"/>
  <c r="T10" i="2" l="1"/>
  <c r="Q10" i="2" l="1"/>
  <c r="N56" i="1" s="1"/>
  <c r="M59" i="1" s="1"/>
  <c r="P10" i="2"/>
  <c r="M56" i="1" s="1"/>
  <c r="L59" i="1" s="1"/>
  <c r="S10" i="2"/>
  <c r="P56" i="1" s="1"/>
  <c r="O59" i="1" s="1"/>
  <c r="R10" i="2"/>
  <c r="O56" i="1" s="1"/>
  <c r="N59" i="1" s="1"/>
  <c r="N63" i="1" l="1"/>
  <c r="X6" i="1"/>
  <c r="Y6" i="1"/>
  <c r="O63" i="1"/>
  <c r="L63" i="1"/>
  <c r="V6" i="1"/>
  <c r="W6" i="1"/>
  <c r="M63" i="1"/>
  <c r="Q71" i="1" l="1"/>
  <c r="P11" i="2"/>
  <c r="Q11" i="2"/>
  <c r="R71" i="1"/>
  <c r="S11" i="2"/>
  <c r="T71" i="1"/>
  <c r="R11" i="2"/>
  <c r="S71" i="1"/>
  <c r="W11" i="2" l="1"/>
  <c r="X11" i="2" s="1"/>
  <c r="T11" i="2"/>
  <c r="S75" i="1"/>
  <c r="AB7" i="1"/>
  <c r="R75" i="1"/>
  <c r="AA7" i="1"/>
  <c r="Q75" i="1"/>
  <c r="Z7" i="1"/>
  <c r="AC7" i="1"/>
  <c r="T75" i="1"/>
  <c r="X12" i="2" l="1"/>
  <c r="T12" i="2" l="1"/>
  <c r="S12" i="2" l="1"/>
  <c r="P68" i="1" s="1"/>
  <c r="O71" i="1" s="1"/>
  <c r="R12" i="2"/>
  <c r="O68" i="1" s="1"/>
  <c r="N71" i="1" s="1"/>
  <c r="Q12" i="2"/>
  <c r="N68" i="1" s="1"/>
  <c r="M71" i="1" s="1"/>
  <c r="P12" i="2"/>
  <c r="M68" i="1" s="1"/>
  <c r="L71" i="1" s="1"/>
  <c r="M75" i="1" l="1"/>
  <c r="W7" i="1"/>
  <c r="N75" i="1"/>
  <c r="X7" i="1"/>
  <c r="O75" i="1"/>
  <c r="Y7" i="1"/>
  <c r="L75" i="1"/>
  <c r="V7" i="1"/>
  <c r="Q83" i="1" l="1"/>
  <c r="P13" i="2"/>
  <c r="S13" i="2"/>
  <c r="T83" i="1"/>
  <c r="S83" i="1"/>
  <c r="R13" i="2"/>
  <c r="R83" i="1"/>
  <c r="Q13" i="2"/>
  <c r="S87" i="1" l="1"/>
  <c r="AB8" i="1"/>
  <c r="T87" i="1"/>
  <c r="AC8" i="1"/>
  <c r="W13" i="2"/>
  <c r="T13" i="2"/>
  <c r="AA8" i="1"/>
  <c r="R87" i="1"/>
  <c r="Q87" i="1"/>
  <c r="Z8" i="1"/>
  <c r="X13" i="2" l="1"/>
  <c r="X14" i="2" l="1"/>
  <c r="T14" i="2" l="1"/>
  <c r="R14" i="2" l="1"/>
  <c r="O80" i="1" s="1"/>
  <c r="N83" i="1" s="1"/>
  <c r="Q14" i="2"/>
  <c r="N80" i="1" s="1"/>
  <c r="M83" i="1" s="1"/>
  <c r="P14" i="2"/>
  <c r="M80" i="1" s="1"/>
  <c r="L83" i="1" s="1"/>
  <c r="S14" i="2"/>
  <c r="P80" i="1" s="1"/>
  <c r="O83" i="1" s="1"/>
  <c r="N87" i="1" l="1"/>
  <c r="X8" i="1"/>
  <c r="O87" i="1"/>
  <c r="Y8" i="1"/>
  <c r="L87" i="1"/>
  <c r="V8" i="1"/>
  <c r="M87" i="1"/>
  <c r="W8" i="1"/>
  <c r="S15" i="2" l="1"/>
  <c r="T95" i="1"/>
  <c r="Q15" i="2"/>
  <c r="R95" i="1"/>
  <c r="Q95" i="1"/>
  <c r="P15" i="2"/>
  <c r="R15" i="2"/>
  <c r="S95" i="1"/>
  <c r="T15" i="2" l="1"/>
  <c r="Q99" i="1"/>
  <c r="Z9" i="1"/>
  <c r="R99" i="1"/>
  <c r="AA9" i="1"/>
  <c r="AB9" i="1"/>
  <c r="S99" i="1"/>
  <c r="AC9" i="1"/>
  <c r="T99" i="1"/>
  <c r="W15" i="2"/>
  <c r="X15" i="2" l="1"/>
  <c r="X16" i="2" l="1"/>
  <c r="T16" i="2" l="1"/>
  <c r="Q16" i="2" l="1"/>
  <c r="N92" i="1" s="1"/>
  <c r="M95" i="1" s="1"/>
  <c r="P16" i="2"/>
  <c r="M92" i="1" s="1"/>
  <c r="L95" i="1" s="1"/>
  <c r="R16" i="2"/>
  <c r="O92" i="1" s="1"/>
  <c r="N95" i="1" s="1"/>
  <c r="S16" i="2"/>
  <c r="P92" i="1" s="1"/>
  <c r="O95" i="1" s="1"/>
  <c r="M99" i="1" l="1"/>
  <c r="W9" i="1"/>
  <c r="V9" i="1"/>
  <c r="L99" i="1"/>
  <c r="Y9" i="1"/>
  <c r="O99" i="1"/>
  <c r="N99" i="1"/>
  <c r="X9" i="1"/>
  <c r="N107" i="1" l="1"/>
  <c r="X10" i="1" s="1"/>
  <c r="R17" i="2"/>
  <c r="S17" i="2"/>
  <c r="O107" i="1"/>
  <c r="Y10" i="1" s="1"/>
  <c r="L107" i="1"/>
  <c r="V10" i="1" s="1"/>
  <c r="P17" i="2"/>
  <c r="M107" i="1"/>
  <c r="W10" i="1" s="1"/>
  <c r="Q17" i="2"/>
  <c r="T17" i="2" l="1"/>
  <c r="W17" i="2"/>
  <c r="X17" i="2" l="1"/>
  <c r="X18" i="2" l="1"/>
  <c r="T18" i="2" l="1"/>
  <c r="P18" i="2" l="1"/>
  <c r="M104" i="1" s="1"/>
  <c r="Q107" i="1" s="1"/>
  <c r="Z10" i="1" s="1"/>
  <c r="Q18" i="2"/>
  <c r="N104" i="1" s="1"/>
  <c r="R107" i="1" s="1"/>
  <c r="AA10" i="1" s="1"/>
  <c r="S18" i="2"/>
  <c r="P104" i="1" s="1"/>
  <c r="T107" i="1" s="1"/>
  <c r="AC10" i="1" s="1"/>
  <c r="R18" i="2"/>
  <c r="O104" i="1" s="1"/>
  <c r="S107" i="1" s="1"/>
  <c r="AB10" i="1" s="1"/>
</calcChain>
</file>

<file path=xl/sharedStrings.xml><?xml version="1.0" encoding="utf-8"?>
<sst xmlns="http://schemas.openxmlformats.org/spreadsheetml/2006/main" count="204" uniqueCount="57">
  <si>
    <t>Ключевая информация</t>
  </si>
  <si>
    <t>Входная информация</t>
  </si>
  <si>
    <t>Расшифровывание</t>
  </si>
  <si>
    <t>Выходная информация</t>
  </si>
  <si>
    <t>Зашифровывание</t>
  </si>
  <si>
    <t>Раунд 1</t>
  </si>
  <si>
    <t>L</t>
  </si>
  <si>
    <t>R</t>
  </si>
  <si>
    <t>K раунда</t>
  </si>
  <si>
    <t>F</t>
  </si>
  <si>
    <t>Раунд 2</t>
  </si>
  <si>
    <t>HEX_1</t>
  </si>
  <si>
    <t>HEX_2</t>
  </si>
  <si>
    <t>HEX_3</t>
  </si>
  <si>
    <t>HEX_4</t>
  </si>
  <si>
    <t>K_HEX</t>
  </si>
  <si>
    <t>F(L,K)</t>
  </si>
  <si>
    <t>Раунд 3</t>
  </si>
  <si>
    <t>Раунд 4</t>
  </si>
  <si>
    <t>Раунд 5</t>
  </si>
  <si>
    <t>Раунд 6</t>
  </si>
  <si>
    <t>Раунд 7</t>
  </si>
  <si>
    <t>Раунд 8</t>
  </si>
  <si>
    <t>FA</t>
  </si>
  <si>
    <t>6C</t>
  </si>
  <si>
    <t>A8</t>
  </si>
  <si>
    <t>8B</t>
  </si>
  <si>
    <t>7D</t>
  </si>
  <si>
    <t>9E</t>
  </si>
  <si>
    <t>A3</t>
  </si>
  <si>
    <t>B8</t>
  </si>
  <si>
    <t>9C</t>
  </si>
  <si>
    <t>BIN</t>
  </si>
  <si>
    <t>K_BIN</t>
  </si>
  <si>
    <r>
      <rPr>
        <sz val="14"/>
        <color rgb="FFFF0000"/>
        <rFont val="Times New Roman"/>
        <family val="1"/>
        <charset val="204"/>
      </rPr>
      <t>L' (перестановка L)</t>
    </r>
    <r>
      <rPr>
        <sz val="14"/>
        <color theme="1"/>
        <rFont val="Times New Roman"/>
        <family val="1"/>
        <charset val="204"/>
      </rPr>
      <t xml:space="preserve">, </t>
    </r>
    <r>
      <rPr>
        <sz val="14"/>
        <color rgb="FFFFC000"/>
        <rFont val="Times New Roman"/>
        <family val="1"/>
        <charset val="204"/>
      </rPr>
      <t>K' (сумма K)</t>
    </r>
  </si>
  <si>
    <r>
      <rPr>
        <sz val="14"/>
        <color rgb="FF92D050"/>
        <rFont val="Times New Roman"/>
        <family val="1"/>
        <charset val="204"/>
      </rPr>
      <t>L'' (сумма K' и L')</t>
    </r>
    <r>
      <rPr>
        <sz val="14"/>
        <color rgb="FF000000"/>
        <rFont val="Times New Roman"/>
        <family val="1"/>
        <charset val="204"/>
      </rPr>
      <t xml:space="preserve">, </t>
    </r>
    <r>
      <rPr>
        <sz val="14"/>
        <color rgb="FF00B0F0"/>
        <rFont val="Times New Roman"/>
        <family val="1"/>
        <charset val="204"/>
      </rPr>
      <t>F (перестановка L'')</t>
    </r>
  </si>
  <si>
    <t>L' (перестановка L)</t>
  </si>
  <si>
    <t>K' (сумма K)</t>
  </si>
  <si>
    <t>Сумма по разрядам</t>
  </si>
  <si>
    <t>L'' (сумма K' и L')</t>
  </si>
  <si>
    <t>K'</t>
  </si>
  <si>
    <t>L'</t>
  </si>
  <si>
    <t>Сумма с переносом (K')</t>
  </si>
  <si>
    <t>Перенос разрядов</t>
  </si>
  <si>
    <t>Сумма с переносом (L'')</t>
  </si>
  <si>
    <t>F (перестановка L'')</t>
  </si>
  <si>
    <t>65</t>
  </si>
  <si>
    <t>38</t>
  </si>
  <si>
    <t>86</t>
  </si>
  <si>
    <t>99</t>
  </si>
  <si>
    <t>53</t>
  </si>
  <si>
    <t>74</t>
  </si>
  <si>
    <t>K1</t>
  </si>
  <si>
    <t>K2</t>
  </si>
  <si>
    <t>K3</t>
  </si>
  <si>
    <t>K4</t>
  </si>
  <si>
    <t>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</si>
</sst>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4"/>
      <color rgb="FFFFC000"/>
      <name val="Times New Roman"/>
      <family val="1"/>
      <charset val="204"/>
    </font>
    <font>
      <sz val="14"/>
      <color rgb="FF92D050"/>
      <name val="Times New Roman"/>
      <family val="1"/>
      <charset val="204"/>
    </font>
    <font>
      <sz val="14"/>
      <color rgb="FF00B0F0"/>
      <name val="Times New Roman"/>
      <family val="1"/>
      <charset val="204"/>
    </font>
    <font>
      <sz val="14"/>
      <color theme="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0" borderId="2" xfId="0" applyFont="1" applyFill="1" applyBorder="1" applyAlignment="1" applyProtection="1">
      <alignment horizontal="center" vertical="center"/>
      <protection hidden="1"/>
    </xf>
    <xf numFmtId="0" fontId="2" fillId="0" borderId="2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" fillId="4" borderId="2" xfId="0" applyFont="1" applyFill="1" applyBorder="1" applyAlignment="1" applyProtection="1">
      <alignment horizontal="center" vertical="center"/>
      <protection hidden="1"/>
    </xf>
    <xf numFmtId="0" fontId="1" fillId="5" borderId="2" xfId="0" applyFont="1" applyFill="1" applyBorder="1" applyAlignment="1" applyProtection="1">
      <alignment horizontal="center" vertical="center"/>
      <protection hidden="1"/>
    </xf>
    <xf numFmtId="0" fontId="1" fillId="6" borderId="2" xfId="0" applyFont="1" applyFill="1" applyBorder="1" applyAlignment="1" applyProtection="1">
      <alignment horizontal="center" vertical="center"/>
      <protection hidden="1"/>
    </xf>
    <xf numFmtId="0" fontId="1" fillId="0" borderId="2" xfId="0" applyFont="1" applyFill="1" applyBorder="1" applyAlignment="1" applyProtection="1">
      <alignment horizontal="center" vertical="center"/>
      <protection hidden="1"/>
    </xf>
    <xf numFmtId="49" fontId="1" fillId="3" borderId="2" xfId="0" applyNumberFormat="1" applyFont="1" applyFill="1" applyBorder="1" applyAlignment="1" applyProtection="1">
      <alignment horizontal="center" vertical="center"/>
      <protection locked="0"/>
    </xf>
    <xf numFmtId="49" fontId="1" fillId="3" borderId="8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0" borderId="2" xfId="0" applyFont="1" applyBorder="1" applyProtection="1">
      <protection hidden="1"/>
    </xf>
    <xf numFmtId="0" fontId="1" fillId="6" borderId="2" xfId="0" applyFont="1" applyFill="1" applyBorder="1" applyProtection="1">
      <protection hidden="1"/>
    </xf>
    <xf numFmtId="0" fontId="1" fillId="5" borderId="2" xfId="0" applyFont="1" applyFill="1" applyBorder="1" applyProtection="1">
      <protection hidden="1"/>
    </xf>
    <xf numFmtId="0" fontId="1" fillId="4" borderId="2" xfId="0" applyFont="1" applyFill="1" applyBorder="1" applyProtection="1">
      <protection hidden="1"/>
    </xf>
    <xf numFmtId="0" fontId="1" fillId="8" borderId="2" xfId="0" applyFont="1" applyFill="1" applyBorder="1" applyProtection="1">
      <protection hidden="1"/>
    </xf>
    <xf numFmtId="0" fontId="1" fillId="10" borderId="2" xfId="0" applyFont="1" applyFill="1" applyBorder="1" applyProtection="1">
      <protection hidden="1"/>
    </xf>
    <xf numFmtId="0" fontId="1" fillId="0" borderId="2" xfId="0" applyFont="1" applyFill="1" applyBorder="1" applyProtection="1">
      <protection hidden="1"/>
    </xf>
    <xf numFmtId="0" fontId="1" fillId="7" borderId="2" xfId="0" applyFont="1" applyFill="1" applyBorder="1" applyProtection="1">
      <protection hidden="1"/>
    </xf>
    <xf numFmtId="0" fontId="1" fillId="11" borderId="2" xfId="0" applyFont="1" applyFill="1" applyBorder="1" applyProtection="1">
      <protection hidden="1"/>
    </xf>
    <xf numFmtId="0" fontId="1" fillId="9" borderId="2" xfId="0" applyFont="1" applyFill="1" applyBorder="1" applyProtection="1">
      <protection hidden="1"/>
    </xf>
    <xf numFmtId="0" fontId="1" fillId="12" borderId="2" xfId="0" applyFont="1" applyFill="1" applyBorder="1" applyProtection="1">
      <protection hidden="1"/>
    </xf>
    <xf numFmtId="0" fontId="1" fillId="13" borderId="2" xfId="0" applyFont="1" applyFill="1" applyBorder="1" applyProtection="1">
      <protection hidden="1"/>
    </xf>
    <xf numFmtId="0" fontId="8" fillId="0" borderId="0" xfId="0" applyFont="1" applyProtection="1">
      <protection hidden="1"/>
    </xf>
    <xf numFmtId="0" fontId="1" fillId="0" borderId="0" xfId="0" applyFont="1" applyProtection="1">
      <protection hidden="1"/>
    </xf>
    <xf numFmtId="0" fontId="1" fillId="0" borderId="8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0" fontId="1" fillId="0" borderId="15" xfId="0" applyFont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17" xfId="0" applyFont="1" applyBorder="1" applyAlignment="1" applyProtection="1">
      <alignment horizontal="center"/>
      <protection hidden="1"/>
    </xf>
    <xf numFmtId="0" fontId="1" fillId="0" borderId="16" xfId="0" applyFont="1" applyBorder="1" applyAlignment="1" applyProtection="1">
      <alignment horizontal="center"/>
      <protection hidden="1"/>
    </xf>
    <xf numFmtId="0" fontId="1" fillId="0" borderId="18" xfId="0" applyFont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287867</xdr:colOff>
      <xdr:row>15</xdr:row>
      <xdr:rowOff>42333</xdr:rowOff>
    </xdr:from>
    <xdr:to>
      <xdr:col>1</xdr:col>
      <xdr:colOff>287867</xdr:colOff>
      <xdr:row>20</xdr:row>
      <xdr:rowOff>84666</xdr:rowOff>
    </xdr:to>
    <xdr:cxnSp macro="">
      <xdr:nvCxnSpPr>
        <xdr:cNvPr id="5" name="Прямая соединительная линия 4"/>
        <xdr:cNvCxnSpPr/>
      </xdr:nvCxnSpPr>
      <xdr:spPr>
        <a:xfrm>
          <a:off x="948267" y="3556000"/>
          <a:ext cx="0" cy="1185333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279400</xdr:colOff>
      <xdr:row>20</xdr:row>
      <xdr:rowOff>59266</xdr:rowOff>
    </xdr:from>
    <xdr:to>
      <xdr:col>6</xdr:col>
      <xdr:colOff>584200</xdr:colOff>
      <xdr:row>20</xdr:row>
      <xdr:rowOff>177800</xdr:rowOff>
    </xdr:to>
    <xdr:cxnSp macro="">
      <xdr:nvCxnSpPr>
        <xdr:cNvPr id="7" name="Прямая со стрелкой 6"/>
        <xdr:cNvCxnSpPr/>
      </xdr:nvCxnSpPr>
      <xdr:spPr>
        <a:xfrm>
          <a:off x="939800" y="4715933"/>
          <a:ext cx="3488267" cy="11853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296333</xdr:colOff>
      <xdr:row>18</xdr:row>
      <xdr:rowOff>143933</xdr:rowOff>
    </xdr:from>
    <xdr:to>
      <xdr:col>1</xdr:col>
      <xdr:colOff>592667</xdr:colOff>
      <xdr:row>18</xdr:row>
      <xdr:rowOff>143933</xdr:rowOff>
    </xdr:to>
    <xdr:cxnSp macro="">
      <xdr:nvCxnSpPr>
        <xdr:cNvPr id="9" name="Прямая со стрелкой 8"/>
        <xdr:cNvCxnSpPr/>
      </xdr:nvCxnSpPr>
      <xdr:spPr>
        <a:xfrm>
          <a:off x="956733" y="4343400"/>
          <a:ext cx="2963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567267</xdr:colOff>
      <xdr:row>17</xdr:row>
      <xdr:rowOff>8466</xdr:rowOff>
    </xdr:from>
    <xdr:to>
      <xdr:col>2</xdr:col>
      <xdr:colOff>575733</xdr:colOff>
      <xdr:row>18</xdr:row>
      <xdr:rowOff>16933</xdr:rowOff>
    </xdr:to>
    <xdr:cxnSp macro="">
      <xdr:nvCxnSpPr>
        <xdr:cNvPr id="11" name="Прямая со стрелкой 10"/>
        <xdr:cNvCxnSpPr/>
      </xdr:nvCxnSpPr>
      <xdr:spPr>
        <a:xfrm>
          <a:off x="1837267" y="3979333"/>
          <a:ext cx="8466" cy="237067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677333</xdr:colOff>
      <xdr:row>19</xdr:row>
      <xdr:rowOff>169333</xdr:rowOff>
    </xdr:from>
    <xdr:to>
      <xdr:col>7</xdr:col>
      <xdr:colOff>567266</xdr:colOff>
      <xdr:row>20</xdr:row>
      <xdr:rowOff>211666</xdr:rowOff>
    </xdr:to>
    <xdr:cxnSp macro="">
      <xdr:nvCxnSpPr>
        <xdr:cNvPr id="15" name="Прямая со стрелкой 14"/>
        <xdr:cNvCxnSpPr/>
      </xdr:nvCxnSpPr>
      <xdr:spPr>
        <a:xfrm flipH="1">
          <a:off x="1947333" y="4597400"/>
          <a:ext cx="3073400" cy="270933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321734</xdr:colOff>
      <xdr:row>17</xdr:row>
      <xdr:rowOff>152399</xdr:rowOff>
    </xdr:from>
    <xdr:to>
      <xdr:col>8</xdr:col>
      <xdr:colOff>186267</xdr:colOff>
      <xdr:row>19</xdr:row>
      <xdr:rowOff>169332</xdr:rowOff>
    </xdr:to>
    <xdr:sp macro="" textlink="">
      <xdr:nvSpPr>
        <xdr:cNvPr id="19" name="Блок-схема: ИЛИ 18"/>
        <xdr:cNvSpPr/>
      </xdr:nvSpPr>
      <xdr:spPr>
        <a:xfrm>
          <a:off x="4775201" y="4123266"/>
          <a:ext cx="474133" cy="474133"/>
        </a:xfrm>
        <a:prstGeom prst="flowChartOr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558800</xdr:colOff>
      <xdr:row>15</xdr:row>
      <xdr:rowOff>25400</xdr:rowOff>
    </xdr:from>
    <xdr:to>
      <xdr:col>7</xdr:col>
      <xdr:colOff>558801</xdr:colOff>
      <xdr:row>17</xdr:row>
      <xdr:rowOff>152399</xdr:rowOff>
    </xdr:to>
    <xdr:cxnSp macro="">
      <xdr:nvCxnSpPr>
        <xdr:cNvPr id="20" name="Прямая со стрелкой 19"/>
        <xdr:cNvCxnSpPr>
          <a:endCxn id="19" idx="0"/>
        </xdr:cNvCxnSpPr>
      </xdr:nvCxnSpPr>
      <xdr:spPr>
        <a:xfrm>
          <a:off x="5012267" y="3539067"/>
          <a:ext cx="1" cy="584199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25400</xdr:colOff>
      <xdr:row>18</xdr:row>
      <xdr:rowOff>160866</xdr:rowOff>
    </xdr:from>
    <xdr:to>
      <xdr:col>7</xdr:col>
      <xdr:colOff>321734</xdr:colOff>
      <xdr:row>18</xdr:row>
      <xdr:rowOff>160866</xdr:rowOff>
    </xdr:to>
    <xdr:cxnSp macro="">
      <xdr:nvCxnSpPr>
        <xdr:cNvPr id="24" name="Прямая со стрелкой 23"/>
        <xdr:cNvCxnSpPr>
          <a:endCxn id="19" idx="2"/>
        </xdr:cNvCxnSpPr>
      </xdr:nvCxnSpPr>
      <xdr:spPr>
        <a:xfrm>
          <a:off x="3869267" y="4360333"/>
          <a:ext cx="9059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33866</xdr:rowOff>
    </xdr:from>
    <xdr:to>
      <xdr:col>3</xdr:col>
      <xdr:colOff>0</xdr:colOff>
      <xdr:row>24</xdr:row>
      <xdr:rowOff>203200</xdr:rowOff>
    </xdr:to>
    <xdr:cxnSp macro="">
      <xdr:nvCxnSpPr>
        <xdr:cNvPr id="27" name="Прямая со стрелкой 26"/>
        <xdr:cNvCxnSpPr/>
      </xdr:nvCxnSpPr>
      <xdr:spPr>
        <a:xfrm>
          <a:off x="2015067" y="5376333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601133</xdr:colOff>
      <xdr:row>23</xdr:row>
      <xdr:rowOff>33866</xdr:rowOff>
    </xdr:from>
    <xdr:to>
      <xdr:col>7</xdr:col>
      <xdr:colOff>601133</xdr:colOff>
      <xdr:row>24</xdr:row>
      <xdr:rowOff>203200</xdr:rowOff>
    </xdr:to>
    <xdr:cxnSp macro="">
      <xdr:nvCxnSpPr>
        <xdr:cNvPr id="30" name="Прямая со стрелкой 29"/>
        <xdr:cNvCxnSpPr/>
      </xdr:nvCxnSpPr>
      <xdr:spPr>
        <a:xfrm>
          <a:off x="5054600" y="5376333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313267</xdr:colOff>
      <xdr:row>27</xdr:row>
      <xdr:rowOff>42333</xdr:rowOff>
    </xdr:from>
    <xdr:to>
      <xdr:col>1</xdr:col>
      <xdr:colOff>313267</xdr:colOff>
      <xdr:row>32</xdr:row>
      <xdr:rowOff>84666</xdr:rowOff>
    </xdr:to>
    <xdr:cxnSp macro="">
      <xdr:nvCxnSpPr>
        <xdr:cNvPr id="31" name="Прямая соединительная линия 30"/>
        <xdr:cNvCxnSpPr/>
      </xdr:nvCxnSpPr>
      <xdr:spPr>
        <a:xfrm>
          <a:off x="973667" y="6299200"/>
          <a:ext cx="0" cy="1185333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32</xdr:row>
      <xdr:rowOff>59266</xdr:rowOff>
    </xdr:from>
    <xdr:to>
      <xdr:col>7</xdr:col>
      <xdr:colOff>0</xdr:colOff>
      <xdr:row>32</xdr:row>
      <xdr:rowOff>177800</xdr:rowOff>
    </xdr:to>
    <xdr:cxnSp macro="">
      <xdr:nvCxnSpPr>
        <xdr:cNvPr id="32" name="Прямая со стрелкой 31"/>
        <xdr:cNvCxnSpPr/>
      </xdr:nvCxnSpPr>
      <xdr:spPr>
        <a:xfrm>
          <a:off x="965200" y="7459133"/>
          <a:ext cx="3488267" cy="11853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321733</xdr:colOff>
      <xdr:row>30</xdr:row>
      <xdr:rowOff>143933</xdr:rowOff>
    </xdr:from>
    <xdr:to>
      <xdr:col>2</xdr:col>
      <xdr:colOff>8467</xdr:colOff>
      <xdr:row>30</xdr:row>
      <xdr:rowOff>143933</xdr:rowOff>
    </xdr:to>
    <xdr:cxnSp macro="">
      <xdr:nvCxnSpPr>
        <xdr:cNvPr id="33" name="Прямая со стрелкой 32"/>
        <xdr:cNvCxnSpPr/>
      </xdr:nvCxnSpPr>
      <xdr:spPr>
        <a:xfrm>
          <a:off x="982133" y="7086600"/>
          <a:ext cx="2963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592667</xdr:colOff>
      <xdr:row>29</xdr:row>
      <xdr:rowOff>8466</xdr:rowOff>
    </xdr:from>
    <xdr:to>
      <xdr:col>2</xdr:col>
      <xdr:colOff>601133</xdr:colOff>
      <xdr:row>30</xdr:row>
      <xdr:rowOff>16933</xdr:rowOff>
    </xdr:to>
    <xdr:cxnSp macro="">
      <xdr:nvCxnSpPr>
        <xdr:cNvPr id="34" name="Прямая со стрелкой 33"/>
        <xdr:cNvCxnSpPr/>
      </xdr:nvCxnSpPr>
      <xdr:spPr>
        <a:xfrm>
          <a:off x="1862667" y="6722533"/>
          <a:ext cx="8466" cy="237067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702733</xdr:colOff>
      <xdr:row>31</xdr:row>
      <xdr:rowOff>169333</xdr:rowOff>
    </xdr:from>
    <xdr:to>
      <xdr:col>7</xdr:col>
      <xdr:colOff>592666</xdr:colOff>
      <xdr:row>32</xdr:row>
      <xdr:rowOff>211666</xdr:rowOff>
    </xdr:to>
    <xdr:cxnSp macro="">
      <xdr:nvCxnSpPr>
        <xdr:cNvPr id="35" name="Прямая со стрелкой 34"/>
        <xdr:cNvCxnSpPr/>
      </xdr:nvCxnSpPr>
      <xdr:spPr>
        <a:xfrm flipH="1">
          <a:off x="1972733" y="7340600"/>
          <a:ext cx="3073400" cy="270933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347134</xdr:colOff>
      <xdr:row>29</xdr:row>
      <xdr:rowOff>152399</xdr:rowOff>
    </xdr:from>
    <xdr:to>
      <xdr:col>8</xdr:col>
      <xdr:colOff>211667</xdr:colOff>
      <xdr:row>31</xdr:row>
      <xdr:rowOff>169332</xdr:rowOff>
    </xdr:to>
    <xdr:sp macro="" textlink="">
      <xdr:nvSpPr>
        <xdr:cNvPr id="36" name="Блок-схема: ИЛИ 35"/>
        <xdr:cNvSpPr/>
      </xdr:nvSpPr>
      <xdr:spPr>
        <a:xfrm>
          <a:off x="4800601" y="6866466"/>
          <a:ext cx="474133" cy="474133"/>
        </a:xfrm>
        <a:prstGeom prst="flowChartOr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584200</xdr:colOff>
      <xdr:row>27</xdr:row>
      <xdr:rowOff>25400</xdr:rowOff>
    </xdr:from>
    <xdr:to>
      <xdr:col>7</xdr:col>
      <xdr:colOff>584201</xdr:colOff>
      <xdr:row>29</xdr:row>
      <xdr:rowOff>152399</xdr:rowOff>
    </xdr:to>
    <xdr:cxnSp macro="">
      <xdr:nvCxnSpPr>
        <xdr:cNvPr id="37" name="Прямая со стрелкой 36"/>
        <xdr:cNvCxnSpPr>
          <a:endCxn id="36" idx="0"/>
        </xdr:cNvCxnSpPr>
      </xdr:nvCxnSpPr>
      <xdr:spPr>
        <a:xfrm>
          <a:off x="5037667" y="6282267"/>
          <a:ext cx="1" cy="584199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50800</xdr:colOff>
      <xdr:row>30</xdr:row>
      <xdr:rowOff>160866</xdr:rowOff>
    </xdr:from>
    <xdr:to>
      <xdr:col>7</xdr:col>
      <xdr:colOff>347134</xdr:colOff>
      <xdr:row>30</xdr:row>
      <xdr:rowOff>160866</xdr:rowOff>
    </xdr:to>
    <xdr:cxnSp macro="">
      <xdr:nvCxnSpPr>
        <xdr:cNvPr id="38" name="Прямая со стрелкой 37"/>
        <xdr:cNvCxnSpPr>
          <a:endCxn id="36" idx="2"/>
        </xdr:cNvCxnSpPr>
      </xdr:nvCxnSpPr>
      <xdr:spPr>
        <a:xfrm>
          <a:off x="3894667" y="7103533"/>
          <a:ext cx="9059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</xdr:colOff>
      <xdr:row>35</xdr:row>
      <xdr:rowOff>33866</xdr:rowOff>
    </xdr:from>
    <xdr:to>
      <xdr:col>3</xdr:col>
      <xdr:colOff>25400</xdr:colOff>
      <xdr:row>36</xdr:row>
      <xdr:rowOff>203200</xdr:rowOff>
    </xdr:to>
    <xdr:cxnSp macro="">
      <xdr:nvCxnSpPr>
        <xdr:cNvPr id="39" name="Прямая со стрелкой 38"/>
        <xdr:cNvCxnSpPr/>
      </xdr:nvCxnSpPr>
      <xdr:spPr>
        <a:xfrm>
          <a:off x="2040467" y="8119533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16933</xdr:colOff>
      <xdr:row>35</xdr:row>
      <xdr:rowOff>33866</xdr:rowOff>
    </xdr:from>
    <xdr:to>
      <xdr:col>8</xdr:col>
      <xdr:colOff>16933</xdr:colOff>
      <xdr:row>36</xdr:row>
      <xdr:rowOff>203200</xdr:rowOff>
    </xdr:to>
    <xdr:cxnSp macro="">
      <xdr:nvCxnSpPr>
        <xdr:cNvPr id="40" name="Прямая со стрелкой 39"/>
        <xdr:cNvCxnSpPr/>
      </xdr:nvCxnSpPr>
      <xdr:spPr>
        <a:xfrm>
          <a:off x="5080000" y="8119533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296334</xdr:colOff>
      <xdr:row>39</xdr:row>
      <xdr:rowOff>59266</xdr:rowOff>
    </xdr:from>
    <xdr:to>
      <xdr:col>1</xdr:col>
      <xdr:colOff>296334</xdr:colOff>
      <xdr:row>44</xdr:row>
      <xdr:rowOff>101599</xdr:rowOff>
    </xdr:to>
    <xdr:cxnSp macro="">
      <xdr:nvCxnSpPr>
        <xdr:cNvPr id="41" name="Прямая соединительная линия 40"/>
        <xdr:cNvCxnSpPr/>
      </xdr:nvCxnSpPr>
      <xdr:spPr>
        <a:xfrm>
          <a:off x="956734" y="9059333"/>
          <a:ext cx="0" cy="1185333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287867</xdr:colOff>
      <xdr:row>44</xdr:row>
      <xdr:rowOff>76199</xdr:rowOff>
    </xdr:from>
    <xdr:to>
      <xdr:col>6</xdr:col>
      <xdr:colOff>592667</xdr:colOff>
      <xdr:row>44</xdr:row>
      <xdr:rowOff>194733</xdr:rowOff>
    </xdr:to>
    <xdr:cxnSp macro="">
      <xdr:nvCxnSpPr>
        <xdr:cNvPr id="42" name="Прямая со стрелкой 41"/>
        <xdr:cNvCxnSpPr/>
      </xdr:nvCxnSpPr>
      <xdr:spPr>
        <a:xfrm>
          <a:off x="948267" y="10219266"/>
          <a:ext cx="3488267" cy="11853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42</xdr:row>
      <xdr:rowOff>160866</xdr:rowOff>
    </xdr:from>
    <xdr:to>
      <xdr:col>1</xdr:col>
      <xdr:colOff>601134</xdr:colOff>
      <xdr:row>42</xdr:row>
      <xdr:rowOff>160866</xdr:rowOff>
    </xdr:to>
    <xdr:cxnSp macro="">
      <xdr:nvCxnSpPr>
        <xdr:cNvPr id="43" name="Прямая со стрелкой 42"/>
        <xdr:cNvCxnSpPr/>
      </xdr:nvCxnSpPr>
      <xdr:spPr>
        <a:xfrm>
          <a:off x="965200" y="9846733"/>
          <a:ext cx="2963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575734</xdr:colOff>
      <xdr:row>41</xdr:row>
      <xdr:rowOff>25399</xdr:rowOff>
    </xdr:from>
    <xdr:to>
      <xdr:col>2</xdr:col>
      <xdr:colOff>584200</xdr:colOff>
      <xdr:row>42</xdr:row>
      <xdr:rowOff>33866</xdr:rowOff>
    </xdr:to>
    <xdr:cxnSp macro="">
      <xdr:nvCxnSpPr>
        <xdr:cNvPr id="44" name="Прямая со стрелкой 43"/>
        <xdr:cNvCxnSpPr/>
      </xdr:nvCxnSpPr>
      <xdr:spPr>
        <a:xfrm>
          <a:off x="1845734" y="9482666"/>
          <a:ext cx="8466" cy="237067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685800</xdr:colOff>
      <xdr:row>43</xdr:row>
      <xdr:rowOff>186266</xdr:rowOff>
    </xdr:from>
    <xdr:to>
      <xdr:col>7</xdr:col>
      <xdr:colOff>575733</xdr:colOff>
      <xdr:row>44</xdr:row>
      <xdr:rowOff>228599</xdr:rowOff>
    </xdr:to>
    <xdr:cxnSp macro="">
      <xdr:nvCxnSpPr>
        <xdr:cNvPr id="45" name="Прямая со стрелкой 44"/>
        <xdr:cNvCxnSpPr/>
      </xdr:nvCxnSpPr>
      <xdr:spPr>
        <a:xfrm flipH="1">
          <a:off x="1955800" y="10100733"/>
          <a:ext cx="3073400" cy="270933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330201</xdr:colOff>
      <xdr:row>41</xdr:row>
      <xdr:rowOff>169332</xdr:rowOff>
    </xdr:from>
    <xdr:to>
      <xdr:col>8</xdr:col>
      <xdr:colOff>194734</xdr:colOff>
      <xdr:row>43</xdr:row>
      <xdr:rowOff>186265</xdr:rowOff>
    </xdr:to>
    <xdr:sp macro="" textlink="">
      <xdr:nvSpPr>
        <xdr:cNvPr id="46" name="Блок-схема: ИЛИ 45"/>
        <xdr:cNvSpPr/>
      </xdr:nvSpPr>
      <xdr:spPr>
        <a:xfrm>
          <a:off x="4783668" y="9626599"/>
          <a:ext cx="474133" cy="474133"/>
        </a:xfrm>
        <a:prstGeom prst="flowChartOr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567267</xdr:colOff>
      <xdr:row>39</xdr:row>
      <xdr:rowOff>42333</xdr:rowOff>
    </xdr:from>
    <xdr:to>
      <xdr:col>7</xdr:col>
      <xdr:colOff>567268</xdr:colOff>
      <xdr:row>41</xdr:row>
      <xdr:rowOff>169332</xdr:rowOff>
    </xdr:to>
    <xdr:cxnSp macro="">
      <xdr:nvCxnSpPr>
        <xdr:cNvPr id="47" name="Прямая со стрелкой 46"/>
        <xdr:cNvCxnSpPr>
          <a:endCxn id="46" idx="0"/>
        </xdr:cNvCxnSpPr>
      </xdr:nvCxnSpPr>
      <xdr:spPr>
        <a:xfrm>
          <a:off x="5020734" y="9042400"/>
          <a:ext cx="1" cy="584199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33867</xdr:colOff>
      <xdr:row>42</xdr:row>
      <xdr:rowOff>177799</xdr:rowOff>
    </xdr:from>
    <xdr:to>
      <xdr:col>7</xdr:col>
      <xdr:colOff>330201</xdr:colOff>
      <xdr:row>42</xdr:row>
      <xdr:rowOff>177799</xdr:rowOff>
    </xdr:to>
    <xdr:cxnSp macro="">
      <xdr:nvCxnSpPr>
        <xdr:cNvPr id="48" name="Прямая со стрелкой 47"/>
        <xdr:cNvCxnSpPr>
          <a:endCxn id="46" idx="2"/>
        </xdr:cNvCxnSpPr>
      </xdr:nvCxnSpPr>
      <xdr:spPr>
        <a:xfrm>
          <a:off x="3877734" y="9863666"/>
          <a:ext cx="9059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8467</xdr:colOff>
      <xdr:row>47</xdr:row>
      <xdr:rowOff>50799</xdr:rowOff>
    </xdr:from>
    <xdr:to>
      <xdr:col>3</xdr:col>
      <xdr:colOff>8467</xdr:colOff>
      <xdr:row>48</xdr:row>
      <xdr:rowOff>220133</xdr:rowOff>
    </xdr:to>
    <xdr:cxnSp macro="">
      <xdr:nvCxnSpPr>
        <xdr:cNvPr id="49" name="Прямая со стрелкой 48"/>
        <xdr:cNvCxnSpPr/>
      </xdr:nvCxnSpPr>
      <xdr:spPr>
        <a:xfrm>
          <a:off x="2023534" y="10879666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47</xdr:row>
      <xdr:rowOff>50799</xdr:rowOff>
    </xdr:from>
    <xdr:to>
      <xdr:col>8</xdr:col>
      <xdr:colOff>0</xdr:colOff>
      <xdr:row>48</xdr:row>
      <xdr:rowOff>220133</xdr:rowOff>
    </xdr:to>
    <xdr:cxnSp macro="">
      <xdr:nvCxnSpPr>
        <xdr:cNvPr id="50" name="Прямая со стрелкой 49"/>
        <xdr:cNvCxnSpPr/>
      </xdr:nvCxnSpPr>
      <xdr:spPr>
        <a:xfrm>
          <a:off x="5063067" y="10879666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279400</xdr:colOff>
      <xdr:row>51</xdr:row>
      <xdr:rowOff>42333</xdr:rowOff>
    </xdr:from>
    <xdr:to>
      <xdr:col>1</xdr:col>
      <xdr:colOff>279400</xdr:colOff>
      <xdr:row>56</xdr:row>
      <xdr:rowOff>84666</xdr:rowOff>
    </xdr:to>
    <xdr:cxnSp macro="">
      <xdr:nvCxnSpPr>
        <xdr:cNvPr id="51" name="Прямая соединительная линия 50"/>
        <xdr:cNvCxnSpPr/>
      </xdr:nvCxnSpPr>
      <xdr:spPr>
        <a:xfrm>
          <a:off x="939800" y="11785600"/>
          <a:ext cx="0" cy="1185333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270933</xdr:colOff>
      <xdr:row>56</xdr:row>
      <xdr:rowOff>59266</xdr:rowOff>
    </xdr:from>
    <xdr:to>
      <xdr:col>6</xdr:col>
      <xdr:colOff>575733</xdr:colOff>
      <xdr:row>56</xdr:row>
      <xdr:rowOff>177800</xdr:rowOff>
    </xdr:to>
    <xdr:cxnSp macro="">
      <xdr:nvCxnSpPr>
        <xdr:cNvPr id="52" name="Прямая со стрелкой 51"/>
        <xdr:cNvCxnSpPr/>
      </xdr:nvCxnSpPr>
      <xdr:spPr>
        <a:xfrm>
          <a:off x="931333" y="12945533"/>
          <a:ext cx="3488267" cy="11853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287866</xdr:colOff>
      <xdr:row>54</xdr:row>
      <xdr:rowOff>143933</xdr:rowOff>
    </xdr:from>
    <xdr:to>
      <xdr:col>1</xdr:col>
      <xdr:colOff>584200</xdr:colOff>
      <xdr:row>54</xdr:row>
      <xdr:rowOff>143933</xdr:rowOff>
    </xdr:to>
    <xdr:cxnSp macro="">
      <xdr:nvCxnSpPr>
        <xdr:cNvPr id="53" name="Прямая со стрелкой 52"/>
        <xdr:cNvCxnSpPr/>
      </xdr:nvCxnSpPr>
      <xdr:spPr>
        <a:xfrm>
          <a:off x="948266" y="12573000"/>
          <a:ext cx="2963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558800</xdr:colOff>
      <xdr:row>53</xdr:row>
      <xdr:rowOff>8466</xdr:rowOff>
    </xdr:from>
    <xdr:to>
      <xdr:col>2</xdr:col>
      <xdr:colOff>567266</xdr:colOff>
      <xdr:row>54</xdr:row>
      <xdr:rowOff>16933</xdr:rowOff>
    </xdr:to>
    <xdr:cxnSp macro="">
      <xdr:nvCxnSpPr>
        <xdr:cNvPr id="54" name="Прямая со стрелкой 53"/>
        <xdr:cNvCxnSpPr/>
      </xdr:nvCxnSpPr>
      <xdr:spPr>
        <a:xfrm>
          <a:off x="1828800" y="12208933"/>
          <a:ext cx="8466" cy="237067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668866</xdr:colOff>
      <xdr:row>55</xdr:row>
      <xdr:rowOff>169333</xdr:rowOff>
    </xdr:from>
    <xdr:to>
      <xdr:col>7</xdr:col>
      <xdr:colOff>558799</xdr:colOff>
      <xdr:row>56</xdr:row>
      <xdr:rowOff>211666</xdr:rowOff>
    </xdr:to>
    <xdr:cxnSp macro="">
      <xdr:nvCxnSpPr>
        <xdr:cNvPr id="55" name="Прямая со стрелкой 54"/>
        <xdr:cNvCxnSpPr/>
      </xdr:nvCxnSpPr>
      <xdr:spPr>
        <a:xfrm flipH="1">
          <a:off x="1938866" y="12827000"/>
          <a:ext cx="3073400" cy="270933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313267</xdr:colOff>
      <xdr:row>53</xdr:row>
      <xdr:rowOff>152399</xdr:rowOff>
    </xdr:from>
    <xdr:to>
      <xdr:col>8</xdr:col>
      <xdr:colOff>177800</xdr:colOff>
      <xdr:row>55</xdr:row>
      <xdr:rowOff>169332</xdr:rowOff>
    </xdr:to>
    <xdr:sp macro="" textlink="">
      <xdr:nvSpPr>
        <xdr:cNvPr id="56" name="Блок-схема: ИЛИ 55"/>
        <xdr:cNvSpPr/>
      </xdr:nvSpPr>
      <xdr:spPr>
        <a:xfrm>
          <a:off x="4766734" y="12352866"/>
          <a:ext cx="474133" cy="474133"/>
        </a:xfrm>
        <a:prstGeom prst="flowChartOr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550333</xdr:colOff>
      <xdr:row>51</xdr:row>
      <xdr:rowOff>25400</xdr:rowOff>
    </xdr:from>
    <xdr:to>
      <xdr:col>7</xdr:col>
      <xdr:colOff>550334</xdr:colOff>
      <xdr:row>53</xdr:row>
      <xdr:rowOff>152399</xdr:rowOff>
    </xdr:to>
    <xdr:cxnSp macro="">
      <xdr:nvCxnSpPr>
        <xdr:cNvPr id="57" name="Прямая со стрелкой 56"/>
        <xdr:cNvCxnSpPr>
          <a:endCxn id="56" idx="0"/>
        </xdr:cNvCxnSpPr>
      </xdr:nvCxnSpPr>
      <xdr:spPr>
        <a:xfrm>
          <a:off x="5003800" y="11768667"/>
          <a:ext cx="1" cy="584199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16933</xdr:colOff>
      <xdr:row>54</xdr:row>
      <xdr:rowOff>160866</xdr:rowOff>
    </xdr:from>
    <xdr:to>
      <xdr:col>7</xdr:col>
      <xdr:colOff>313267</xdr:colOff>
      <xdr:row>54</xdr:row>
      <xdr:rowOff>160866</xdr:rowOff>
    </xdr:to>
    <xdr:cxnSp macro="">
      <xdr:nvCxnSpPr>
        <xdr:cNvPr id="58" name="Прямая со стрелкой 57"/>
        <xdr:cNvCxnSpPr>
          <a:endCxn id="56" idx="2"/>
        </xdr:cNvCxnSpPr>
      </xdr:nvCxnSpPr>
      <xdr:spPr>
        <a:xfrm>
          <a:off x="3860800" y="12589933"/>
          <a:ext cx="9059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736600</xdr:colOff>
      <xdr:row>59</xdr:row>
      <xdr:rowOff>33866</xdr:rowOff>
    </xdr:from>
    <xdr:to>
      <xdr:col>2</xdr:col>
      <xdr:colOff>736600</xdr:colOff>
      <xdr:row>60</xdr:row>
      <xdr:rowOff>203200</xdr:rowOff>
    </xdr:to>
    <xdr:cxnSp macro="">
      <xdr:nvCxnSpPr>
        <xdr:cNvPr id="59" name="Прямая со стрелкой 58"/>
        <xdr:cNvCxnSpPr/>
      </xdr:nvCxnSpPr>
      <xdr:spPr>
        <a:xfrm>
          <a:off x="2006600" y="13605933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592666</xdr:colOff>
      <xdr:row>59</xdr:row>
      <xdr:rowOff>33866</xdr:rowOff>
    </xdr:from>
    <xdr:to>
      <xdr:col>7</xdr:col>
      <xdr:colOff>592666</xdr:colOff>
      <xdr:row>60</xdr:row>
      <xdr:rowOff>203200</xdr:rowOff>
    </xdr:to>
    <xdr:cxnSp macro="">
      <xdr:nvCxnSpPr>
        <xdr:cNvPr id="60" name="Прямая со стрелкой 59"/>
        <xdr:cNvCxnSpPr/>
      </xdr:nvCxnSpPr>
      <xdr:spPr>
        <a:xfrm>
          <a:off x="5046133" y="13605933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287867</xdr:colOff>
      <xdr:row>63</xdr:row>
      <xdr:rowOff>59266</xdr:rowOff>
    </xdr:from>
    <xdr:to>
      <xdr:col>1</xdr:col>
      <xdr:colOff>287867</xdr:colOff>
      <xdr:row>68</xdr:row>
      <xdr:rowOff>101599</xdr:rowOff>
    </xdr:to>
    <xdr:cxnSp macro="">
      <xdr:nvCxnSpPr>
        <xdr:cNvPr id="61" name="Прямая соединительная линия 60"/>
        <xdr:cNvCxnSpPr/>
      </xdr:nvCxnSpPr>
      <xdr:spPr>
        <a:xfrm>
          <a:off x="948267" y="14545733"/>
          <a:ext cx="0" cy="1185333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279400</xdr:colOff>
      <xdr:row>68</xdr:row>
      <xdr:rowOff>76199</xdr:rowOff>
    </xdr:from>
    <xdr:to>
      <xdr:col>6</xdr:col>
      <xdr:colOff>584200</xdr:colOff>
      <xdr:row>68</xdr:row>
      <xdr:rowOff>194733</xdr:rowOff>
    </xdr:to>
    <xdr:cxnSp macro="">
      <xdr:nvCxnSpPr>
        <xdr:cNvPr id="62" name="Прямая со стрелкой 61"/>
        <xdr:cNvCxnSpPr/>
      </xdr:nvCxnSpPr>
      <xdr:spPr>
        <a:xfrm>
          <a:off x="939800" y="15705666"/>
          <a:ext cx="3488267" cy="11853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296333</xdr:colOff>
      <xdr:row>66</xdr:row>
      <xdr:rowOff>160866</xdr:rowOff>
    </xdr:from>
    <xdr:to>
      <xdr:col>1</xdr:col>
      <xdr:colOff>592667</xdr:colOff>
      <xdr:row>66</xdr:row>
      <xdr:rowOff>160866</xdr:rowOff>
    </xdr:to>
    <xdr:cxnSp macro="">
      <xdr:nvCxnSpPr>
        <xdr:cNvPr id="63" name="Прямая со стрелкой 62"/>
        <xdr:cNvCxnSpPr/>
      </xdr:nvCxnSpPr>
      <xdr:spPr>
        <a:xfrm>
          <a:off x="956733" y="15333133"/>
          <a:ext cx="2963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567267</xdr:colOff>
      <xdr:row>65</xdr:row>
      <xdr:rowOff>25399</xdr:rowOff>
    </xdr:from>
    <xdr:to>
      <xdr:col>2</xdr:col>
      <xdr:colOff>575733</xdr:colOff>
      <xdr:row>66</xdr:row>
      <xdr:rowOff>33866</xdr:rowOff>
    </xdr:to>
    <xdr:cxnSp macro="">
      <xdr:nvCxnSpPr>
        <xdr:cNvPr id="64" name="Прямая со стрелкой 63"/>
        <xdr:cNvCxnSpPr/>
      </xdr:nvCxnSpPr>
      <xdr:spPr>
        <a:xfrm>
          <a:off x="1837267" y="14969066"/>
          <a:ext cx="8466" cy="237067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677333</xdr:colOff>
      <xdr:row>67</xdr:row>
      <xdr:rowOff>186266</xdr:rowOff>
    </xdr:from>
    <xdr:to>
      <xdr:col>7</xdr:col>
      <xdr:colOff>567266</xdr:colOff>
      <xdr:row>68</xdr:row>
      <xdr:rowOff>228599</xdr:rowOff>
    </xdr:to>
    <xdr:cxnSp macro="">
      <xdr:nvCxnSpPr>
        <xdr:cNvPr id="65" name="Прямая со стрелкой 64"/>
        <xdr:cNvCxnSpPr/>
      </xdr:nvCxnSpPr>
      <xdr:spPr>
        <a:xfrm flipH="1">
          <a:off x="1947333" y="15587133"/>
          <a:ext cx="3073400" cy="270933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321734</xdr:colOff>
      <xdr:row>65</xdr:row>
      <xdr:rowOff>169332</xdr:rowOff>
    </xdr:from>
    <xdr:to>
      <xdr:col>8</xdr:col>
      <xdr:colOff>186267</xdr:colOff>
      <xdr:row>67</xdr:row>
      <xdr:rowOff>186265</xdr:rowOff>
    </xdr:to>
    <xdr:sp macro="" textlink="">
      <xdr:nvSpPr>
        <xdr:cNvPr id="66" name="Блок-схема: ИЛИ 65"/>
        <xdr:cNvSpPr/>
      </xdr:nvSpPr>
      <xdr:spPr>
        <a:xfrm>
          <a:off x="4775201" y="15112999"/>
          <a:ext cx="474133" cy="474133"/>
        </a:xfrm>
        <a:prstGeom prst="flowChartOr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558800</xdr:colOff>
      <xdr:row>63</xdr:row>
      <xdr:rowOff>42333</xdr:rowOff>
    </xdr:from>
    <xdr:to>
      <xdr:col>7</xdr:col>
      <xdr:colOff>558801</xdr:colOff>
      <xdr:row>65</xdr:row>
      <xdr:rowOff>169332</xdr:rowOff>
    </xdr:to>
    <xdr:cxnSp macro="">
      <xdr:nvCxnSpPr>
        <xdr:cNvPr id="67" name="Прямая со стрелкой 66"/>
        <xdr:cNvCxnSpPr>
          <a:endCxn id="66" idx="0"/>
        </xdr:cNvCxnSpPr>
      </xdr:nvCxnSpPr>
      <xdr:spPr>
        <a:xfrm>
          <a:off x="5012267" y="14528800"/>
          <a:ext cx="1" cy="584199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25400</xdr:colOff>
      <xdr:row>66</xdr:row>
      <xdr:rowOff>177799</xdr:rowOff>
    </xdr:from>
    <xdr:to>
      <xdr:col>7</xdr:col>
      <xdr:colOff>321734</xdr:colOff>
      <xdr:row>66</xdr:row>
      <xdr:rowOff>177799</xdr:rowOff>
    </xdr:to>
    <xdr:cxnSp macro="">
      <xdr:nvCxnSpPr>
        <xdr:cNvPr id="68" name="Прямая со стрелкой 67"/>
        <xdr:cNvCxnSpPr>
          <a:endCxn id="66" idx="2"/>
        </xdr:cNvCxnSpPr>
      </xdr:nvCxnSpPr>
      <xdr:spPr>
        <a:xfrm>
          <a:off x="3869267" y="15350066"/>
          <a:ext cx="9059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71</xdr:row>
      <xdr:rowOff>50799</xdr:rowOff>
    </xdr:from>
    <xdr:to>
      <xdr:col>3</xdr:col>
      <xdr:colOff>0</xdr:colOff>
      <xdr:row>72</xdr:row>
      <xdr:rowOff>220133</xdr:rowOff>
    </xdr:to>
    <xdr:cxnSp macro="">
      <xdr:nvCxnSpPr>
        <xdr:cNvPr id="69" name="Прямая со стрелкой 68"/>
        <xdr:cNvCxnSpPr/>
      </xdr:nvCxnSpPr>
      <xdr:spPr>
        <a:xfrm>
          <a:off x="2015067" y="16366066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601133</xdr:colOff>
      <xdr:row>71</xdr:row>
      <xdr:rowOff>50799</xdr:rowOff>
    </xdr:from>
    <xdr:to>
      <xdr:col>7</xdr:col>
      <xdr:colOff>601133</xdr:colOff>
      <xdr:row>72</xdr:row>
      <xdr:rowOff>220133</xdr:rowOff>
    </xdr:to>
    <xdr:cxnSp macro="">
      <xdr:nvCxnSpPr>
        <xdr:cNvPr id="70" name="Прямая со стрелкой 69"/>
        <xdr:cNvCxnSpPr/>
      </xdr:nvCxnSpPr>
      <xdr:spPr>
        <a:xfrm>
          <a:off x="5054600" y="16366066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287867</xdr:colOff>
      <xdr:row>75</xdr:row>
      <xdr:rowOff>33866</xdr:rowOff>
    </xdr:from>
    <xdr:to>
      <xdr:col>1</xdr:col>
      <xdr:colOff>287867</xdr:colOff>
      <xdr:row>80</xdr:row>
      <xdr:rowOff>76199</xdr:rowOff>
    </xdr:to>
    <xdr:cxnSp macro="">
      <xdr:nvCxnSpPr>
        <xdr:cNvPr id="71" name="Прямая соединительная линия 70"/>
        <xdr:cNvCxnSpPr/>
      </xdr:nvCxnSpPr>
      <xdr:spPr>
        <a:xfrm>
          <a:off x="948267" y="17263533"/>
          <a:ext cx="0" cy="1185333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279400</xdr:colOff>
      <xdr:row>80</xdr:row>
      <xdr:rowOff>50799</xdr:rowOff>
    </xdr:from>
    <xdr:to>
      <xdr:col>6</xdr:col>
      <xdr:colOff>584200</xdr:colOff>
      <xdr:row>80</xdr:row>
      <xdr:rowOff>169333</xdr:rowOff>
    </xdr:to>
    <xdr:cxnSp macro="">
      <xdr:nvCxnSpPr>
        <xdr:cNvPr id="72" name="Прямая со стрелкой 71"/>
        <xdr:cNvCxnSpPr/>
      </xdr:nvCxnSpPr>
      <xdr:spPr>
        <a:xfrm>
          <a:off x="939800" y="18423466"/>
          <a:ext cx="3488267" cy="11853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296333</xdr:colOff>
      <xdr:row>78</xdr:row>
      <xdr:rowOff>135466</xdr:rowOff>
    </xdr:from>
    <xdr:to>
      <xdr:col>1</xdr:col>
      <xdr:colOff>592667</xdr:colOff>
      <xdr:row>78</xdr:row>
      <xdr:rowOff>135466</xdr:rowOff>
    </xdr:to>
    <xdr:cxnSp macro="">
      <xdr:nvCxnSpPr>
        <xdr:cNvPr id="73" name="Прямая со стрелкой 72"/>
        <xdr:cNvCxnSpPr/>
      </xdr:nvCxnSpPr>
      <xdr:spPr>
        <a:xfrm>
          <a:off x="956733" y="18050933"/>
          <a:ext cx="2963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567267</xdr:colOff>
      <xdr:row>76</xdr:row>
      <xdr:rowOff>228599</xdr:rowOff>
    </xdr:from>
    <xdr:to>
      <xdr:col>2</xdr:col>
      <xdr:colOff>575733</xdr:colOff>
      <xdr:row>78</xdr:row>
      <xdr:rowOff>8466</xdr:rowOff>
    </xdr:to>
    <xdr:cxnSp macro="">
      <xdr:nvCxnSpPr>
        <xdr:cNvPr id="74" name="Прямая со стрелкой 73"/>
        <xdr:cNvCxnSpPr/>
      </xdr:nvCxnSpPr>
      <xdr:spPr>
        <a:xfrm>
          <a:off x="1837267" y="17686866"/>
          <a:ext cx="8466" cy="237067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677333</xdr:colOff>
      <xdr:row>79</xdr:row>
      <xdr:rowOff>160866</xdr:rowOff>
    </xdr:from>
    <xdr:to>
      <xdr:col>7</xdr:col>
      <xdr:colOff>567266</xdr:colOff>
      <xdr:row>80</xdr:row>
      <xdr:rowOff>203199</xdr:rowOff>
    </xdr:to>
    <xdr:cxnSp macro="">
      <xdr:nvCxnSpPr>
        <xdr:cNvPr id="75" name="Прямая со стрелкой 74"/>
        <xdr:cNvCxnSpPr/>
      </xdr:nvCxnSpPr>
      <xdr:spPr>
        <a:xfrm flipH="1">
          <a:off x="1947333" y="18304933"/>
          <a:ext cx="3073400" cy="270933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321734</xdr:colOff>
      <xdr:row>77</xdr:row>
      <xdr:rowOff>143932</xdr:rowOff>
    </xdr:from>
    <xdr:to>
      <xdr:col>8</xdr:col>
      <xdr:colOff>186267</xdr:colOff>
      <xdr:row>79</xdr:row>
      <xdr:rowOff>160865</xdr:rowOff>
    </xdr:to>
    <xdr:sp macro="" textlink="">
      <xdr:nvSpPr>
        <xdr:cNvPr id="76" name="Блок-схема: ИЛИ 75"/>
        <xdr:cNvSpPr/>
      </xdr:nvSpPr>
      <xdr:spPr>
        <a:xfrm>
          <a:off x="4775201" y="17830799"/>
          <a:ext cx="474133" cy="474133"/>
        </a:xfrm>
        <a:prstGeom prst="flowChartOr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558800</xdr:colOff>
      <xdr:row>75</xdr:row>
      <xdr:rowOff>16933</xdr:rowOff>
    </xdr:from>
    <xdr:to>
      <xdr:col>7</xdr:col>
      <xdr:colOff>558801</xdr:colOff>
      <xdr:row>77</xdr:row>
      <xdr:rowOff>143932</xdr:rowOff>
    </xdr:to>
    <xdr:cxnSp macro="">
      <xdr:nvCxnSpPr>
        <xdr:cNvPr id="77" name="Прямая со стрелкой 76"/>
        <xdr:cNvCxnSpPr>
          <a:endCxn id="76" idx="0"/>
        </xdr:cNvCxnSpPr>
      </xdr:nvCxnSpPr>
      <xdr:spPr>
        <a:xfrm>
          <a:off x="5012267" y="17246600"/>
          <a:ext cx="1" cy="584199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25400</xdr:colOff>
      <xdr:row>78</xdr:row>
      <xdr:rowOff>152399</xdr:rowOff>
    </xdr:from>
    <xdr:to>
      <xdr:col>7</xdr:col>
      <xdr:colOff>321734</xdr:colOff>
      <xdr:row>78</xdr:row>
      <xdr:rowOff>152399</xdr:rowOff>
    </xdr:to>
    <xdr:cxnSp macro="">
      <xdr:nvCxnSpPr>
        <xdr:cNvPr id="78" name="Прямая со стрелкой 77"/>
        <xdr:cNvCxnSpPr>
          <a:endCxn id="76" idx="2"/>
        </xdr:cNvCxnSpPr>
      </xdr:nvCxnSpPr>
      <xdr:spPr>
        <a:xfrm>
          <a:off x="3869267" y="18067866"/>
          <a:ext cx="9059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83</xdr:row>
      <xdr:rowOff>25399</xdr:rowOff>
    </xdr:from>
    <xdr:to>
      <xdr:col>3</xdr:col>
      <xdr:colOff>0</xdr:colOff>
      <xdr:row>84</xdr:row>
      <xdr:rowOff>194733</xdr:rowOff>
    </xdr:to>
    <xdr:cxnSp macro="">
      <xdr:nvCxnSpPr>
        <xdr:cNvPr id="79" name="Прямая со стрелкой 78"/>
        <xdr:cNvCxnSpPr/>
      </xdr:nvCxnSpPr>
      <xdr:spPr>
        <a:xfrm>
          <a:off x="2015067" y="19083866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601133</xdr:colOff>
      <xdr:row>83</xdr:row>
      <xdr:rowOff>25399</xdr:rowOff>
    </xdr:from>
    <xdr:to>
      <xdr:col>7</xdr:col>
      <xdr:colOff>601133</xdr:colOff>
      <xdr:row>84</xdr:row>
      <xdr:rowOff>194733</xdr:rowOff>
    </xdr:to>
    <xdr:cxnSp macro="">
      <xdr:nvCxnSpPr>
        <xdr:cNvPr id="80" name="Прямая со стрелкой 79"/>
        <xdr:cNvCxnSpPr/>
      </xdr:nvCxnSpPr>
      <xdr:spPr>
        <a:xfrm>
          <a:off x="5054600" y="19083866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87</xdr:row>
      <xdr:rowOff>33866</xdr:rowOff>
    </xdr:from>
    <xdr:to>
      <xdr:col>1</xdr:col>
      <xdr:colOff>304800</xdr:colOff>
      <xdr:row>92</xdr:row>
      <xdr:rowOff>76199</xdr:rowOff>
    </xdr:to>
    <xdr:cxnSp macro="">
      <xdr:nvCxnSpPr>
        <xdr:cNvPr id="81" name="Прямая соединительная линия 80"/>
        <xdr:cNvCxnSpPr/>
      </xdr:nvCxnSpPr>
      <xdr:spPr>
        <a:xfrm>
          <a:off x="965200" y="20006733"/>
          <a:ext cx="0" cy="1185333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296333</xdr:colOff>
      <xdr:row>92</xdr:row>
      <xdr:rowOff>50799</xdr:rowOff>
    </xdr:from>
    <xdr:to>
      <xdr:col>6</xdr:col>
      <xdr:colOff>601133</xdr:colOff>
      <xdr:row>92</xdr:row>
      <xdr:rowOff>169333</xdr:rowOff>
    </xdr:to>
    <xdr:cxnSp macro="">
      <xdr:nvCxnSpPr>
        <xdr:cNvPr id="82" name="Прямая со стрелкой 81"/>
        <xdr:cNvCxnSpPr/>
      </xdr:nvCxnSpPr>
      <xdr:spPr>
        <a:xfrm>
          <a:off x="956733" y="21166666"/>
          <a:ext cx="3488267" cy="11853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313266</xdr:colOff>
      <xdr:row>90</xdr:row>
      <xdr:rowOff>135466</xdr:rowOff>
    </xdr:from>
    <xdr:to>
      <xdr:col>2</xdr:col>
      <xdr:colOff>0</xdr:colOff>
      <xdr:row>90</xdr:row>
      <xdr:rowOff>135466</xdr:rowOff>
    </xdr:to>
    <xdr:cxnSp macro="">
      <xdr:nvCxnSpPr>
        <xdr:cNvPr id="83" name="Прямая со стрелкой 82"/>
        <xdr:cNvCxnSpPr/>
      </xdr:nvCxnSpPr>
      <xdr:spPr>
        <a:xfrm>
          <a:off x="973666" y="20794133"/>
          <a:ext cx="2963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584200</xdr:colOff>
      <xdr:row>88</xdr:row>
      <xdr:rowOff>228599</xdr:rowOff>
    </xdr:from>
    <xdr:to>
      <xdr:col>2</xdr:col>
      <xdr:colOff>592666</xdr:colOff>
      <xdr:row>90</xdr:row>
      <xdr:rowOff>8466</xdr:rowOff>
    </xdr:to>
    <xdr:cxnSp macro="">
      <xdr:nvCxnSpPr>
        <xdr:cNvPr id="84" name="Прямая со стрелкой 83"/>
        <xdr:cNvCxnSpPr/>
      </xdr:nvCxnSpPr>
      <xdr:spPr>
        <a:xfrm>
          <a:off x="1854200" y="20430066"/>
          <a:ext cx="8466" cy="237067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694266</xdr:colOff>
      <xdr:row>91</xdr:row>
      <xdr:rowOff>160866</xdr:rowOff>
    </xdr:from>
    <xdr:to>
      <xdr:col>7</xdr:col>
      <xdr:colOff>584199</xdr:colOff>
      <xdr:row>92</xdr:row>
      <xdr:rowOff>203199</xdr:rowOff>
    </xdr:to>
    <xdr:cxnSp macro="">
      <xdr:nvCxnSpPr>
        <xdr:cNvPr id="85" name="Прямая со стрелкой 84"/>
        <xdr:cNvCxnSpPr/>
      </xdr:nvCxnSpPr>
      <xdr:spPr>
        <a:xfrm flipH="1">
          <a:off x="1964266" y="21048133"/>
          <a:ext cx="3073400" cy="270933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338667</xdr:colOff>
      <xdr:row>89</xdr:row>
      <xdr:rowOff>143932</xdr:rowOff>
    </xdr:from>
    <xdr:to>
      <xdr:col>8</xdr:col>
      <xdr:colOff>203200</xdr:colOff>
      <xdr:row>91</xdr:row>
      <xdr:rowOff>160865</xdr:rowOff>
    </xdr:to>
    <xdr:sp macro="" textlink="">
      <xdr:nvSpPr>
        <xdr:cNvPr id="86" name="Блок-схема: ИЛИ 85"/>
        <xdr:cNvSpPr/>
      </xdr:nvSpPr>
      <xdr:spPr>
        <a:xfrm>
          <a:off x="4792134" y="20573999"/>
          <a:ext cx="474133" cy="474133"/>
        </a:xfrm>
        <a:prstGeom prst="flowChartOr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575733</xdr:colOff>
      <xdr:row>87</xdr:row>
      <xdr:rowOff>16933</xdr:rowOff>
    </xdr:from>
    <xdr:to>
      <xdr:col>7</xdr:col>
      <xdr:colOff>575734</xdr:colOff>
      <xdr:row>89</xdr:row>
      <xdr:rowOff>143932</xdr:rowOff>
    </xdr:to>
    <xdr:cxnSp macro="">
      <xdr:nvCxnSpPr>
        <xdr:cNvPr id="87" name="Прямая со стрелкой 86"/>
        <xdr:cNvCxnSpPr>
          <a:endCxn id="86" idx="0"/>
        </xdr:cNvCxnSpPr>
      </xdr:nvCxnSpPr>
      <xdr:spPr>
        <a:xfrm>
          <a:off x="5029200" y="19989800"/>
          <a:ext cx="1" cy="584199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42333</xdr:colOff>
      <xdr:row>90</xdr:row>
      <xdr:rowOff>152399</xdr:rowOff>
    </xdr:from>
    <xdr:to>
      <xdr:col>7</xdr:col>
      <xdr:colOff>338667</xdr:colOff>
      <xdr:row>90</xdr:row>
      <xdr:rowOff>152399</xdr:rowOff>
    </xdr:to>
    <xdr:cxnSp macro="">
      <xdr:nvCxnSpPr>
        <xdr:cNvPr id="88" name="Прямая со стрелкой 87"/>
        <xdr:cNvCxnSpPr>
          <a:endCxn id="86" idx="2"/>
        </xdr:cNvCxnSpPr>
      </xdr:nvCxnSpPr>
      <xdr:spPr>
        <a:xfrm>
          <a:off x="3886200" y="20811066"/>
          <a:ext cx="9059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16933</xdr:colOff>
      <xdr:row>95</xdr:row>
      <xdr:rowOff>25399</xdr:rowOff>
    </xdr:from>
    <xdr:to>
      <xdr:col>3</xdr:col>
      <xdr:colOff>16933</xdr:colOff>
      <xdr:row>96</xdr:row>
      <xdr:rowOff>194733</xdr:rowOff>
    </xdr:to>
    <xdr:cxnSp macro="">
      <xdr:nvCxnSpPr>
        <xdr:cNvPr id="89" name="Прямая со стрелкой 88"/>
        <xdr:cNvCxnSpPr/>
      </xdr:nvCxnSpPr>
      <xdr:spPr>
        <a:xfrm>
          <a:off x="2032000" y="21827066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8466</xdr:colOff>
      <xdr:row>95</xdr:row>
      <xdr:rowOff>25399</xdr:rowOff>
    </xdr:from>
    <xdr:to>
      <xdr:col>8</xdr:col>
      <xdr:colOff>8466</xdr:colOff>
      <xdr:row>96</xdr:row>
      <xdr:rowOff>194733</xdr:rowOff>
    </xdr:to>
    <xdr:cxnSp macro="">
      <xdr:nvCxnSpPr>
        <xdr:cNvPr id="90" name="Прямая со стрелкой 89"/>
        <xdr:cNvCxnSpPr/>
      </xdr:nvCxnSpPr>
      <xdr:spPr>
        <a:xfrm>
          <a:off x="5071533" y="21827066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296334</xdr:colOff>
      <xdr:row>99</xdr:row>
      <xdr:rowOff>25399</xdr:rowOff>
    </xdr:from>
    <xdr:to>
      <xdr:col>1</xdr:col>
      <xdr:colOff>304800</xdr:colOff>
      <xdr:row>105</xdr:row>
      <xdr:rowOff>8466</xdr:rowOff>
    </xdr:to>
    <xdr:cxnSp macro="">
      <xdr:nvCxnSpPr>
        <xdr:cNvPr id="92" name="Прямая со стрелкой 91"/>
        <xdr:cNvCxnSpPr/>
      </xdr:nvCxnSpPr>
      <xdr:spPr>
        <a:xfrm>
          <a:off x="956734" y="22741466"/>
          <a:ext cx="8466" cy="135466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313267</xdr:colOff>
      <xdr:row>102</xdr:row>
      <xdr:rowOff>127000</xdr:rowOff>
    </xdr:from>
    <xdr:to>
      <xdr:col>2</xdr:col>
      <xdr:colOff>1</xdr:colOff>
      <xdr:row>102</xdr:row>
      <xdr:rowOff>127000</xdr:rowOff>
    </xdr:to>
    <xdr:cxnSp macro="">
      <xdr:nvCxnSpPr>
        <xdr:cNvPr id="93" name="Прямая со стрелкой 92"/>
        <xdr:cNvCxnSpPr/>
      </xdr:nvCxnSpPr>
      <xdr:spPr>
        <a:xfrm>
          <a:off x="973667" y="23528867"/>
          <a:ext cx="2963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584201</xdr:colOff>
      <xdr:row>100</xdr:row>
      <xdr:rowOff>220133</xdr:rowOff>
    </xdr:from>
    <xdr:to>
      <xdr:col>2</xdr:col>
      <xdr:colOff>592667</xdr:colOff>
      <xdr:row>102</xdr:row>
      <xdr:rowOff>0</xdr:rowOff>
    </xdr:to>
    <xdr:cxnSp macro="">
      <xdr:nvCxnSpPr>
        <xdr:cNvPr id="94" name="Прямая со стрелкой 93"/>
        <xdr:cNvCxnSpPr/>
      </xdr:nvCxnSpPr>
      <xdr:spPr>
        <a:xfrm>
          <a:off x="1854201" y="23164800"/>
          <a:ext cx="8466" cy="237067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558800</xdr:colOff>
      <xdr:row>103</xdr:row>
      <xdr:rowOff>152400</xdr:rowOff>
    </xdr:from>
    <xdr:to>
      <xdr:col>7</xdr:col>
      <xdr:colOff>567267</xdr:colOff>
      <xdr:row>104</xdr:row>
      <xdr:rowOff>220133</xdr:rowOff>
    </xdr:to>
    <xdr:cxnSp macro="">
      <xdr:nvCxnSpPr>
        <xdr:cNvPr id="95" name="Прямая со стрелкой 94"/>
        <xdr:cNvCxnSpPr/>
      </xdr:nvCxnSpPr>
      <xdr:spPr>
        <a:xfrm flipH="1">
          <a:off x="5012267" y="23782867"/>
          <a:ext cx="8467" cy="296333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338668</xdr:colOff>
      <xdr:row>101</xdr:row>
      <xdr:rowOff>135466</xdr:rowOff>
    </xdr:from>
    <xdr:to>
      <xdr:col>8</xdr:col>
      <xdr:colOff>203201</xdr:colOff>
      <xdr:row>103</xdr:row>
      <xdr:rowOff>152399</xdr:rowOff>
    </xdr:to>
    <xdr:sp macro="" textlink="">
      <xdr:nvSpPr>
        <xdr:cNvPr id="96" name="Блок-схема: ИЛИ 95"/>
        <xdr:cNvSpPr/>
      </xdr:nvSpPr>
      <xdr:spPr>
        <a:xfrm>
          <a:off x="4792135" y="23308733"/>
          <a:ext cx="474133" cy="474133"/>
        </a:xfrm>
        <a:prstGeom prst="flowChartOr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575734</xdr:colOff>
      <xdr:row>99</xdr:row>
      <xdr:rowOff>8467</xdr:rowOff>
    </xdr:from>
    <xdr:to>
      <xdr:col>7</xdr:col>
      <xdr:colOff>575735</xdr:colOff>
      <xdr:row>101</xdr:row>
      <xdr:rowOff>135466</xdr:rowOff>
    </xdr:to>
    <xdr:cxnSp macro="">
      <xdr:nvCxnSpPr>
        <xdr:cNvPr id="97" name="Прямая со стрелкой 96"/>
        <xdr:cNvCxnSpPr>
          <a:endCxn id="96" idx="0"/>
        </xdr:cNvCxnSpPr>
      </xdr:nvCxnSpPr>
      <xdr:spPr>
        <a:xfrm>
          <a:off x="5029201" y="22724534"/>
          <a:ext cx="1" cy="584199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42334</xdr:colOff>
      <xdr:row>102</xdr:row>
      <xdr:rowOff>143933</xdr:rowOff>
    </xdr:from>
    <xdr:to>
      <xdr:col>7</xdr:col>
      <xdr:colOff>338668</xdr:colOff>
      <xdr:row>102</xdr:row>
      <xdr:rowOff>143933</xdr:rowOff>
    </xdr:to>
    <xdr:cxnSp macro="">
      <xdr:nvCxnSpPr>
        <xdr:cNvPr id="98" name="Прямая со стрелкой 97"/>
        <xdr:cNvCxnSpPr>
          <a:endCxn id="96" idx="2"/>
        </xdr:cNvCxnSpPr>
      </xdr:nvCxnSpPr>
      <xdr:spPr>
        <a:xfrm>
          <a:off x="3886201" y="23545800"/>
          <a:ext cx="9059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296333</xdr:colOff>
      <xdr:row>15</xdr:row>
      <xdr:rowOff>42333</xdr:rowOff>
    </xdr:from>
    <xdr:to>
      <xdr:col>11</xdr:col>
      <xdr:colOff>296333</xdr:colOff>
      <xdr:row>20</xdr:row>
      <xdr:rowOff>84666</xdr:rowOff>
    </xdr:to>
    <xdr:cxnSp macro="">
      <xdr:nvCxnSpPr>
        <xdr:cNvPr id="104" name="Прямая соединительная линия 103"/>
        <xdr:cNvCxnSpPr/>
      </xdr:nvCxnSpPr>
      <xdr:spPr>
        <a:xfrm>
          <a:off x="7188200" y="3556000"/>
          <a:ext cx="0" cy="1185333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287866</xdr:colOff>
      <xdr:row>20</xdr:row>
      <xdr:rowOff>59266</xdr:rowOff>
    </xdr:from>
    <xdr:to>
      <xdr:col>16</xdr:col>
      <xdr:colOff>592667</xdr:colOff>
      <xdr:row>20</xdr:row>
      <xdr:rowOff>177800</xdr:rowOff>
    </xdr:to>
    <xdr:cxnSp macro="">
      <xdr:nvCxnSpPr>
        <xdr:cNvPr id="105" name="Прямая со стрелкой 104"/>
        <xdr:cNvCxnSpPr/>
      </xdr:nvCxnSpPr>
      <xdr:spPr>
        <a:xfrm>
          <a:off x="7179733" y="4715933"/>
          <a:ext cx="3488267" cy="11853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304799</xdr:colOff>
      <xdr:row>18</xdr:row>
      <xdr:rowOff>143933</xdr:rowOff>
    </xdr:from>
    <xdr:to>
      <xdr:col>11</xdr:col>
      <xdr:colOff>601133</xdr:colOff>
      <xdr:row>18</xdr:row>
      <xdr:rowOff>143933</xdr:rowOff>
    </xdr:to>
    <xdr:cxnSp macro="">
      <xdr:nvCxnSpPr>
        <xdr:cNvPr id="106" name="Прямая со стрелкой 105"/>
        <xdr:cNvCxnSpPr/>
      </xdr:nvCxnSpPr>
      <xdr:spPr>
        <a:xfrm>
          <a:off x="7196666" y="4343400"/>
          <a:ext cx="2963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575733</xdr:colOff>
      <xdr:row>17</xdr:row>
      <xdr:rowOff>8466</xdr:rowOff>
    </xdr:from>
    <xdr:to>
      <xdr:col>12</xdr:col>
      <xdr:colOff>584199</xdr:colOff>
      <xdr:row>18</xdr:row>
      <xdr:rowOff>16933</xdr:rowOff>
    </xdr:to>
    <xdr:cxnSp macro="">
      <xdr:nvCxnSpPr>
        <xdr:cNvPr id="107" name="Прямая со стрелкой 106"/>
        <xdr:cNvCxnSpPr/>
      </xdr:nvCxnSpPr>
      <xdr:spPr>
        <a:xfrm>
          <a:off x="8077200" y="3979333"/>
          <a:ext cx="8466" cy="237067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685799</xdr:colOff>
      <xdr:row>19</xdr:row>
      <xdr:rowOff>169333</xdr:rowOff>
    </xdr:from>
    <xdr:to>
      <xdr:col>17</xdr:col>
      <xdr:colOff>575733</xdr:colOff>
      <xdr:row>20</xdr:row>
      <xdr:rowOff>211666</xdr:rowOff>
    </xdr:to>
    <xdr:cxnSp macro="">
      <xdr:nvCxnSpPr>
        <xdr:cNvPr id="108" name="Прямая со стрелкой 107"/>
        <xdr:cNvCxnSpPr/>
      </xdr:nvCxnSpPr>
      <xdr:spPr>
        <a:xfrm flipH="1">
          <a:off x="8187266" y="4597400"/>
          <a:ext cx="3073400" cy="270933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330201</xdr:colOff>
      <xdr:row>17</xdr:row>
      <xdr:rowOff>152399</xdr:rowOff>
    </xdr:from>
    <xdr:to>
      <xdr:col>18</xdr:col>
      <xdr:colOff>194734</xdr:colOff>
      <xdr:row>19</xdr:row>
      <xdr:rowOff>169332</xdr:rowOff>
    </xdr:to>
    <xdr:sp macro="" textlink="">
      <xdr:nvSpPr>
        <xdr:cNvPr id="109" name="Блок-схема: ИЛИ 108"/>
        <xdr:cNvSpPr/>
      </xdr:nvSpPr>
      <xdr:spPr>
        <a:xfrm>
          <a:off x="11015134" y="4123266"/>
          <a:ext cx="474133" cy="474133"/>
        </a:xfrm>
        <a:prstGeom prst="flowChartOr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567267</xdr:colOff>
      <xdr:row>15</xdr:row>
      <xdr:rowOff>25400</xdr:rowOff>
    </xdr:from>
    <xdr:to>
      <xdr:col>17</xdr:col>
      <xdr:colOff>567268</xdr:colOff>
      <xdr:row>17</xdr:row>
      <xdr:rowOff>152399</xdr:rowOff>
    </xdr:to>
    <xdr:cxnSp macro="">
      <xdr:nvCxnSpPr>
        <xdr:cNvPr id="110" name="Прямая со стрелкой 109"/>
        <xdr:cNvCxnSpPr>
          <a:endCxn id="109" idx="0"/>
        </xdr:cNvCxnSpPr>
      </xdr:nvCxnSpPr>
      <xdr:spPr>
        <a:xfrm>
          <a:off x="11252200" y="3539067"/>
          <a:ext cx="1" cy="584199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33867</xdr:colOff>
      <xdr:row>18</xdr:row>
      <xdr:rowOff>160866</xdr:rowOff>
    </xdr:from>
    <xdr:to>
      <xdr:col>17</xdr:col>
      <xdr:colOff>330201</xdr:colOff>
      <xdr:row>18</xdr:row>
      <xdr:rowOff>160866</xdr:rowOff>
    </xdr:to>
    <xdr:cxnSp macro="">
      <xdr:nvCxnSpPr>
        <xdr:cNvPr id="111" name="Прямая со стрелкой 110"/>
        <xdr:cNvCxnSpPr>
          <a:endCxn id="109" idx="2"/>
        </xdr:cNvCxnSpPr>
      </xdr:nvCxnSpPr>
      <xdr:spPr>
        <a:xfrm>
          <a:off x="10109200" y="4360333"/>
          <a:ext cx="9059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8467</xdr:colOff>
      <xdr:row>23</xdr:row>
      <xdr:rowOff>33866</xdr:rowOff>
    </xdr:from>
    <xdr:to>
      <xdr:col>13</xdr:col>
      <xdr:colOff>8467</xdr:colOff>
      <xdr:row>24</xdr:row>
      <xdr:rowOff>203200</xdr:rowOff>
    </xdr:to>
    <xdr:cxnSp macro="">
      <xdr:nvCxnSpPr>
        <xdr:cNvPr id="112" name="Прямая со стрелкой 111"/>
        <xdr:cNvCxnSpPr/>
      </xdr:nvCxnSpPr>
      <xdr:spPr>
        <a:xfrm>
          <a:off x="8255000" y="5376333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23</xdr:row>
      <xdr:rowOff>33866</xdr:rowOff>
    </xdr:from>
    <xdr:to>
      <xdr:col>18</xdr:col>
      <xdr:colOff>0</xdr:colOff>
      <xdr:row>24</xdr:row>
      <xdr:rowOff>203200</xdr:rowOff>
    </xdr:to>
    <xdr:cxnSp macro="">
      <xdr:nvCxnSpPr>
        <xdr:cNvPr id="113" name="Прямая со стрелкой 112"/>
        <xdr:cNvCxnSpPr/>
      </xdr:nvCxnSpPr>
      <xdr:spPr>
        <a:xfrm>
          <a:off x="11294533" y="5376333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296333</xdr:colOff>
      <xdr:row>27</xdr:row>
      <xdr:rowOff>25400</xdr:rowOff>
    </xdr:from>
    <xdr:to>
      <xdr:col>11</xdr:col>
      <xdr:colOff>296333</xdr:colOff>
      <xdr:row>32</xdr:row>
      <xdr:rowOff>67733</xdr:rowOff>
    </xdr:to>
    <xdr:cxnSp macro="">
      <xdr:nvCxnSpPr>
        <xdr:cNvPr id="114" name="Прямая соединительная линия 113"/>
        <xdr:cNvCxnSpPr/>
      </xdr:nvCxnSpPr>
      <xdr:spPr>
        <a:xfrm>
          <a:off x="7188200" y="6282267"/>
          <a:ext cx="0" cy="1185333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287866</xdr:colOff>
      <xdr:row>32</xdr:row>
      <xdr:rowOff>42333</xdr:rowOff>
    </xdr:from>
    <xdr:to>
      <xdr:col>16</xdr:col>
      <xdr:colOff>592667</xdr:colOff>
      <xdr:row>32</xdr:row>
      <xdr:rowOff>160867</xdr:rowOff>
    </xdr:to>
    <xdr:cxnSp macro="">
      <xdr:nvCxnSpPr>
        <xdr:cNvPr id="115" name="Прямая со стрелкой 114"/>
        <xdr:cNvCxnSpPr/>
      </xdr:nvCxnSpPr>
      <xdr:spPr>
        <a:xfrm>
          <a:off x="7179733" y="7442200"/>
          <a:ext cx="3488267" cy="11853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304799</xdr:colOff>
      <xdr:row>30</xdr:row>
      <xdr:rowOff>127000</xdr:rowOff>
    </xdr:from>
    <xdr:to>
      <xdr:col>11</xdr:col>
      <xdr:colOff>601133</xdr:colOff>
      <xdr:row>30</xdr:row>
      <xdr:rowOff>127000</xdr:rowOff>
    </xdr:to>
    <xdr:cxnSp macro="">
      <xdr:nvCxnSpPr>
        <xdr:cNvPr id="116" name="Прямая со стрелкой 115"/>
        <xdr:cNvCxnSpPr/>
      </xdr:nvCxnSpPr>
      <xdr:spPr>
        <a:xfrm>
          <a:off x="7196666" y="7069667"/>
          <a:ext cx="2963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575733</xdr:colOff>
      <xdr:row>28</xdr:row>
      <xdr:rowOff>220133</xdr:rowOff>
    </xdr:from>
    <xdr:to>
      <xdr:col>12</xdr:col>
      <xdr:colOff>584199</xdr:colOff>
      <xdr:row>30</xdr:row>
      <xdr:rowOff>0</xdr:rowOff>
    </xdr:to>
    <xdr:cxnSp macro="">
      <xdr:nvCxnSpPr>
        <xdr:cNvPr id="117" name="Прямая со стрелкой 116"/>
        <xdr:cNvCxnSpPr/>
      </xdr:nvCxnSpPr>
      <xdr:spPr>
        <a:xfrm>
          <a:off x="8077200" y="6705600"/>
          <a:ext cx="8466" cy="237067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685799</xdr:colOff>
      <xdr:row>31</xdr:row>
      <xdr:rowOff>152400</xdr:rowOff>
    </xdr:from>
    <xdr:to>
      <xdr:col>17</xdr:col>
      <xdr:colOff>575733</xdr:colOff>
      <xdr:row>32</xdr:row>
      <xdr:rowOff>194733</xdr:rowOff>
    </xdr:to>
    <xdr:cxnSp macro="">
      <xdr:nvCxnSpPr>
        <xdr:cNvPr id="118" name="Прямая со стрелкой 117"/>
        <xdr:cNvCxnSpPr/>
      </xdr:nvCxnSpPr>
      <xdr:spPr>
        <a:xfrm flipH="1">
          <a:off x="8187266" y="7323667"/>
          <a:ext cx="3073400" cy="270933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330201</xdr:colOff>
      <xdr:row>29</xdr:row>
      <xdr:rowOff>135466</xdr:rowOff>
    </xdr:from>
    <xdr:to>
      <xdr:col>18</xdr:col>
      <xdr:colOff>194734</xdr:colOff>
      <xdr:row>31</xdr:row>
      <xdr:rowOff>152399</xdr:rowOff>
    </xdr:to>
    <xdr:sp macro="" textlink="">
      <xdr:nvSpPr>
        <xdr:cNvPr id="119" name="Блок-схема: ИЛИ 118"/>
        <xdr:cNvSpPr/>
      </xdr:nvSpPr>
      <xdr:spPr>
        <a:xfrm>
          <a:off x="11015134" y="6849533"/>
          <a:ext cx="474133" cy="474133"/>
        </a:xfrm>
        <a:prstGeom prst="flowChartOr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567267</xdr:colOff>
      <xdr:row>27</xdr:row>
      <xdr:rowOff>8467</xdr:rowOff>
    </xdr:from>
    <xdr:to>
      <xdr:col>17</xdr:col>
      <xdr:colOff>567268</xdr:colOff>
      <xdr:row>29</xdr:row>
      <xdr:rowOff>135466</xdr:rowOff>
    </xdr:to>
    <xdr:cxnSp macro="">
      <xdr:nvCxnSpPr>
        <xdr:cNvPr id="120" name="Прямая со стрелкой 119"/>
        <xdr:cNvCxnSpPr>
          <a:endCxn id="119" idx="0"/>
        </xdr:cNvCxnSpPr>
      </xdr:nvCxnSpPr>
      <xdr:spPr>
        <a:xfrm>
          <a:off x="11252200" y="6265334"/>
          <a:ext cx="1" cy="584199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33867</xdr:colOff>
      <xdr:row>30</xdr:row>
      <xdr:rowOff>143933</xdr:rowOff>
    </xdr:from>
    <xdr:to>
      <xdr:col>17</xdr:col>
      <xdr:colOff>330201</xdr:colOff>
      <xdr:row>30</xdr:row>
      <xdr:rowOff>143933</xdr:rowOff>
    </xdr:to>
    <xdr:cxnSp macro="">
      <xdr:nvCxnSpPr>
        <xdr:cNvPr id="121" name="Прямая со стрелкой 120"/>
        <xdr:cNvCxnSpPr>
          <a:endCxn id="119" idx="2"/>
        </xdr:cNvCxnSpPr>
      </xdr:nvCxnSpPr>
      <xdr:spPr>
        <a:xfrm>
          <a:off x="10109200" y="7086600"/>
          <a:ext cx="9059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8467</xdr:colOff>
      <xdr:row>35</xdr:row>
      <xdr:rowOff>16933</xdr:rowOff>
    </xdr:from>
    <xdr:to>
      <xdr:col>13</xdr:col>
      <xdr:colOff>8467</xdr:colOff>
      <xdr:row>36</xdr:row>
      <xdr:rowOff>186267</xdr:rowOff>
    </xdr:to>
    <xdr:cxnSp macro="">
      <xdr:nvCxnSpPr>
        <xdr:cNvPr id="122" name="Прямая со стрелкой 121"/>
        <xdr:cNvCxnSpPr/>
      </xdr:nvCxnSpPr>
      <xdr:spPr>
        <a:xfrm>
          <a:off x="8255000" y="8102600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35</xdr:row>
      <xdr:rowOff>16933</xdr:rowOff>
    </xdr:from>
    <xdr:to>
      <xdr:col>18</xdr:col>
      <xdr:colOff>0</xdr:colOff>
      <xdr:row>36</xdr:row>
      <xdr:rowOff>186267</xdr:rowOff>
    </xdr:to>
    <xdr:cxnSp macro="">
      <xdr:nvCxnSpPr>
        <xdr:cNvPr id="123" name="Прямая со стрелкой 122"/>
        <xdr:cNvCxnSpPr/>
      </xdr:nvCxnSpPr>
      <xdr:spPr>
        <a:xfrm>
          <a:off x="11294533" y="8102600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279399</xdr:colOff>
      <xdr:row>39</xdr:row>
      <xdr:rowOff>42333</xdr:rowOff>
    </xdr:from>
    <xdr:to>
      <xdr:col>11</xdr:col>
      <xdr:colOff>279399</xdr:colOff>
      <xdr:row>44</xdr:row>
      <xdr:rowOff>84666</xdr:rowOff>
    </xdr:to>
    <xdr:cxnSp macro="">
      <xdr:nvCxnSpPr>
        <xdr:cNvPr id="124" name="Прямая соединительная линия 123"/>
        <xdr:cNvCxnSpPr/>
      </xdr:nvCxnSpPr>
      <xdr:spPr>
        <a:xfrm>
          <a:off x="7171266" y="9042400"/>
          <a:ext cx="0" cy="1185333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270932</xdr:colOff>
      <xdr:row>44</xdr:row>
      <xdr:rowOff>59266</xdr:rowOff>
    </xdr:from>
    <xdr:to>
      <xdr:col>16</xdr:col>
      <xdr:colOff>575733</xdr:colOff>
      <xdr:row>44</xdr:row>
      <xdr:rowOff>177800</xdr:rowOff>
    </xdr:to>
    <xdr:cxnSp macro="">
      <xdr:nvCxnSpPr>
        <xdr:cNvPr id="125" name="Прямая со стрелкой 124"/>
        <xdr:cNvCxnSpPr/>
      </xdr:nvCxnSpPr>
      <xdr:spPr>
        <a:xfrm>
          <a:off x="7162799" y="10202333"/>
          <a:ext cx="3488267" cy="11853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287865</xdr:colOff>
      <xdr:row>42</xdr:row>
      <xdr:rowOff>143933</xdr:rowOff>
    </xdr:from>
    <xdr:to>
      <xdr:col>11</xdr:col>
      <xdr:colOff>584199</xdr:colOff>
      <xdr:row>42</xdr:row>
      <xdr:rowOff>143933</xdr:rowOff>
    </xdr:to>
    <xdr:cxnSp macro="">
      <xdr:nvCxnSpPr>
        <xdr:cNvPr id="126" name="Прямая со стрелкой 125"/>
        <xdr:cNvCxnSpPr/>
      </xdr:nvCxnSpPr>
      <xdr:spPr>
        <a:xfrm>
          <a:off x="7179732" y="9829800"/>
          <a:ext cx="2963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558799</xdr:colOff>
      <xdr:row>41</xdr:row>
      <xdr:rowOff>8466</xdr:rowOff>
    </xdr:from>
    <xdr:to>
      <xdr:col>12</xdr:col>
      <xdr:colOff>567265</xdr:colOff>
      <xdr:row>42</xdr:row>
      <xdr:rowOff>16933</xdr:rowOff>
    </xdr:to>
    <xdr:cxnSp macro="">
      <xdr:nvCxnSpPr>
        <xdr:cNvPr id="127" name="Прямая со стрелкой 126"/>
        <xdr:cNvCxnSpPr/>
      </xdr:nvCxnSpPr>
      <xdr:spPr>
        <a:xfrm>
          <a:off x="8060266" y="9465733"/>
          <a:ext cx="8466" cy="237067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668865</xdr:colOff>
      <xdr:row>43</xdr:row>
      <xdr:rowOff>169333</xdr:rowOff>
    </xdr:from>
    <xdr:to>
      <xdr:col>17</xdr:col>
      <xdr:colOff>558799</xdr:colOff>
      <xdr:row>44</xdr:row>
      <xdr:rowOff>211666</xdr:rowOff>
    </xdr:to>
    <xdr:cxnSp macro="">
      <xdr:nvCxnSpPr>
        <xdr:cNvPr id="128" name="Прямая со стрелкой 127"/>
        <xdr:cNvCxnSpPr/>
      </xdr:nvCxnSpPr>
      <xdr:spPr>
        <a:xfrm flipH="1">
          <a:off x="8170332" y="10083800"/>
          <a:ext cx="3073400" cy="270933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313267</xdr:colOff>
      <xdr:row>41</xdr:row>
      <xdr:rowOff>152399</xdr:rowOff>
    </xdr:from>
    <xdr:to>
      <xdr:col>18</xdr:col>
      <xdr:colOff>177800</xdr:colOff>
      <xdr:row>43</xdr:row>
      <xdr:rowOff>169332</xdr:rowOff>
    </xdr:to>
    <xdr:sp macro="" textlink="">
      <xdr:nvSpPr>
        <xdr:cNvPr id="129" name="Блок-схема: ИЛИ 128"/>
        <xdr:cNvSpPr/>
      </xdr:nvSpPr>
      <xdr:spPr>
        <a:xfrm>
          <a:off x="10998200" y="9609666"/>
          <a:ext cx="474133" cy="474133"/>
        </a:xfrm>
        <a:prstGeom prst="flowChartOr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550333</xdr:colOff>
      <xdr:row>39</xdr:row>
      <xdr:rowOff>25400</xdr:rowOff>
    </xdr:from>
    <xdr:to>
      <xdr:col>17</xdr:col>
      <xdr:colOff>550334</xdr:colOff>
      <xdr:row>41</xdr:row>
      <xdr:rowOff>152399</xdr:rowOff>
    </xdr:to>
    <xdr:cxnSp macro="">
      <xdr:nvCxnSpPr>
        <xdr:cNvPr id="130" name="Прямая со стрелкой 129"/>
        <xdr:cNvCxnSpPr>
          <a:endCxn id="129" idx="0"/>
        </xdr:cNvCxnSpPr>
      </xdr:nvCxnSpPr>
      <xdr:spPr>
        <a:xfrm>
          <a:off x="11235266" y="9025467"/>
          <a:ext cx="1" cy="584199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16933</xdr:colOff>
      <xdr:row>42</xdr:row>
      <xdr:rowOff>160866</xdr:rowOff>
    </xdr:from>
    <xdr:to>
      <xdr:col>17</xdr:col>
      <xdr:colOff>313267</xdr:colOff>
      <xdr:row>42</xdr:row>
      <xdr:rowOff>160866</xdr:rowOff>
    </xdr:to>
    <xdr:cxnSp macro="">
      <xdr:nvCxnSpPr>
        <xdr:cNvPr id="131" name="Прямая со стрелкой 130"/>
        <xdr:cNvCxnSpPr>
          <a:endCxn id="129" idx="2"/>
        </xdr:cNvCxnSpPr>
      </xdr:nvCxnSpPr>
      <xdr:spPr>
        <a:xfrm>
          <a:off x="10092266" y="9846733"/>
          <a:ext cx="9059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736599</xdr:colOff>
      <xdr:row>47</xdr:row>
      <xdr:rowOff>33866</xdr:rowOff>
    </xdr:from>
    <xdr:to>
      <xdr:col>12</xdr:col>
      <xdr:colOff>736599</xdr:colOff>
      <xdr:row>48</xdr:row>
      <xdr:rowOff>203200</xdr:rowOff>
    </xdr:to>
    <xdr:cxnSp macro="">
      <xdr:nvCxnSpPr>
        <xdr:cNvPr id="132" name="Прямая со стрелкой 131"/>
        <xdr:cNvCxnSpPr/>
      </xdr:nvCxnSpPr>
      <xdr:spPr>
        <a:xfrm>
          <a:off x="8238066" y="10862733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592666</xdr:colOff>
      <xdr:row>47</xdr:row>
      <xdr:rowOff>33866</xdr:rowOff>
    </xdr:from>
    <xdr:to>
      <xdr:col>17</xdr:col>
      <xdr:colOff>592666</xdr:colOff>
      <xdr:row>48</xdr:row>
      <xdr:rowOff>203200</xdr:rowOff>
    </xdr:to>
    <xdr:cxnSp macro="">
      <xdr:nvCxnSpPr>
        <xdr:cNvPr id="133" name="Прямая со стрелкой 132"/>
        <xdr:cNvCxnSpPr/>
      </xdr:nvCxnSpPr>
      <xdr:spPr>
        <a:xfrm>
          <a:off x="11277599" y="10862733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279399</xdr:colOff>
      <xdr:row>51</xdr:row>
      <xdr:rowOff>33866</xdr:rowOff>
    </xdr:from>
    <xdr:to>
      <xdr:col>11</xdr:col>
      <xdr:colOff>279399</xdr:colOff>
      <xdr:row>56</xdr:row>
      <xdr:rowOff>76199</xdr:rowOff>
    </xdr:to>
    <xdr:cxnSp macro="">
      <xdr:nvCxnSpPr>
        <xdr:cNvPr id="134" name="Прямая соединительная линия 133"/>
        <xdr:cNvCxnSpPr/>
      </xdr:nvCxnSpPr>
      <xdr:spPr>
        <a:xfrm>
          <a:off x="7171266" y="11777133"/>
          <a:ext cx="0" cy="1185333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270932</xdr:colOff>
      <xdr:row>56</xdr:row>
      <xdr:rowOff>50799</xdr:rowOff>
    </xdr:from>
    <xdr:to>
      <xdr:col>16</xdr:col>
      <xdr:colOff>575733</xdr:colOff>
      <xdr:row>56</xdr:row>
      <xdr:rowOff>169333</xdr:rowOff>
    </xdr:to>
    <xdr:cxnSp macro="">
      <xdr:nvCxnSpPr>
        <xdr:cNvPr id="135" name="Прямая со стрелкой 134"/>
        <xdr:cNvCxnSpPr/>
      </xdr:nvCxnSpPr>
      <xdr:spPr>
        <a:xfrm>
          <a:off x="7162799" y="12937066"/>
          <a:ext cx="3488267" cy="11853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287865</xdr:colOff>
      <xdr:row>54</xdr:row>
      <xdr:rowOff>135466</xdr:rowOff>
    </xdr:from>
    <xdr:to>
      <xdr:col>11</xdr:col>
      <xdr:colOff>584199</xdr:colOff>
      <xdr:row>54</xdr:row>
      <xdr:rowOff>135466</xdr:rowOff>
    </xdr:to>
    <xdr:cxnSp macro="">
      <xdr:nvCxnSpPr>
        <xdr:cNvPr id="136" name="Прямая со стрелкой 135"/>
        <xdr:cNvCxnSpPr/>
      </xdr:nvCxnSpPr>
      <xdr:spPr>
        <a:xfrm>
          <a:off x="7179732" y="12564533"/>
          <a:ext cx="2963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558799</xdr:colOff>
      <xdr:row>52</xdr:row>
      <xdr:rowOff>228599</xdr:rowOff>
    </xdr:from>
    <xdr:to>
      <xdr:col>12</xdr:col>
      <xdr:colOff>567265</xdr:colOff>
      <xdr:row>54</xdr:row>
      <xdr:rowOff>8466</xdr:rowOff>
    </xdr:to>
    <xdr:cxnSp macro="">
      <xdr:nvCxnSpPr>
        <xdr:cNvPr id="137" name="Прямая со стрелкой 136"/>
        <xdr:cNvCxnSpPr/>
      </xdr:nvCxnSpPr>
      <xdr:spPr>
        <a:xfrm>
          <a:off x="8060266" y="12200466"/>
          <a:ext cx="8466" cy="237067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668865</xdr:colOff>
      <xdr:row>55</xdr:row>
      <xdr:rowOff>160866</xdr:rowOff>
    </xdr:from>
    <xdr:to>
      <xdr:col>17</xdr:col>
      <xdr:colOff>558799</xdr:colOff>
      <xdr:row>56</xdr:row>
      <xdr:rowOff>203199</xdr:rowOff>
    </xdr:to>
    <xdr:cxnSp macro="">
      <xdr:nvCxnSpPr>
        <xdr:cNvPr id="138" name="Прямая со стрелкой 137"/>
        <xdr:cNvCxnSpPr/>
      </xdr:nvCxnSpPr>
      <xdr:spPr>
        <a:xfrm flipH="1">
          <a:off x="8170332" y="12818533"/>
          <a:ext cx="3073400" cy="270933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313267</xdr:colOff>
      <xdr:row>53</xdr:row>
      <xdr:rowOff>143932</xdr:rowOff>
    </xdr:from>
    <xdr:to>
      <xdr:col>18</xdr:col>
      <xdr:colOff>177800</xdr:colOff>
      <xdr:row>55</xdr:row>
      <xdr:rowOff>160865</xdr:rowOff>
    </xdr:to>
    <xdr:sp macro="" textlink="">
      <xdr:nvSpPr>
        <xdr:cNvPr id="139" name="Блок-схема: ИЛИ 138"/>
        <xdr:cNvSpPr/>
      </xdr:nvSpPr>
      <xdr:spPr>
        <a:xfrm>
          <a:off x="10998200" y="12344399"/>
          <a:ext cx="474133" cy="474133"/>
        </a:xfrm>
        <a:prstGeom prst="flowChartOr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550333</xdr:colOff>
      <xdr:row>51</xdr:row>
      <xdr:rowOff>16933</xdr:rowOff>
    </xdr:from>
    <xdr:to>
      <xdr:col>17</xdr:col>
      <xdr:colOff>550334</xdr:colOff>
      <xdr:row>53</xdr:row>
      <xdr:rowOff>143932</xdr:rowOff>
    </xdr:to>
    <xdr:cxnSp macro="">
      <xdr:nvCxnSpPr>
        <xdr:cNvPr id="140" name="Прямая со стрелкой 139"/>
        <xdr:cNvCxnSpPr>
          <a:endCxn id="139" idx="0"/>
        </xdr:cNvCxnSpPr>
      </xdr:nvCxnSpPr>
      <xdr:spPr>
        <a:xfrm>
          <a:off x="11235266" y="11760200"/>
          <a:ext cx="1" cy="584199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16933</xdr:colOff>
      <xdr:row>54</xdr:row>
      <xdr:rowOff>152399</xdr:rowOff>
    </xdr:from>
    <xdr:to>
      <xdr:col>17</xdr:col>
      <xdr:colOff>313267</xdr:colOff>
      <xdr:row>54</xdr:row>
      <xdr:rowOff>152399</xdr:rowOff>
    </xdr:to>
    <xdr:cxnSp macro="">
      <xdr:nvCxnSpPr>
        <xdr:cNvPr id="141" name="Прямая со стрелкой 140"/>
        <xdr:cNvCxnSpPr>
          <a:endCxn id="139" idx="2"/>
        </xdr:cNvCxnSpPr>
      </xdr:nvCxnSpPr>
      <xdr:spPr>
        <a:xfrm>
          <a:off x="10092266" y="12581466"/>
          <a:ext cx="9059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736599</xdr:colOff>
      <xdr:row>59</xdr:row>
      <xdr:rowOff>25399</xdr:rowOff>
    </xdr:from>
    <xdr:to>
      <xdr:col>12</xdr:col>
      <xdr:colOff>736599</xdr:colOff>
      <xdr:row>60</xdr:row>
      <xdr:rowOff>194733</xdr:rowOff>
    </xdr:to>
    <xdr:cxnSp macro="">
      <xdr:nvCxnSpPr>
        <xdr:cNvPr id="142" name="Прямая со стрелкой 141"/>
        <xdr:cNvCxnSpPr/>
      </xdr:nvCxnSpPr>
      <xdr:spPr>
        <a:xfrm>
          <a:off x="8238066" y="13597466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592666</xdr:colOff>
      <xdr:row>59</xdr:row>
      <xdr:rowOff>25399</xdr:rowOff>
    </xdr:from>
    <xdr:to>
      <xdr:col>17</xdr:col>
      <xdr:colOff>592666</xdr:colOff>
      <xdr:row>60</xdr:row>
      <xdr:rowOff>194733</xdr:rowOff>
    </xdr:to>
    <xdr:cxnSp macro="">
      <xdr:nvCxnSpPr>
        <xdr:cNvPr id="143" name="Прямая со стрелкой 142"/>
        <xdr:cNvCxnSpPr/>
      </xdr:nvCxnSpPr>
      <xdr:spPr>
        <a:xfrm>
          <a:off x="11277599" y="13597466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279399</xdr:colOff>
      <xdr:row>63</xdr:row>
      <xdr:rowOff>50798</xdr:rowOff>
    </xdr:from>
    <xdr:to>
      <xdr:col>11</xdr:col>
      <xdr:colOff>279399</xdr:colOff>
      <xdr:row>68</xdr:row>
      <xdr:rowOff>93131</xdr:rowOff>
    </xdr:to>
    <xdr:cxnSp macro="">
      <xdr:nvCxnSpPr>
        <xdr:cNvPr id="144" name="Прямая соединительная линия 143"/>
        <xdr:cNvCxnSpPr/>
      </xdr:nvCxnSpPr>
      <xdr:spPr>
        <a:xfrm>
          <a:off x="7171266" y="14537265"/>
          <a:ext cx="0" cy="1185333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270932</xdr:colOff>
      <xdr:row>68</xdr:row>
      <xdr:rowOff>67731</xdr:rowOff>
    </xdr:from>
    <xdr:to>
      <xdr:col>16</xdr:col>
      <xdr:colOff>575733</xdr:colOff>
      <xdr:row>68</xdr:row>
      <xdr:rowOff>186265</xdr:rowOff>
    </xdr:to>
    <xdr:cxnSp macro="">
      <xdr:nvCxnSpPr>
        <xdr:cNvPr id="145" name="Прямая со стрелкой 144"/>
        <xdr:cNvCxnSpPr/>
      </xdr:nvCxnSpPr>
      <xdr:spPr>
        <a:xfrm>
          <a:off x="7162799" y="15697198"/>
          <a:ext cx="3488267" cy="11853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287865</xdr:colOff>
      <xdr:row>66</xdr:row>
      <xdr:rowOff>152398</xdr:rowOff>
    </xdr:from>
    <xdr:to>
      <xdr:col>11</xdr:col>
      <xdr:colOff>584199</xdr:colOff>
      <xdr:row>66</xdr:row>
      <xdr:rowOff>152398</xdr:rowOff>
    </xdr:to>
    <xdr:cxnSp macro="">
      <xdr:nvCxnSpPr>
        <xdr:cNvPr id="146" name="Прямая со стрелкой 145"/>
        <xdr:cNvCxnSpPr/>
      </xdr:nvCxnSpPr>
      <xdr:spPr>
        <a:xfrm>
          <a:off x="7179732" y="15324665"/>
          <a:ext cx="2963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558799</xdr:colOff>
      <xdr:row>65</xdr:row>
      <xdr:rowOff>16931</xdr:rowOff>
    </xdr:from>
    <xdr:to>
      <xdr:col>12</xdr:col>
      <xdr:colOff>567265</xdr:colOff>
      <xdr:row>66</xdr:row>
      <xdr:rowOff>25398</xdr:rowOff>
    </xdr:to>
    <xdr:cxnSp macro="">
      <xdr:nvCxnSpPr>
        <xdr:cNvPr id="147" name="Прямая со стрелкой 146"/>
        <xdr:cNvCxnSpPr/>
      </xdr:nvCxnSpPr>
      <xdr:spPr>
        <a:xfrm>
          <a:off x="8060266" y="14960598"/>
          <a:ext cx="8466" cy="237067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668865</xdr:colOff>
      <xdr:row>67</xdr:row>
      <xdr:rowOff>177798</xdr:rowOff>
    </xdr:from>
    <xdr:to>
      <xdr:col>17</xdr:col>
      <xdr:colOff>558799</xdr:colOff>
      <xdr:row>68</xdr:row>
      <xdr:rowOff>220131</xdr:rowOff>
    </xdr:to>
    <xdr:cxnSp macro="">
      <xdr:nvCxnSpPr>
        <xdr:cNvPr id="148" name="Прямая со стрелкой 147"/>
        <xdr:cNvCxnSpPr/>
      </xdr:nvCxnSpPr>
      <xdr:spPr>
        <a:xfrm flipH="1">
          <a:off x="8170332" y="15578665"/>
          <a:ext cx="3073400" cy="270933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313267</xdr:colOff>
      <xdr:row>65</xdr:row>
      <xdr:rowOff>160864</xdr:rowOff>
    </xdr:from>
    <xdr:to>
      <xdr:col>18</xdr:col>
      <xdr:colOff>177800</xdr:colOff>
      <xdr:row>67</xdr:row>
      <xdr:rowOff>177797</xdr:rowOff>
    </xdr:to>
    <xdr:sp macro="" textlink="">
      <xdr:nvSpPr>
        <xdr:cNvPr id="149" name="Блок-схема: ИЛИ 148"/>
        <xdr:cNvSpPr/>
      </xdr:nvSpPr>
      <xdr:spPr>
        <a:xfrm>
          <a:off x="10998200" y="15104531"/>
          <a:ext cx="474133" cy="474133"/>
        </a:xfrm>
        <a:prstGeom prst="flowChartOr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550333</xdr:colOff>
      <xdr:row>63</xdr:row>
      <xdr:rowOff>33865</xdr:rowOff>
    </xdr:from>
    <xdr:to>
      <xdr:col>17</xdr:col>
      <xdr:colOff>550334</xdr:colOff>
      <xdr:row>65</xdr:row>
      <xdr:rowOff>160864</xdr:rowOff>
    </xdr:to>
    <xdr:cxnSp macro="">
      <xdr:nvCxnSpPr>
        <xdr:cNvPr id="150" name="Прямая со стрелкой 149"/>
        <xdr:cNvCxnSpPr>
          <a:endCxn id="149" idx="0"/>
        </xdr:cNvCxnSpPr>
      </xdr:nvCxnSpPr>
      <xdr:spPr>
        <a:xfrm>
          <a:off x="11235266" y="14520332"/>
          <a:ext cx="1" cy="584199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16933</xdr:colOff>
      <xdr:row>66</xdr:row>
      <xdr:rowOff>169331</xdr:rowOff>
    </xdr:from>
    <xdr:to>
      <xdr:col>17</xdr:col>
      <xdr:colOff>313267</xdr:colOff>
      <xdr:row>66</xdr:row>
      <xdr:rowOff>169331</xdr:rowOff>
    </xdr:to>
    <xdr:cxnSp macro="">
      <xdr:nvCxnSpPr>
        <xdr:cNvPr id="151" name="Прямая со стрелкой 150"/>
        <xdr:cNvCxnSpPr>
          <a:endCxn id="149" idx="2"/>
        </xdr:cNvCxnSpPr>
      </xdr:nvCxnSpPr>
      <xdr:spPr>
        <a:xfrm>
          <a:off x="10092266" y="15341598"/>
          <a:ext cx="9059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736599</xdr:colOff>
      <xdr:row>71</xdr:row>
      <xdr:rowOff>42331</xdr:rowOff>
    </xdr:from>
    <xdr:to>
      <xdr:col>12</xdr:col>
      <xdr:colOff>736599</xdr:colOff>
      <xdr:row>72</xdr:row>
      <xdr:rowOff>211665</xdr:rowOff>
    </xdr:to>
    <xdr:cxnSp macro="">
      <xdr:nvCxnSpPr>
        <xdr:cNvPr id="152" name="Прямая со стрелкой 151"/>
        <xdr:cNvCxnSpPr/>
      </xdr:nvCxnSpPr>
      <xdr:spPr>
        <a:xfrm>
          <a:off x="8238066" y="16357598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592666</xdr:colOff>
      <xdr:row>71</xdr:row>
      <xdr:rowOff>42331</xdr:rowOff>
    </xdr:from>
    <xdr:to>
      <xdr:col>17</xdr:col>
      <xdr:colOff>592666</xdr:colOff>
      <xdr:row>72</xdr:row>
      <xdr:rowOff>211665</xdr:rowOff>
    </xdr:to>
    <xdr:cxnSp macro="">
      <xdr:nvCxnSpPr>
        <xdr:cNvPr id="153" name="Прямая со стрелкой 152"/>
        <xdr:cNvCxnSpPr/>
      </xdr:nvCxnSpPr>
      <xdr:spPr>
        <a:xfrm>
          <a:off x="11277599" y="16357598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287865</xdr:colOff>
      <xdr:row>75</xdr:row>
      <xdr:rowOff>33865</xdr:rowOff>
    </xdr:from>
    <xdr:to>
      <xdr:col>11</xdr:col>
      <xdr:colOff>287865</xdr:colOff>
      <xdr:row>80</xdr:row>
      <xdr:rowOff>76198</xdr:rowOff>
    </xdr:to>
    <xdr:cxnSp macro="">
      <xdr:nvCxnSpPr>
        <xdr:cNvPr id="154" name="Прямая соединительная линия 153"/>
        <xdr:cNvCxnSpPr/>
      </xdr:nvCxnSpPr>
      <xdr:spPr>
        <a:xfrm>
          <a:off x="7179732" y="17263532"/>
          <a:ext cx="0" cy="1185333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279398</xdr:colOff>
      <xdr:row>80</xdr:row>
      <xdr:rowOff>50798</xdr:rowOff>
    </xdr:from>
    <xdr:to>
      <xdr:col>16</xdr:col>
      <xdr:colOff>584199</xdr:colOff>
      <xdr:row>80</xdr:row>
      <xdr:rowOff>169332</xdr:rowOff>
    </xdr:to>
    <xdr:cxnSp macro="">
      <xdr:nvCxnSpPr>
        <xdr:cNvPr id="155" name="Прямая со стрелкой 154"/>
        <xdr:cNvCxnSpPr/>
      </xdr:nvCxnSpPr>
      <xdr:spPr>
        <a:xfrm>
          <a:off x="7171265" y="18423465"/>
          <a:ext cx="3488267" cy="11853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296331</xdr:colOff>
      <xdr:row>78</xdr:row>
      <xdr:rowOff>135465</xdr:rowOff>
    </xdr:from>
    <xdr:to>
      <xdr:col>11</xdr:col>
      <xdr:colOff>592665</xdr:colOff>
      <xdr:row>78</xdr:row>
      <xdr:rowOff>135465</xdr:rowOff>
    </xdr:to>
    <xdr:cxnSp macro="">
      <xdr:nvCxnSpPr>
        <xdr:cNvPr id="156" name="Прямая со стрелкой 155"/>
        <xdr:cNvCxnSpPr/>
      </xdr:nvCxnSpPr>
      <xdr:spPr>
        <a:xfrm>
          <a:off x="7188198" y="18050932"/>
          <a:ext cx="2963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567265</xdr:colOff>
      <xdr:row>76</xdr:row>
      <xdr:rowOff>228598</xdr:rowOff>
    </xdr:from>
    <xdr:to>
      <xdr:col>12</xdr:col>
      <xdr:colOff>575731</xdr:colOff>
      <xdr:row>78</xdr:row>
      <xdr:rowOff>8465</xdr:rowOff>
    </xdr:to>
    <xdr:cxnSp macro="">
      <xdr:nvCxnSpPr>
        <xdr:cNvPr id="157" name="Прямая со стрелкой 156"/>
        <xdr:cNvCxnSpPr/>
      </xdr:nvCxnSpPr>
      <xdr:spPr>
        <a:xfrm>
          <a:off x="8068732" y="17686865"/>
          <a:ext cx="8466" cy="237067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677331</xdr:colOff>
      <xdr:row>79</xdr:row>
      <xdr:rowOff>160865</xdr:rowOff>
    </xdr:from>
    <xdr:to>
      <xdr:col>17</xdr:col>
      <xdr:colOff>567265</xdr:colOff>
      <xdr:row>80</xdr:row>
      <xdr:rowOff>203198</xdr:rowOff>
    </xdr:to>
    <xdr:cxnSp macro="">
      <xdr:nvCxnSpPr>
        <xdr:cNvPr id="158" name="Прямая со стрелкой 157"/>
        <xdr:cNvCxnSpPr/>
      </xdr:nvCxnSpPr>
      <xdr:spPr>
        <a:xfrm flipH="1">
          <a:off x="8178798" y="18304932"/>
          <a:ext cx="3073400" cy="270933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321733</xdr:colOff>
      <xdr:row>77</xdr:row>
      <xdr:rowOff>143931</xdr:rowOff>
    </xdr:from>
    <xdr:to>
      <xdr:col>18</xdr:col>
      <xdr:colOff>186266</xdr:colOff>
      <xdr:row>79</xdr:row>
      <xdr:rowOff>160864</xdr:rowOff>
    </xdr:to>
    <xdr:sp macro="" textlink="">
      <xdr:nvSpPr>
        <xdr:cNvPr id="159" name="Блок-схема: ИЛИ 158"/>
        <xdr:cNvSpPr/>
      </xdr:nvSpPr>
      <xdr:spPr>
        <a:xfrm>
          <a:off x="11006666" y="17830798"/>
          <a:ext cx="474133" cy="474133"/>
        </a:xfrm>
        <a:prstGeom prst="flowChartOr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558799</xdr:colOff>
      <xdr:row>75</xdr:row>
      <xdr:rowOff>16932</xdr:rowOff>
    </xdr:from>
    <xdr:to>
      <xdr:col>17</xdr:col>
      <xdr:colOff>558800</xdr:colOff>
      <xdr:row>77</xdr:row>
      <xdr:rowOff>143931</xdr:rowOff>
    </xdr:to>
    <xdr:cxnSp macro="">
      <xdr:nvCxnSpPr>
        <xdr:cNvPr id="160" name="Прямая со стрелкой 159"/>
        <xdr:cNvCxnSpPr>
          <a:endCxn id="159" idx="0"/>
        </xdr:cNvCxnSpPr>
      </xdr:nvCxnSpPr>
      <xdr:spPr>
        <a:xfrm>
          <a:off x="11243732" y="17246599"/>
          <a:ext cx="1" cy="584199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25399</xdr:colOff>
      <xdr:row>78</xdr:row>
      <xdr:rowOff>152398</xdr:rowOff>
    </xdr:from>
    <xdr:to>
      <xdr:col>17</xdr:col>
      <xdr:colOff>321733</xdr:colOff>
      <xdr:row>78</xdr:row>
      <xdr:rowOff>152398</xdr:rowOff>
    </xdr:to>
    <xdr:cxnSp macro="">
      <xdr:nvCxnSpPr>
        <xdr:cNvPr id="161" name="Прямая со стрелкой 160"/>
        <xdr:cNvCxnSpPr>
          <a:endCxn id="159" idx="2"/>
        </xdr:cNvCxnSpPr>
      </xdr:nvCxnSpPr>
      <xdr:spPr>
        <a:xfrm>
          <a:off x="10100732" y="18067865"/>
          <a:ext cx="9059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745065</xdr:colOff>
      <xdr:row>83</xdr:row>
      <xdr:rowOff>25398</xdr:rowOff>
    </xdr:from>
    <xdr:to>
      <xdr:col>12</xdr:col>
      <xdr:colOff>745065</xdr:colOff>
      <xdr:row>84</xdr:row>
      <xdr:rowOff>194732</xdr:rowOff>
    </xdr:to>
    <xdr:cxnSp macro="">
      <xdr:nvCxnSpPr>
        <xdr:cNvPr id="162" name="Прямая со стрелкой 161"/>
        <xdr:cNvCxnSpPr/>
      </xdr:nvCxnSpPr>
      <xdr:spPr>
        <a:xfrm>
          <a:off x="8246532" y="19083865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601132</xdr:colOff>
      <xdr:row>83</xdr:row>
      <xdr:rowOff>25398</xdr:rowOff>
    </xdr:from>
    <xdr:to>
      <xdr:col>17</xdr:col>
      <xdr:colOff>601132</xdr:colOff>
      <xdr:row>84</xdr:row>
      <xdr:rowOff>194732</xdr:rowOff>
    </xdr:to>
    <xdr:cxnSp macro="">
      <xdr:nvCxnSpPr>
        <xdr:cNvPr id="163" name="Прямая со стрелкой 162"/>
        <xdr:cNvCxnSpPr/>
      </xdr:nvCxnSpPr>
      <xdr:spPr>
        <a:xfrm>
          <a:off x="11286065" y="19083865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279399</xdr:colOff>
      <xdr:row>87</xdr:row>
      <xdr:rowOff>42332</xdr:rowOff>
    </xdr:from>
    <xdr:to>
      <xdr:col>11</xdr:col>
      <xdr:colOff>279399</xdr:colOff>
      <xdr:row>92</xdr:row>
      <xdr:rowOff>84665</xdr:rowOff>
    </xdr:to>
    <xdr:cxnSp macro="">
      <xdr:nvCxnSpPr>
        <xdr:cNvPr id="164" name="Прямая соединительная линия 163"/>
        <xdr:cNvCxnSpPr/>
      </xdr:nvCxnSpPr>
      <xdr:spPr>
        <a:xfrm>
          <a:off x="7171266" y="20015199"/>
          <a:ext cx="0" cy="1185333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270932</xdr:colOff>
      <xdr:row>92</xdr:row>
      <xdr:rowOff>59265</xdr:rowOff>
    </xdr:from>
    <xdr:to>
      <xdr:col>16</xdr:col>
      <xdr:colOff>575733</xdr:colOff>
      <xdr:row>92</xdr:row>
      <xdr:rowOff>177799</xdr:rowOff>
    </xdr:to>
    <xdr:cxnSp macro="">
      <xdr:nvCxnSpPr>
        <xdr:cNvPr id="165" name="Прямая со стрелкой 164"/>
        <xdr:cNvCxnSpPr/>
      </xdr:nvCxnSpPr>
      <xdr:spPr>
        <a:xfrm>
          <a:off x="7162799" y="21175132"/>
          <a:ext cx="3488267" cy="11853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287865</xdr:colOff>
      <xdr:row>90</xdr:row>
      <xdr:rowOff>143932</xdr:rowOff>
    </xdr:from>
    <xdr:to>
      <xdr:col>11</xdr:col>
      <xdr:colOff>584199</xdr:colOff>
      <xdr:row>90</xdr:row>
      <xdr:rowOff>143932</xdr:rowOff>
    </xdr:to>
    <xdr:cxnSp macro="">
      <xdr:nvCxnSpPr>
        <xdr:cNvPr id="166" name="Прямая со стрелкой 165"/>
        <xdr:cNvCxnSpPr/>
      </xdr:nvCxnSpPr>
      <xdr:spPr>
        <a:xfrm>
          <a:off x="7179732" y="20802599"/>
          <a:ext cx="2963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558799</xdr:colOff>
      <xdr:row>89</xdr:row>
      <xdr:rowOff>8465</xdr:rowOff>
    </xdr:from>
    <xdr:to>
      <xdr:col>12</xdr:col>
      <xdr:colOff>567265</xdr:colOff>
      <xdr:row>90</xdr:row>
      <xdr:rowOff>16932</xdr:rowOff>
    </xdr:to>
    <xdr:cxnSp macro="">
      <xdr:nvCxnSpPr>
        <xdr:cNvPr id="167" name="Прямая со стрелкой 166"/>
        <xdr:cNvCxnSpPr/>
      </xdr:nvCxnSpPr>
      <xdr:spPr>
        <a:xfrm>
          <a:off x="8060266" y="20438532"/>
          <a:ext cx="8466" cy="237067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668865</xdr:colOff>
      <xdr:row>91</xdr:row>
      <xdr:rowOff>169332</xdr:rowOff>
    </xdr:from>
    <xdr:to>
      <xdr:col>17</xdr:col>
      <xdr:colOff>558799</xdr:colOff>
      <xdr:row>92</xdr:row>
      <xdr:rowOff>211665</xdr:rowOff>
    </xdr:to>
    <xdr:cxnSp macro="">
      <xdr:nvCxnSpPr>
        <xdr:cNvPr id="168" name="Прямая со стрелкой 167"/>
        <xdr:cNvCxnSpPr/>
      </xdr:nvCxnSpPr>
      <xdr:spPr>
        <a:xfrm flipH="1">
          <a:off x="8170332" y="21056599"/>
          <a:ext cx="3073400" cy="270933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313267</xdr:colOff>
      <xdr:row>89</xdr:row>
      <xdr:rowOff>152398</xdr:rowOff>
    </xdr:from>
    <xdr:to>
      <xdr:col>18</xdr:col>
      <xdr:colOff>177800</xdr:colOff>
      <xdr:row>91</xdr:row>
      <xdr:rowOff>169331</xdr:rowOff>
    </xdr:to>
    <xdr:sp macro="" textlink="">
      <xdr:nvSpPr>
        <xdr:cNvPr id="169" name="Блок-схема: ИЛИ 168"/>
        <xdr:cNvSpPr/>
      </xdr:nvSpPr>
      <xdr:spPr>
        <a:xfrm>
          <a:off x="10998200" y="20582465"/>
          <a:ext cx="474133" cy="474133"/>
        </a:xfrm>
        <a:prstGeom prst="flowChartOr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550333</xdr:colOff>
      <xdr:row>87</xdr:row>
      <xdr:rowOff>25399</xdr:rowOff>
    </xdr:from>
    <xdr:to>
      <xdr:col>17</xdr:col>
      <xdr:colOff>550334</xdr:colOff>
      <xdr:row>89</xdr:row>
      <xdr:rowOff>152398</xdr:rowOff>
    </xdr:to>
    <xdr:cxnSp macro="">
      <xdr:nvCxnSpPr>
        <xdr:cNvPr id="170" name="Прямая со стрелкой 169"/>
        <xdr:cNvCxnSpPr>
          <a:endCxn id="169" idx="0"/>
        </xdr:cNvCxnSpPr>
      </xdr:nvCxnSpPr>
      <xdr:spPr>
        <a:xfrm>
          <a:off x="11235266" y="19998266"/>
          <a:ext cx="1" cy="584199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16933</xdr:colOff>
      <xdr:row>90</xdr:row>
      <xdr:rowOff>160865</xdr:rowOff>
    </xdr:from>
    <xdr:to>
      <xdr:col>17</xdr:col>
      <xdr:colOff>313267</xdr:colOff>
      <xdr:row>90</xdr:row>
      <xdr:rowOff>160865</xdr:rowOff>
    </xdr:to>
    <xdr:cxnSp macro="">
      <xdr:nvCxnSpPr>
        <xdr:cNvPr id="171" name="Прямая со стрелкой 170"/>
        <xdr:cNvCxnSpPr>
          <a:endCxn id="169" idx="2"/>
        </xdr:cNvCxnSpPr>
      </xdr:nvCxnSpPr>
      <xdr:spPr>
        <a:xfrm>
          <a:off x="10092266" y="20819532"/>
          <a:ext cx="9059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736599</xdr:colOff>
      <xdr:row>95</xdr:row>
      <xdr:rowOff>33865</xdr:rowOff>
    </xdr:from>
    <xdr:to>
      <xdr:col>12</xdr:col>
      <xdr:colOff>736599</xdr:colOff>
      <xdr:row>96</xdr:row>
      <xdr:rowOff>203199</xdr:rowOff>
    </xdr:to>
    <xdr:cxnSp macro="">
      <xdr:nvCxnSpPr>
        <xdr:cNvPr id="172" name="Прямая со стрелкой 171"/>
        <xdr:cNvCxnSpPr/>
      </xdr:nvCxnSpPr>
      <xdr:spPr>
        <a:xfrm>
          <a:off x="8238066" y="21835532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592666</xdr:colOff>
      <xdr:row>95</xdr:row>
      <xdr:rowOff>33865</xdr:rowOff>
    </xdr:from>
    <xdr:to>
      <xdr:col>17</xdr:col>
      <xdr:colOff>592666</xdr:colOff>
      <xdr:row>96</xdr:row>
      <xdr:rowOff>203199</xdr:rowOff>
    </xdr:to>
    <xdr:cxnSp macro="">
      <xdr:nvCxnSpPr>
        <xdr:cNvPr id="173" name="Прямая со стрелкой 172"/>
        <xdr:cNvCxnSpPr/>
      </xdr:nvCxnSpPr>
      <xdr:spPr>
        <a:xfrm>
          <a:off x="11277599" y="21835532"/>
          <a:ext cx="0" cy="39793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270932</xdr:colOff>
      <xdr:row>99</xdr:row>
      <xdr:rowOff>25399</xdr:rowOff>
    </xdr:from>
    <xdr:to>
      <xdr:col>11</xdr:col>
      <xdr:colOff>279400</xdr:colOff>
      <xdr:row>105</xdr:row>
      <xdr:rowOff>0</xdr:rowOff>
    </xdr:to>
    <xdr:cxnSp macro="">
      <xdr:nvCxnSpPr>
        <xdr:cNvPr id="175" name="Прямая со стрелкой 174"/>
        <xdr:cNvCxnSpPr/>
      </xdr:nvCxnSpPr>
      <xdr:spPr>
        <a:xfrm>
          <a:off x="7162799" y="22741466"/>
          <a:ext cx="8468" cy="13462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304799</xdr:colOff>
      <xdr:row>102</xdr:row>
      <xdr:rowOff>135466</xdr:rowOff>
    </xdr:from>
    <xdr:to>
      <xdr:col>11</xdr:col>
      <xdr:colOff>601133</xdr:colOff>
      <xdr:row>102</xdr:row>
      <xdr:rowOff>135466</xdr:rowOff>
    </xdr:to>
    <xdr:cxnSp macro="">
      <xdr:nvCxnSpPr>
        <xdr:cNvPr id="176" name="Прямая со стрелкой 175"/>
        <xdr:cNvCxnSpPr/>
      </xdr:nvCxnSpPr>
      <xdr:spPr>
        <a:xfrm>
          <a:off x="7196666" y="23537333"/>
          <a:ext cx="2963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575733</xdr:colOff>
      <xdr:row>100</xdr:row>
      <xdr:rowOff>228599</xdr:rowOff>
    </xdr:from>
    <xdr:to>
      <xdr:col>12</xdr:col>
      <xdr:colOff>584199</xdr:colOff>
      <xdr:row>102</xdr:row>
      <xdr:rowOff>8466</xdr:rowOff>
    </xdr:to>
    <xdr:cxnSp macro="">
      <xdr:nvCxnSpPr>
        <xdr:cNvPr id="177" name="Прямая со стрелкой 176"/>
        <xdr:cNvCxnSpPr/>
      </xdr:nvCxnSpPr>
      <xdr:spPr>
        <a:xfrm>
          <a:off x="8077200" y="23173266"/>
          <a:ext cx="8466" cy="237067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575733</xdr:colOff>
      <xdr:row>103</xdr:row>
      <xdr:rowOff>160866</xdr:rowOff>
    </xdr:from>
    <xdr:to>
      <xdr:col>17</xdr:col>
      <xdr:colOff>575734</xdr:colOff>
      <xdr:row>104</xdr:row>
      <xdr:rowOff>220133</xdr:rowOff>
    </xdr:to>
    <xdr:cxnSp macro="">
      <xdr:nvCxnSpPr>
        <xdr:cNvPr id="178" name="Прямая со стрелкой 177"/>
        <xdr:cNvCxnSpPr/>
      </xdr:nvCxnSpPr>
      <xdr:spPr>
        <a:xfrm>
          <a:off x="11260666" y="23791333"/>
          <a:ext cx="1" cy="287867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330201</xdr:colOff>
      <xdr:row>101</xdr:row>
      <xdr:rowOff>143932</xdr:rowOff>
    </xdr:from>
    <xdr:to>
      <xdr:col>18</xdr:col>
      <xdr:colOff>194734</xdr:colOff>
      <xdr:row>103</xdr:row>
      <xdr:rowOff>160865</xdr:rowOff>
    </xdr:to>
    <xdr:sp macro="" textlink="">
      <xdr:nvSpPr>
        <xdr:cNvPr id="179" name="Блок-схема: ИЛИ 178"/>
        <xdr:cNvSpPr/>
      </xdr:nvSpPr>
      <xdr:spPr>
        <a:xfrm>
          <a:off x="11015134" y="23317199"/>
          <a:ext cx="474133" cy="474133"/>
        </a:xfrm>
        <a:prstGeom prst="flowChartOr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567267</xdr:colOff>
      <xdr:row>99</xdr:row>
      <xdr:rowOff>16933</xdr:rowOff>
    </xdr:from>
    <xdr:to>
      <xdr:col>17</xdr:col>
      <xdr:colOff>567268</xdr:colOff>
      <xdr:row>101</xdr:row>
      <xdr:rowOff>143932</xdr:rowOff>
    </xdr:to>
    <xdr:cxnSp macro="">
      <xdr:nvCxnSpPr>
        <xdr:cNvPr id="180" name="Прямая со стрелкой 179"/>
        <xdr:cNvCxnSpPr>
          <a:endCxn id="179" idx="0"/>
        </xdr:cNvCxnSpPr>
      </xdr:nvCxnSpPr>
      <xdr:spPr>
        <a:xfrm>
          <a:off x="11252200" y="22733000"/>
          <a:ext cx="1" cy="584199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33867</xdr:colOff>
      <xdr:row>102</xdr:row>
      <xdr:rowOff>152399</xdr:rowOff>
    </xdr:from>
    <xdr:to>
      <xdr:col>17</xdr:col>
      <xdr:colOff>330201</xdr:colOff>
      <xdr:row>102</xdr:row>
      <xdr:rowOff>152399</xdr:rowOff>
    </xdr:to>
    <xdr:cxnSp macro="">
      <xdr:nvCxnSpPr>
        <xdr:cNvPr id="181" name="Прямая со стрелкой 180"/>
        <xdr:cNvCxnSpPr>
          <a:endCxn id="179" idx="2"/>
        </xdr:cNvCxnSpPr>
      </xdr:nvCxnSpPr>
      <xdr:spPr>
        <a:xfrm>
          <a:off x="10109200" y="23554266"/>
          <a:ext cx="90593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AC107"/>
  <sheetViews>
    <sheetView tabSelected="1" zoomScale="90" zoomScaleNormal="90" workbookViewId="0">
      <selection activeCell="B3" sqref="B3"/>
    </sheetView>
  </sheetViews>
  <sheetFormatPr defaultRowHeight="18" x14ac:dyDescent="0.3"/>
  <cols>
    <col min="1" max="1" width="9.6640625" style="2" bestFit="1" customWidth="1"/>
    <col min="2" max="2" width="8.88671875" style="2" customWidth="1"/>
    <col min="3" max="3" width="10.88671875" style="2" bestFit="1" customWidth="1"/>
    <col min="4" max="12" width="8.88671875" style="2"/>
    <col min="13" max="13" width="10.88671875" style="2" bestFit="1" customWidth="1"/>
    <col min="14" max="16384" width="8.88671875" style="2"/>
  </cols>
  <sheetData>
    <row r="1" spans="2:29" ht="18.600000000000001" thickBot="1" x14ac:dyDescent="0.35"/>
    <row r="2" spans="2:29" x14ac:dyDescent="0.3">
      <c r="B2" s="48" t="s">
        <v>0</v>
      </c>
      <c r="C2" s="46"/>
      <c r="D2" s="46"/>
      <c r="E2" s="46"/>
      <c r="F2" s="46"/>
      <c r="G2" s="46"/>
      <c r="H2" s="46"/>
      <c r="I2" s="46"/>
      <c r="J2" s="3"/>
      <c r="K2" s="46" t="s">
        <v>4</v>
      </c>
      <c r="L2" s="46"/>
      <c r="M2" s="46"/>
      <c r="N2" s="46"/>
      <c r="O2" s="46"/>
      <c r="P2" s="46"/>
      <c r="Q2" s="46"/>
      <c r="R2" s="46"/>
      <c r="S2" s="46"/>
      <c r="T2" s="3"/>
      <c r="U2" s="46" t="s">
        <v>2</v>
      </c>
      <c r="V2" s="46"/>
      <c r="W2" s="46"/>
      <c r="X2" s="46"/>
      <c r="Y2" s="46"/>
      <c r="Z2" s="46"/>
      <c r="AA2" s="46"/>
      <c r="AB2" s="46"/>
      <c r="AC2" s="47"/>
    </row>
    <row r="3" spans="2:29" x14ac:dyDescent="0.3">
      <c r="B3" s="27" t="s">
        <v>46</v>
      </c>
      <c r="C3" s="26" t="s">
        <v>23</v>
      </c>
      <c r="D3" s="26" t="s">
        <v>47</v>
      </c>
      <c r="E3" s="26" t="s">
        <v>24</v>
      </c>
      <c r="F3" s="26" t="s">
        <v>48</v>
      </c>
      <c r="G3" s="26" t="s">
        <v>49</v>
      </c>
      <c r="H3" s="26" t="s">
        <v>25</v>
      </c>
      <c r="I3" s="26" t="s">
        <v>50</v>
      </c>
      <c r="J3" s="4"/>
      <c r="K3" s="7">
        <v>1</v>
      </c>
      <c r="L3" s="1" t="str">
        <f>B$23</f>
        <v>F0</v>
      </c>
      <c r="M3" s="1" t="str">
        <f>C$23</f>
        <v>6C</v>
      </c>
      <c r="N3" s="1" t="str">
        <f>D$23</f>
        <v>52</v>
      </c>
      <c r="O3" s="1" t="str">
        <f>E$23</f>
        <v>56</v>
      </c>
      <c r="P3" s="1" t="str">
        <f>G$23</f>
        <v>9C</v>
      </c>
      <c r="Q3" s="1" t="str">
        <f>H$23</f>
        <v>B8</v>
      </c>
      <c r="R3" s="1" t="str">
        <f>I$23</f>
        <v>A3</v>
      </c>
      <c r="S3" s="1" t="str">
        <f>J$23</f>
        <v>9E</v>
      </c>
      <c r="T3" s="4"/>
      <c r="U3" s="7">
        <v>1</v>
      </c>
      <c r="V3" s="1" t="str">
        <f>L$23</f>
        <v>91</v>
      </c>
      <c r="W3" s="1" t="str">
        <f>M$23</f>
        <v>FF</v>
      </c>
      <c r="X3" s="1" t="str">
        <f>N$23</f>
        <v>D8</v>
      </c>
      <c r="Y3" s="1" t="str">
        <f>O$23</f>
        <v>7C</v>
      </c>
      <c r="Z3" s="1" t="str">
        <f>Q$23</f>
        <v>5E</v>
      </c>
      <c r="AA3" s="1" t="str">
        <f>R$23</f>
        <v>AA</v>
      </c>
      <c r="AB3" s="1" t="str">
        <f>S$23</f>
        <v>E2</v>
      </c>
      <c r="AC3" s="13" t="str">
        <f>T$23</f>
        <v>B6</v>
      </c>
    </row>
    <row r="4" spans="2:29" x14ac:dyDescent="0.3">
      <c r="B4" s="5"/>
      <c r="C4" s="4"/>
      <c r="D4" s="4"/>
      <c r="E4" s="4"/>
      <c r="F4" s="4"/>
      <c r="G4" s="4"/>
      <c r="H4" s="4"/>
      <c r="I4" s="4"/>
      <c r="J4" s="4"/>
      <c r="K4" s="1">
        <f t="shared" ref="K4:K10" si="0">$K3+1</f>
        <v>2</v>
      </c>
      <c r="L4" s="1" t="str">
        <f>B$35</f>
        <v>D5</v>
      </c>
      <c r="M4" s="1" t="str">
        <f>C$35</f>
        <v>B2</v>
      </c>
      <c r="N4" s="1" t="str">
        <f>D$35</f>
        <v>78</v>
      </c>
      <c r="O4" s="1" t="str">
        <f>E$35</f>
        <v>B5</v>
      </c>
      <c r="P4" s="1" t="str">
        <f>G$35</f>
        <v>F0</v>
      </c>
      <c r="Q4" s="1" t="str">
        <f>H$35</f>
        <v>6C</v>
      </c>
      <c r="R4" s="1" t="str">
        <f>I$35</f>
        <v>52</v>
      </c>
      <c r="S4" s="1" t="str">
        <f>J$35</f>
        <v>56</v>
      </c>
      <c r="T4" s="4"/>
      <c r="U4" s="1">
        <f t="shared" ref="U4:U10" si="1">$U3+1</f>
        <v>2</v>
      </c>
      <c r="V4" s="1" t="str">
        <f>L$35</f>
        <v>9B</v>
      </c>
      <c r="W4" s="1" t="str">
        <f>M$35</f>
        <v>8E</v>
      </c>
      <c r="X4" s="1" t="str">
        <f>N$35</f>
        <v>A4</v>
      </c>
      <c r="Y4" s="1" t="str">
        <f>O$35</f>
        <v>E9</v>
      </c>
      <c r="Z4" s="1" t="str">
        <f>Q$35</f>
        <v>91</v>
      </c>
      <c r="AA4" s="1" t="str">
        <f>R$35</f>
        <v>FF</v>
      </c>
      <c r="AB4" s="1" t="str">
        <f>S$35</f>
        <v>D8</v>
      </c>
      <c r="AC4" s="13" t="str">
        <f>T$35</f>
        <v>7C</v>
      </c>
    </row>
    <row r="5" spans="2:29" x14ac:dyDescent="0.3">
      <c r="B5" s="43" t="s">
        <v>1</v>
      </c>
      <c r="C5" s="44"/>
      <c r="D5" s="44"/>
      <c r="E5" s="44"/>
      <c r="F5" s="44"/>
      <c r="G5" s="44"/>
      <c r="H5" s="44"/>
      <c r="I5" s="44"/>
      <c r="J5" s="4"/>
      <c r="K5" s="1">
        <f t="shared" si="0"/>
        <v>3</v>
      </c>
      <c r="L5" s="1" t="str">
        <f>B$47</f>
        <v>4D</v>
      </c>
      <c r="M5" s="1" t="str">
        <f>C$47</f>
        <v>D1</v>
      </c>
      <c r="N5" s="1" t="str">
        <f>D$47</f>
        <v>24</v>
      </c>
      <c r="O5" s="1" t="str">
        <f>E$47</f>
        <v>7D</v>
      </c>
      <c r="P5" s="1" t="str">
        <f>G$47</f>
        <v>D5</v>
      </c>
      <c r="Q5" s="1" t="str">
        <f>H$47</f>
        <v>B2</v>
      </c>
      <c r="R5" s="1" t="str">
        <f>I$47</f>
        <v>78</v>
      </c>
      <c r="S5" s="1" t="str">
        <f>J$47</f>
        <v>B5</v>
      </c>
      <c r="T5" s="4"/>
      <c r="U5" s="1">
        <f t="shared" si="1"/>
        <v>3</v>
      </c>
      <c r="V5" s="1" t="str">
        <f>L$47</f>
        <v>EA</v>
      </c>
      <c r="W5" s="1" t="str">
        <f>M$47</f>
        <v>0F</v>
      </c>
      <c r="X5" s="1" t="str">
        <f>N$47</f>
        <v>A7</v>
      </c>
      <c r="Y5" s="1" t="str">
        <f>O$47</f>
        <v>77</v>
      </c>
      <c r="Z5" s="1" t="str">
        <f>Q$47</f>
        <v>9B</v>
      </c>
      <c r="AA5" s="1" t="str">
        <f>R$47</f>
        <v>8E</v>
      </c>
      <c r="AB5" s="1" t="str">
        <f>S$47</f>
        <v>A4</v>
      </c>
      <c r="AC5" s="13" t="str">
        <f>T$47</f>
        <v>E9</v>
      </c>
    </row>
    <row r="6" spans="2:29" x14ac:dyDescent="0.3">
      <c r="B6" s="27" t="s">
        <v>31</v>
      </c>
      <c r="C6" s="26" t="s">
        <v>30</v>
      </c>
      <c r="D6" s="26" t="s">
        <v>29</v>
      </c>
      <c r="E6" s="26" t="s">
        <v>28</v>
      </c>
      <c r="F6" s="26" t="s">
        <v>27</v>
      </c>
      <c r="G6" s="26" t="s">
        <v>24</v>
      </c>
      <c r="H6" s="26" t="s">
        <v>51</v>
      </c>
      <c r="I6" s="26" t="s">
        <v>26</v>
      </c>
      <c r="J6" s="4"/>
      <c r="K6" s="1">
        <f t="shared" si="0"/>
        <v>4</v>
      </c>
      <c r="L6" s="1" t="str">
        <f>B$59</f>
        <v>EA</v>
      </c>
      <c r="M6" s="1" t="str">
        <f>C$59</f>
        <v>0F</v>
      </c>
      <c r="N6" s="1" t="str">
        <f>D$59</f>
        <v>A7</v>
      </c>
      <c r="O6" s="1" t="str">
        <f>E$59</f>
        <v>77</v>
      </c>
      <c r="P6" s="1" t="str">
        <f>G$59</f>
        <v>4D</v>
      </c>
      <c r="Q6" s="1" t="str">
        <f>H$59</f>
        <v>D1</v>
      </c>
      <c r="R6" s="1" t="str">
        <f>I$59</f>
        <v>24</v>
      </c>
      <c r="S6" s="1" t="str">
        <f>J$59</f>
        <v>7D</v>
      </c>
      <c r="T6" s="4"/>
      <c r="U6" s="1">
        <f t="shared" si="1"/>
        <v>4</v>
      </c>
      <c r="V6" s="1" t="str">
        <f>L$59</f>
        <v>4D</v>
      </c>
      <c r="W6" s="1" t="str">
        <f>M$59</f>
        <v>D1</v>
      </c>
      <c r="X6" s="1" t="str">
        <f>N$59</f>
        <v>24</v>
      </c>
      <c r="Y6" s="1" t="str">
        <f>O$59</f>
        <v>7D</v>
      </c>
      <c r="Z6" s="1" t="str">
        <f>Q$59</f>
        <v>EA</v>
      </c>
      <c r="AA6" s="1" t="str">
        <f>R$59</f>
        <v>0F</v>
      </c>
      <c r="AB6" s="1" t="str">
        <f>S$59</f>
        <v>A7</v>
      </c>
      <c r="AC6" s="13" t="str">
        <f>T$59</f>
        <v>77</v>
      </c>
    </row>
    <row r="7" spans="2:29" x14ac:dyDescent="0.3">
      <c r="B7" s="5"/>
      <c r="C7" s="4"/>
      <c r="D7" s="4"/>
      <c r="E7" s="4"/>
      <c r="F7" s="4"/>
      <c r="G7" s="4"/>
      <c r="H7" s="4"/>
      <c r="I7" s="4"/>
      <c r="J7" s="4"/>
      <c r="K7" s="1">
        <f t="shared" si="0"/>
        <v>5</v>
      </c>
      <c r="L7" s="1" t="str">
        <f>B$71</f>
        <v>9B</v>
      </c>
      <c r="M7" s="1" t="str">
        <f>C$71</f>
        <v>8E</v>
      </c>
      <c r="N7" s="1" t="str">
        <f>D$71</f>
        <v>A4</v>
      </c>
      <c r="O7" s="1" t="str">
        <f>E$71</f>
        <v>E9</v>
      </c>
      <c r="P7" s="1" t="str">
        <f>G$71</f>
        <v>EA</v>
      </c>
      <c r="Q7" s="1" t="str">
        <f>H$71</f>
        <v>0F</v>
      </c>
      <c r="R7" s="1" t="str">
        <f>I$71</f>
        <v>A7</v>
      </c>
      <c r="S7" s="1" t="str">
        <f>J$71</f>
        <v>77</v>
      </c>
      <c r="T7" s="4"/>
      <c r="U7" s="1">
        <f t="shared" si="1"/>
        <v>5</v>
      </c>
      <c r="V7" s="1" t="str">
        <f>L$71</f>
        <v>D5</v>
      </c>
      <c r="W7" s="1" t="str">
        <f>M$71</f>
        <v>B2</v>
      </c>
      <c r="X7" s="1" t="str">
        <f>N$71</f>
        <v>78</v>
      </c>
      <c r="Y7" s="1" t="str">
        <f>O$71</f>
        <v>B5</v>
      </c>
      <c r="Z7" s="1" t="str">
        <f>Q$71</f>
        <v>4D</v>
      </c>
      <c r="AA7" s="1" t="str">
        <f>R$71</f>
        <v>D1</v>
      </c>
      <c r="AB7" s="1" t="str">
        <f>S$71</f>
        <v>24</v>
      </c>
      <c r="AC7" s="13" t="str">
        <f>T$71</f>
        <v>7D</v>
      </c>
    </row>
    <row r="8" spans="2:29" x14ac:dyDescent="0.3">
      <c r="B8" s="5"/>
      <c r="C8" s="4"/>
      <c r="D8" s="4"/>
      <c r="E8" s="4"/>
      <c r="F8" s="4"/>
      <c r="G8" s="4"/>
      <c r="H8" s="4"/>
      <c r="I8" s="4"/>
      <c r="J8" s="4"/>
      <c r="K8" s="1">
        <f t="shared" si="0"/>
        <v>6</v>
      </c>
      <c r="L8" s="1" t="str">
        <f>B$83</f>
        <v>91</v>
      </c>
      <c r="M8" s="1" t="str">
        <f>C$83</f>
        <v>FF</v>
      </c>
      <c r="N8" s="1" t="str">
        <f>D$83</f>
        <v>D8</v>
      </c>
      <c r="O8" s="1" t="str">
        <f>E$83</f>
        <v>7C</v>
      </c>
      <c r="P8" s="1" t="str">
        <f>G$83</f>
        <v>9B</v>
      </c>
      <c r="Q8" s="1" t="str">
        <f>H$83</f>
        <v>8E</v>
      </c>
      <c r="R8" s="1" t="str">
        <f>I$83</f>
        <v>A4</v>
      </c>
      <c r="S8" s="1" t="str">
        <f>J$83</f>
        <v>E9</v>
      </c>
      <c r="T8" s="4"/>
      <c r="U8" s="1">
        <f t="shared" si="1"/>
        <v>6</v>
      </c>
      <c r="V8" s="1" t="str">
        <f>L$83</f>
        <v>F0</v>
      </c>
      <c r="W8" s="1" t="str">
        <f>M$83</f>
        <v>6C</v>
      </c>
      <c r="X8" s="1" t="str">
        <f>N$83</f>
        <v>52</v>
      </c>
      <c r="Y8" s="1" t="str">
        <f>O$83</f>
        <v>56</v>
      </c>
      <c r="Z8" s="1" t="str">
        <f>Q$83</f>
        <v>D5</v>
      </c>
      <c r="AA8" s="1" t="str">
        <f>R$83</f>
        <v>B2</v>
      </c>
      <c r="AB8" s="1" t="str">
        <f>S$83</f>
        <v>78</v>
      </c>
      <c r="AC8" s="13" t="str">
        <f>T$83</f>
        <v>B5</v>
      </c>
    </row>
    <row r="9" spans="2:29" x14ac:dyDescent="0.3">
      <c r="B9" s="43" t="s">
        <v>3</v>
      </c>
      <c r="C9" s="44"/>
      <c r="D9" s="44"/>
      <c r="E9" s="44"/>
      <c r="F9" s="44"/>
      <c r="G9" s="44"/>
      <c r="H9" s="44"/>
      <c r="I9" s="44"/>
      <c r="J9" s="4"/>
      <c r="K9" s="1">
        <f t="shared" si="0"/>
        <v>7</v>
      </c>
      <c r="L9" s="1" t="str">
        <f>B$95</f>
        <v>5E</v>
      </c>
      <c r="M9" s="1" t="str">
        <f>C$95</f>
        <v>AA</v>
      </c>
      <c r="N9" s="1" t="str">
        <f>D$95</f>
        <v>E2</v>
      </c>
      <c r="O9" s="1" t="str">
        <f>E$95</f>
        <v>B6</v>
      </c>
      <c r="P9" s="1" t="str">
        <f>G$95</f>
        <v>91</v>
      </c>
      <c r="Q9" s="1" t="str">
        <f>H$95</f>
        <v>FF</v>
      </c>
      <c r="R9" s="1" t="str">
        <f>I$95</f>
        <v>D8</v>
      </c>
      <c r="S9" s="1" t="str">
        <f>J$95</f>
        <v>7C</v>
      </c>
      <c r="T9" s="4"/>
      <c r="U9" s="1">
        <f t="shared" si="1"/>
        <v>7</v>
      </c>
      <c r="V9" s="1" t="str">
        <f>L$95</f>
        <v>9C</v>
      </c>
      <c r="W9" s="1" t="str">
        <f>M$95</f>
        <v>B8</v>
      </c>
      <c r="X9" s="1" t="str">
        <f>N$95</f>
        <v>A3</v>
      </c>
      <c r="Y9" s="1" t="str">
        <f>O$95</f>
        <v>9E</v>
      </c>
      <c r="Z9" s="1" t="str">
        <f>Q$95</f>
        <v>F0</v>
      </c>
      <c r="AA9" s="1" t="str">
        <f>R$95</f>
        <v>6C</v>
      </c>
      <c r="AB9" s="1" t="str">
        <f>S$95</f>
        <v>52</v>
      </c>
      <c r="AC9" s="13" t="str">
        <f>T$95</f>
        <v>56</v>
      </c>
    </row>
    <row r="10" spans="2:29" ht="18.600000000000001" thickBot="1" x14ac:dyDescent="0.35">
      <c r="B10" s="15" t="str">
        <f>L$10</f>
        <v>5E</v>
      </c>
      <c r="C10" s="12" t="str">
        <f t="shared" ref="C10:I10" si="2">M$10</f>
        <v>AA</v>
      </c>
      <c r="D10" s="12" t="str">
        <f t="shared" si="2"/>
        <v>E2</v>
      </c>
      <c r="E10" s="12" t="str">
        <f t="shared" si="2"/>
        <v>B6</v>
      </c>
      <c r="F10" s="12" t="str">
        <f t="shared" si="2"/>
        <v>C0</v>
      </c>
      <c r="G10" s="12" t="str">
        <f t="shared" si="2"/>
        <v>BE</v>
      </c>
      <c r="H10" s="12" t="str">
        <f t="shared" si="2"/>
        <v>4D</v>
      </c>
      <c r="I10" s="12" t="str">
        <f t="shared" si="2"/>
        <v>48</v>
      </c>
      <c r="J10" s="6"/>
      <c r="K10" s="12">
        <f t="shared" si="0"/>
        <v>8</v>
      </c>
      <c r="L10" s="12" t="str">
        <f>B$107</f>
        <v>5E</v>
      </c>
      <c r="M10" s="12" t="str">
        <f>C$107</f>
        <v>AA</v>
      </c>
      <c r="N10" s="12" t="str">
        <f>D$107</f>
        <v>E2</v>
      </c>
      <c r="O10" s="12" t="str">
        <f>E$107</f>
        <v>B6</v>
      </c>
      <c r="P10" s="12" t="str">
        <f>G$107</f>
        <v>C0</v>
      </c>
      <c r="Q10" s="12" t="str">
        <f>H$107</f>
        <v>BE</v>
      </c>
      <c r="R10" s="12" t="str">
        <f>I$107</f>
        <v>4D</v>
      </c>
      <c r="S10" s="12" t="str">
        <f>J$107</f>
        <v>48</v>
      </c>
      <c r="T10" s="6"/>
      <c r="U10" s="12">
        <f t="shared" si="1"/>
        <v>8</v>
      </c>
      <c r="V10" s="12" t="str">
        <f>L$107</f>
        <v>9C</v>
      </c>
      <c r="W10" s="12" t="str">
        <f>M$107</f>
        <v>B8</v>
      </c>
      <c r="X10" s="12" t="str">
        <f>N$107</f>
        <v>A3</v>
      </c>
      <c r="Y10" s="12" t="str">
        <f>O$107</f>
        <v>9E</v>
      </c>
      <c r="Z10" s="12" t="str">
        <f>Q$107</f>
        <v>7D</v>
      </c>
      <c r="AA10" s="12" t="str">
        <f>R$107</f>
        <v>6C</v>
      </c>
      <c r="AB10" s="12" t="str">
        <f>S$107</f>
        <v>74</v>
      </c>
      <c r="AC10" s="14" t="str">
        <f>T$107</f>
        <v>8B</v>
      </c>
    </row>
    <row r="11" spans="2:29" ht="18.600000000000001" thickBot="1" x14ac:dyDescent="0.35"/>
    <row r="12" spans="2:29" ht="22.8" x14ac:dyDescent="0.3">
      <c r="B12" s="49" t="s">
        <v>4</v>
      </c>
      <c r="C12" s="50"/>
      <c r="D12" s="50"/>
      <c r="E12" s="50"/>
      <c r="F12" s="50"/>
      <c r="G12" s="50"/>
      <c r="H12" s="50"/>
      <c r="I12" s="50"/>
      <c r="J12" s="51"/>
      <c r="L12" s="49" t="s">
        <v>2</v>
      </c>
      <c r="M12" s="50"/>
      <c r="N12" s="50"/>
      <c r="O12" s="50"/>
      <c r="P12" s="50"/>
      <c r="Q12" s="50"/>
      <c r="R12" s="50"/>
      <c r="S12" s="50"/>
      <c r="T12" s="51"/>
    </row>
    <row r="13" spans="2:29" x14ac:dyDescent="0.3">
      <c r="B13" s="8"/>
      <c r="C13" s="9" t="s">
        <v>5</v>
      </c>
      <c r="D13" s="9"/>
      <c r="E13" s="9"/>
      <c r="F13" s="9"/>
      <c r="G13" s="9"/>
      <c r="H13" s="9"/>
      <c r="I13" s="9"/>
      <c r="J13" s="10"/>
      <c r="L13" s="8"/>
      <c r="M13" s="9" t="s">
        <v>5</v>
      </c>
      <c r="N13" s="9"/>
      <c r="O13" s="9"/>
      <c r="P13" s="9"/>
      <c r="Q13" s="9"/>
      <c r="R13" s="9"/>
      <c r="S13" s="9"/>
      <c r="T13" s="10"/>
    </row>
    <row r="14" spans="2:29" x14ac:dyDescent="0.3">
      <c r="B14" s="43" t="s">
        <v>6</v>
      </c>
      <c r="C14" s="44"/>
      <c r="D14" s="44"/>
      <c r="E14" s="44"/>
      <c r="F14" s="9"/>
      <c r="G14" s="44" t="s">
        <v>7</v>
      </c>
      <c r="H14" s="44"/>
      <c r="I14" s="44"/>
      <c r="J14" s="45"/>
      <c r="L14" s="43" t="s">
        <v>6</v>
      </c>
      <c r="M14" s="44"/>
      <c r="N14" s="44"/>
      <c r="O14" s="44"/>
      <c r="P14" s="9"/>
      <c r="Q14" s="44" t="s">
        <v>7</v>
      </c>
      <c r="R14" s="44"/>
      <c r="S14" s="44"/>
      <c r="T14" s="45"/>
    </row>
    <row r="15" spans="2:29" x14ac:dyDescent="0.3">
      <c r="B15" s="16" t="str">
        <f>B$6</f>
        <v>9C</v>
      </c>
      <c r="C15" s="1" t="str">
        <f>C$6</f>
        <v>B8</v>
      </c>
      <c r="D15" s="1" t="str">
        <f>D$6</f>
        <v>A3</v>
      </c>
      <c r="E15" s="1" t="str">
        <f>E$6</f>
        <v>9E</v>
      </c>
      <c r="F15" s="9"/>
      <c r="G15" s="1" t="str">
        <f>F$6</f>
        <v>7D</v>
      </c>
      <c r="H15" s="1" t="str">
        <f>G$6</f>
        <v>6C</v>
      </c>
      <c r="I15" s="1" t="str">
        <f>H$6</f>
        <v>74</v>
      </c>
      <c r="J15" s="13" t="str">
        <f>I$6</f>
        <v>8B</v>
      </c>
      <c r="L15" s="16" t="str">
        <f>B$107</f>
        <v>5E</v>
      </c>
      <c r="M15" s="1" t="str">
        <f>C$107</f>
        <v>AA</v>
      </c>
      <c r="N15" s="1" t="str">
        <f>D$107</f>
        <v>E2</v>
      </c>
      <c r="O15" s="1" t="str">
        <f>E$107</f>
        <v>B6</v>
      </c>
      <c r="P15" s="9"/>
      <c r="Q15" s="1" t="str">
        <f>G$107</f>
        <v>C0</v>
      </c>
      <c r="R15" s="1" t="str">
        <f>H$107</f>
        <v>BE</v>
      </c>
      <c r="S15" s="1" t="str">
        <f>I$107</f>
        <v>4D</v>
      </c>
      <c r="T15" s="13" t="str">
        <f>J$107</f>
        <v>48</v>
      </c>
    </row>
    <row r="16" spans="2:29" x14ac:dyDescent="0.3">
      <c r="B16" s="8"/>
      <c r="C16" s="9"/>
      <c r="D16" s="9"/>
      <c r="E16" s="9"/>
      <c r="F16" s="9"/>
      <c r="G16" s="9"/>
      <c r="H16" s="9"/>
      <c r="I16" s="9"/>
      <c r="J16" s="10"/>
      <c r="L16" s="8"/>
      <c r="M16" s="9"/>
      <c r="N16" s="9"/>
      <c r="O16" s="9"/>
      <c r="P16" s="9"/>
      <c r="Q16" s="9"/>
      <c r="R16" s="9"/>
      <c r="S16" s="9"/>
      <c r="T16" s="10"/>
    </row>
    <row r="17" spans="2:20" x14ac:dyDescent="0.3">
      <c r="B17" s="8"/>
      <c r="C17" s="7" t="s">
        <v>8</v>
      </c>
      <c r="D17" s="1" t="str">
        <f>$B$3</f>
        <v>65</v>
      </c>
      <c r="E17" s="9"/>
      <c r="F17" s="9"/>
      <c r="G17" s="9"/>
      <c r="H17" s="9"/>
      <c r="I17" s="9"/>
      <c r="J17" s="10"/>
      <c r="L17" s="8"/>
      <c r="M17" s="7" t="s">
        <v>8</v>
      </c>
      <c r="N17" s="1" t="str">
        <f>$I$3</f>
        <v>53</v>
      </c>
      <c r="O17" s="9"/>
      <c r="P17" s="9"/>
      <c r="Q17" s="9"/>
      <c r="R17" s="9"/>
      <c r="S17" s="9"/>
      <c r="T17" s="10"/>
    </row>
    <row r="18" spans="2:20" x14ac:dyDescent="0.3">
      <c r="B18" s="8"/>
      <c r="C18" s="9"/>
      <c r="D18" s="9"/>
      <c r="E18" s="9"/>
      <c r="F18" s="9"/>
      <c r="G18" s="9"/>
      <c r="H18" s="9"/>
      <c r="I18" s="9"/>
      <c r="J18" s="10"/>
      <c r="L18" s="8"/>
      <c r="M18" s="9"/>
      <c r="N18" s="9"/>
      <c r="O18" s="9"/>
      <c r="P18" s="9"/>
      <c r="Q18" s="9"/>
      <c r="R18" s="9"/>
      <c r="S18" s="9"/>
      <c r="T18" s="10"/>
    </row>
    <row r="19" spans="2:20" x14ac:dyDescent="0.3">
      <c r="B19" s="8"/>
      <c r="C19" s="44" t="s">
        <v>9</v>
      </c>
      <c r="D19" s="44"/>
      <c r="E19" s="44"/>
      <c r="F19" s="44"/>
      <c r="G19" s="9"/>
      <c r="H19" s="9"/>
      <c r="I19" s="9"/>
      <c r="J19" s="10"/>
      <c r="L19" s="8"/>
      <c r="M19" s="44" t="s">
        <v>9</v>
      </c>
      <c r="N19" s="44"/>
      <c r="O19" s="44"/>
      <c r="P19" s="44"/>
      <c r="Q19" s="9"/>
      <c r="R19" s="9"/>
      <c r="S19" s="9"/>
      <c r="T19" s="10"/>
    </row>
    <row r="20" spans="2:20" x14ac:dyDescent="0.3">
      <c r="B20" s="8"/>
      <c r="C20" s="1" t="str">
        <f>Расчёт!D4</f>
        <v>8D</v>
      </c>
      <c r="D20" s="1" t="str">
        <f>Расчёт!E4</f>
        <v>00</v>
      </c>
      <c r="E20" s="1" t="str">
        <f>Расчёт!F4</f>
        <v>26</v>
      </c>
      <c r="F20" s="1" t="str">
        <f>Расчёт!G4</f>
        <v>DD</v>
      </c>
      <c r="G20" s="9"/>
      <c r="H20" s="9"/>
      <c r="I20" s="9"/>
      <c r="J20" s="10"/>
      <c r="L20" s="8"/>
      <c r="M20" s="1" t="str">
        <f>Расчёт!P4</f>
        <v>51</v>
      </c>
      <c r="N20" s="1" t="str">
        <f>Расчёт!Q4</f>
        <v>41</v>
      </c>
      <c r="O20" s="1" t="str">
        <f>Расчёт!R4</f>
        <v>95</v>
      </c>
      <c r="P20" s="1" t="str">
        <f>Расчёт!S4</f>
        <v>34</v>
      </c>
      <c r="Q20" s="9"/>
      <c r="R20" s="9"/>
      <c r="S20" s="9"/>
      <c r="T20" s="10"/>
    </row>
    <row r="21" spans="2:20" x14ac:dyDescent="0.3">
      <c r="B21" s="8"/>
      <c r="C21" s="9"/>
      <c r="D21" s="9"/>
      <c r="E21" s="9"/>
      <c r="F21" s="9"/>
      <c r="G21" s="9"/>
      <c r="H21" s="9"/>
      <c r="I21" s="9"/>
      <c r="J21" s="10"/>
      <c r="L21" s="8"/>
      <c r="M21" s="9"/>
      <c r="N21" s="9"/>
      <c r="O21" s="9"/>
      <c r="P21" s="9"/>
      <c r="Q21" s="9"/>
      <c r="R21" s="9"/>
      <c r="S21" s="9"/>
      <c r="T21" s="10"/>
    </row>
    <row r="22" spans="2:20" x14ac:dyDescent="0.3">
      <c r="B22" s="43" t="s">
        <v>6</v>
      </c>
      <c r="C22" s="44"/>
      <c r="D22" s="44"/>
      <c r="E22" s="44"/>
      <c r="F22" s="9"/>
      <c r="G22" s="44" t="s">
        <v>7</v>
      </c>
      <c r="H22" s="44"/>
      <c r="I22" s="44"/>
      <c r="J22" s="45"/>
      <c r="L22" s="43" t="s">
        <v>6</v>
      </c>
      <c r="M22" s="44"/>
      <c r="N22" s="44"/>
      <c r="O22" s="44"/>
      <c r="P22" s="9"/>
      <c r="Q22" s="44" t="s">
        <v>7</v>
      </c>
      <c r="R22" s="44"/>
      <c r="S22" s="44"/>
      <c r="T22" s="45"/>
    </row>
    <row r="23" spans="2:20" x14ac:dyDescent="0.3">
      <c r="B23" s="16" t="str">
        <f>BIN2HEX(CONCATENATE(MOD(MID(HEX2BIN(C20,8),1,1)+MID(HEX2BIN(G15,8),1,1),2),MOD(MID(HEX2BIN(C20,8),2,1)+MID(HEX2BIN(G15,8),2,1),2),MOD(MID(HEX2BIN(C20,8),3,1)+MID(HEX2BIN(G15,8),3,1),2),MOD(MID(HEX2BIN(C20,8),4,1)+MID(HEX2BIN(G15,8),4,1),2),MOD(MID(HEX2BIN(C20,8),5,1)+MID(HEX2BIN(G15,8),5,1),2),MOD(MID(HEX2BIN(C20,8),6,1)+MID(HEX2BIN(G15,8),6,1),2),MOD(MID(HEX2BIN(C20,8),7,1)+MID(HEX2BIN(G15,8),7,1),2),MOD(MID(HEX2BIN(C20,8),8,1)+MID(HEX2BIN(G15,8),8,1),2)),2)</f>
        <v>F0</v>
      </c>
      <c r="C23" s="1" t="str">
        <f>BIN2HEX(CONCATENATE(MOD(MID(HEX2BIN(D20,8),1,1)+MID(HEX2BIN(H15,8),1,1),2),MOD(MID(HEX2BIN(D20,8),2,1)+MID(HEX2BIN(H15,8),2,1),2),MOD(MID(HEX2BIN(D20,8),3,1)+MID(HEX2BIN(H15,8),3,1),2),MOD(MID(HEX2BIN(D20,8),4,1)+MID(HEX2BIN(H15,8),4,1),2),MOD(MID(HEX2BIN(D20,8),5,1)+MID(HEX2BIN(H15,8),5,1),2),MOD(MID(HEX2BIN(D20,8),6,1)+MID(HEX2BIN(H15,8),6,1),2),MOD(MID(HEX2BIN(D20,8),7,1)+MID(HEX2BIN(H15,8),7,1),2),MOD(MID(HEX2BIN(D20,8),8,1)+MID(HEX2BIN(H15,8),8,1),2)),2)</f>
        <v>6C</v>
      </c>
      <c r="D23" s="1" t="str">
        <f>BIN2HEX(CONCATENATE(MOD(MID(HEX2BIN(E20,8),1,1)+MID(HEX2BIN(I15,8),1,1),2),MOD(MID(HEX2BIN(E20,8),2,1)+MID(HEX2BIN(I15,8),2,1),2),MOD(MID(HEX2BIN(E20,8),3,1)+MID(HEX2BIN(I15,8),3,1),2),MOD(MID(HEX2BIN(E20,8),4,1)+MID(HEX2BIN(I15,8),4,1),2),MOD(MID(HEX2BIN(E20,8),5,1)+MID(HEX2BIN(I15,8),5,1),2),MOD(MID(HEX2BIN(E20,8),6,1)+MID(HEX2BIN(I15,8),6,1),2),MOD(MID(HEX2BIN(E20,8),7,1)+MID(HEX2BIN(I15,8),7,1),2),MOD(MID(HEX2BIN(E20,8),8,1)+MID(HEX2BIN(I15,8),8,1),2)),2)</f>
        <v>52</v>
      </c>
      <c r="E23" s="1" t="str">
        <f>BIN2HEX(CONCATENATE(MOD(MID(HEX2BIN(F20,8),1,1)+MID(HEX2BIN(J15,8),1,1),2),MOD(MID(HEX2BIN(F20,8),2,1)+MID(HEX2BIN(J15,8),2,1),2),MOD(MID(HEX2BIN(F20,8),3,1)+MID(HEX2BIN(J15,8),3,1),2),MOD(MID(HEX2BIN(F20,8),4,1)+MID(HEX2BIN(J15,8),4,1),2),MOD(MID(HEX2BIN(F20,8),5,1)+MID(HEX2BIN(J15,8),5,1),2),MOD(MID(HEX2BIN(F20,8),6,1)+MID(HEX2BIN(J15,8),6,1),2),MOD(MID(HEX2BIN(F20,8),7,1)+MID(HEX2BIN(J15,8),7,1),2),MOD(MID(HEX2BIN(F20,8),8,1)+MID(HEX2BIN(J15,8),8,1),2)),2)</f>
        <v>56</v>
      </c>
      <c r="F23" s="9"/>
      <c r="G23" s="1" t="str">
        <f>B15</f>
        <v>9C</v>
      </c>
      <c r="H23" s="1" t="str">
        <f>C15</f>
        <v>B8</v>
      </c>
      <c r="I23" s="1" t="str">
        <f>D15</f>
        <v>A3</v>
      </c>
      <c r="J23" s="13" t="str">
        <f>E15</f>
        <v>9E</v>
      </c>
      <c r="L23" s="16" t="str">
        <f>BIN2HEX(CONCATENATE(MOD(MID(HEX2BIN(M20,8),1,1)+MID(HEX2BIN(Q15,8),1,1),2),MOD(MID(HEX2BIN(M20,8),2,1)+MID(HEX2BIN(Q15,8),2,1),2),MOD(MID(HEX2BIN(M20,8),3,1)+MID(HEX2BIN(Q15,8),3,1),2),MOD(MID(HEX2BIN(M20,8),4,1)+MID(HEX2BIN(Q15,8),4,1),2),MOD(MID(HEX2BIN(M20,8),5,1)+MID(HEX2BIN(Q15,8),5,1),2),MOD(MID(HEX2BIN(M20,8),6,1)+MID(HEX2BIN(Q15,8),6,1),2),MOD(MID(HEX2BIN(M20,8),7,1)+MID(HEX2BIN(Q15,8),7,1),2),MOD(MID(HEX2BIN(M20,8),8,1)+MID(HEX2BIN(Q15,8),8,1),2)),2)</f>
        <v>91</v>
      </c>
      <c r="M23" s="1" t="str">
        <f>BIN2HEX(CONCATENATE(MOD(MID(HEX2BIN(N20,8),1,1)+MID(HEX2BIN(R15,8),1,1),2),MOD(MID(HEX2BIN(N20,8),2,1)+MID(HEX2BIN(R15,8),2,1),2),MOD(MID(HEX2BIN(N20,8),3,1)+MID(HEX2BIN(R15,8),3,1),2),MOD(MID(HEX2BIN(N20,8),4,1)+MID(HEX2BIN(R15,8),4,1),2),MOD(MID(HEX2BIN(N20,8),5,1)+MID(HEX2BIN(R15,8),5,1),2),MOD(MID(HEX2BIN(N20,8),6,1)+MID(HEX2BIN(R15,8),6,1),2),MOD(MID(HEX2BIN(N20,8),7,1)+MID(HEX2BIN(R15,8),7,1),2),MOD(MID(HEX2BIN(N20,8),8,1)+MID(HEX2BIN(R15,8),8,1),2)),2)</f>
        <v>FF</v>
      </c>
      <c r="N23" s="1" t="str">
        <f>BIN2HEX(CONCATENATE(MOD(MID(HEX2BIN(O20,8),1,1)+MID(HEX2BIN(S15,8),1,1),2),MOD(MID(HEX2BIN(O20,8),2,1)+MID(HEX2BIN(S15,8),2,1),2),MOD(MID(HEX2BIN(O20,8),3,1)+MID(HEX2BIN(S15,8),3,1),2),MOD(MID(HEX2BIN(O20,8),4,1)+MID(HEX2BIN(S15,8),4,1),2),MOD(MID(HEX2BIN(O20,8),5,1)+MID(HEX2BIN(S15,8),5,1),2),MOD(MID(HEX2BIN(O20,8),6,1)+MID(HEX2BIN(S15,8),6,1),2),MOD(MID(HEX2BIN(O20,8),7,1)+MID(HEX2BIN(S15,8),7,1),2),MOD(MID(HEX2BIN(O20,8),8,1)+MID(HEX2BIN(S15,8),8,1),2)),2)</f>
        <v>D8</v>
      </c>
      <c r="O23" s="1" t="str">
        <f>BIN2HEX(CONCATENATE(MOD(MID(HEX2BIN(P20,8),1,1)+MID(HEX2BIN(T15,8),1,1),2),MOD(MID(HEX2BIN(P20,8),2,1)+MID(HEX2BIN(T15,8),2,1),2),MOD(MID(HEX2BIN(P20,8),3,1)+MID(HEX2BIN(T15,8),3,1),2),MOD(MID(HEX2BIN(P20,8),4,1)+MID(HEX2BIN(T15,8),4,1),2),MOD(MID(HEX2BIN(P20,8),5,1)+MID(HEX2BIN(T15,8),5,1),2),MOD(MID(HEX2BIN(P20,8),6,1)+MID(HEX2BIN(T15,8),6,1),2),MOD(MID(HEX2BIN(P20,8),7,1)+MID(HEX2BIN(T15,8),7,1),2),MOD(MID(HEX2BIN(P20,8),8,1)+MID(HEX2BIN(T15,8),8,1),2)),2)</f>
        <v>7C</v>
      </c>
      <c r="P23" s="9"/>
      <c r="Q23" s="1" t="str">
        <f>L15</f>
        <v>5E</v>
      </c>
      <c r="R23" s="1" t="str">
        <f>M15</f>
        <v>AA</v>
      </c>
      <c r="S23" s="1" t="str">
        <f>N15</f>
        <v>E2</v>
      </c>
      <c r="T23" s="13" t="str">
        <f>O15</f>
        <v>B6</v>
      </c>
    </row>
    <row r="24" spans="2:20" x14ac:dyDescent="0.3">
      <c r="B24" s="8"/>
      <c r="C24" s="9"/>
      <c r="D24" s="9"/>
      <c r="E24" s="9"/>
      <c r="F24" s="9"/>
      <c r="G24" s="9"/>
      <c r="H24" s="9"/>
      <c r="I24" s="9"/>
      <c r="J24" s="10"/>
      <c r="L24" s="8"/>
      <c r="M24" s="9"/>
      <c r="N24" s="9"/>
      <c r="O24" s="9"/>
      <c r="P24" s="9"/>
      <c r="Q24" s="9"/>
      <c r="R24" s="9"/>
      <c r="S24" s="9"/>
      <c r="T24" s="10"/>
    </row>
    <row r="25" spans="2:20" x14ac:dyDescent="0.3">
      <c r="B25" s="8"/>
      <c r="C25" s="9" t="s">
        <v>10</v>
      </c>
      <c r="D25" s="9"/>
      <c r="E25" s="9"/>
      <c r="F25" s="9"/>
      <c r="G25" s="9"/>
      <c r="H25" s="9"/>
      <c r="I25" s="9"/>
      <c r="J25" s="10"/>
      <c r="L25" s="8"/>
      <c r="M25" s="9" t="s">
        <v>10</v>
      </c>
      <c r="N25" s="9"/>
      <c r="O25" s="9"/>
      <c r="P25" s="9"/>
      <c r="Q25" s="9"/>
      <c r="R25" s="9"/>
      <c r="S25" s="9"/>
      <c r="T25" s="10"/>
    </row>
    <row r="26" spans="2:20" x14ac:dyDescent="0.3">
      <c r="B26" s="43" t="s">
        <v>6</v>
      </c>
      <c r="C26" s="44"/>
      <c r="D26" s="44"/>
      <c r="E26" s="44"/>
      <c r="F26" s="9"/>
      <c r="G26" s="44" t="s">
        <v>7</v>
      </c>
      <c r="H26" s="44"/>
      <c r="I26" s="44"/>
      <c r="J26" s="45"/>
      <c r="L26" s="43" t="s">
        <v>6</v>
      </c>
      <c r="M26" s="44"/>
      <c r="N26" s="44"/>
      <c r="O26" s="44"/>
      <c r="P26" s="9"/>
      <c r="Q26" s="44" t="s">
        <v>7</v>
      </c>
      <c r="R26" s="44"/>
      <c r="S26" s="44"/>
      <c r="T26" s="45"/>
    </row>
    <row r="27" spans="2:20" x14ac:dyDescent="0.3">
      <c r="B27" s="16" t="str">
        <f>B23</f>
        <v>F0</v>
      </c>
      <c r="C27" s="1" t="str">
        <f>C23</f>
        <v>6C</v>
      </c>
      <c r="D27" s="1" t="str">
        <f>D23</f>
        <v>52</v>
      </c>
      <c r="E27" s="1" t="str">
        <f>E23</f>
        <v>56</v>
      </c>
      <c r="F27" s="9"/>
      <c r="G27" s="1" t="str">
        <f>G23</f>
        <v>9C</v>
      </c>
      <c r="H27" s="1" t="str">
        <f>H23</f>
        <v>B8</v>
      </c>
      <c r="I27" s="1" t="str">
        <f>I23</f>
        <v>A3</v>
      </c>
      <c r="J27" s="13" t="str">
        <f>J23</f>
        <v>9E</v>
      </c>
      <c r="L27" s="16" t="str">
        <f>L23</f>
        <v>91</v>
      </c>
      <c r="M27" s="1" t="str">
        <f>M23</f>
        <v>FF</v>
      </c>
      <c r="N27" s="1" t="str">
        <f>N23</f>
        <v>D8</v>
      </c>
      <c r="O27" s="1" t="str">
        <f>O23</f>
        <v>7C</v>
      </c>
      <c r="P27" s="9"/>
      <c r="Q27" s="1" t="str">
        <f>Q23</f>
        <v>5E</v>
      </c>
      <c r="R27" s="1" t="str">
        <f>R23</f>
        <v>AA</v>
      </c>
      <c r="S27" s="1" t="str">
        <f>S23</f>
        <v>E2</v>
      </c>
      <c r="T27" s="13" t="str">
        <f>T23</f>
        <v>B6</v>
      </c>
    </row>
    <row r="28" spans="2:20" x14ac:dyDescent="0.3">
      <c r="B28" s="8"/>
      <c r="C28" s="9"/>
      <c r="D28" s="9"/>
      <c r="E28" s="9"/>
      <c r="F28" s="9"/>
      <c r="G28" s="9"/>
      <c r="H28" s="9"/>
      <c r="I28" s="9"/>
      <c r="J28" s="10"/>
      <c r="L28" s="8"/>
      <c r="M28" s="9"/>
      <c r="N28" s="9"/>
      <c r="O28" s="9"/>
      <c r="P28" s="9"/>
      <c r="Q28" s="9"/>
      <c r="R28" s="9"/>
      <c r="S28" s="9"/>
      <c r="T28" s="10"/>
    </row>
    <row r="29" spans="2:20" x14ac:dyDescent="0.3">
      <c r="B29" s="8"/>
      <c r="C29" s="7" t="s">
        <v>8</v>
      </c>
      <c r="D29" s="1" t="str">
        <f>$C$3</f>
        <v>FA</v>
      </c>
      <c r="E29" s="9"/>
      <c r="F29" s="9"/>
      <c r="G29" s="9"/>
      <c r="H29" s="9"/>
      <c r="I29" s="9"/>
      <c r="J29" s="10"/>
      <c r="L29" s="8"/>
      <c r="M29" s="7" t="s">
        <v>8</v>
      </c>
      <c r="N29" s="1" t="str">
        <f>$H$3</f>
        <v>A8</v>
      </c>
      <c r="O29" s="9"/>
      <c r="P29" s="9"/>
      <c r="Q29" s="9"/>
      <c r="R29" s="9"/>
      <c r="S29" s="9"/>
      <c r="T29" s="10"/>
    </row>
    <row r="30" spans="2:20" x14ac:dyDescent="0.3">
      <c r="B30" s="8"/>
      <c r="C30" s="9"/>
      <c r="D30" s="9"/>
      <c r="E30" s="9"/>
      <c r="F30" s="9"/>
      <c r="G30" s="9"/>
      <c r="H30" s="9"/>
      <c r="I30" s="9"/>
      <c r="J30" s="10"/>
      <c r="L30" s="8"/>
      <c r="M30" s="9"/>
      <c r="N30" s="9"/>
      <c r="O30" s="9"/>
      <c r="P30" s="9"/>
      <c r="Q30" s="9"/>
      <c r="R30" s="9"/>
      <c r="S30" s="9"/>
      <c r="T30" s="10"/>
    </row>
    <row r="31" spans="2:20" x14ac:dyDescent="0.3">
      <c r="B31" s="8"/>
      <c r="C31" s="44" t="s">
        <v>9</v>
      </c>
      <c r="D31" s="44"/>
      <c r="E31" s="44"/>
      <c r="F31" s="44"/>
      <c r="G31" s="9"/>
      <c r="H31" s="9"/>
      <c r="I31" s="9"/>
      <c r="J31" s="10"/>
      <c r="L31" s="8"/>
      <c r="M31" s="44" t="s">
        <v>9</v>
      </c>
      <c r="N31" s="44"/>
      <c r="O31" s="44"/>
      <c r="P31" s="44"/>
      <c r="Q31" s="9"/>
      <c r="R31" s="9"/>
      <c r="S31" s="9"/>
      <c r="T31" s="10"/>
    </row>
    <row r="32" spans="2:20" x14ac:dyDescent="0.3">
      <c r="B32" s="8"/>
      <c r="C32" s="1" t="str">
        <f>Расчёт!D6</f>
        <v>49</v>
      </c>
      <c r="D32" s="1" t="str">
        <f>Расчёт!E6</f>
        <v>0A</v>
      </c>
      <c r="E32" s="1" t="str">
        <f>Расчёт!F6</f>
        <v>DB</v>
      </c>
      <c r="F32" s="1" t="str">
        <f>Расчёт!G6</f>
        <v>2B</v>
      </c>
      <c r="G32" s="9"/>
      <c r="H32" s="9"/>
      <c r="I32" s="9"/>
      <c r="J32" s="10"/>
      <c r="L32" s="8"/>
      <c r="M32" s="1" t="str">
        <f>Расчёт!P6</f>
        <v>C5</v>
      </c>
      <c r="N32" s="1" t="str">
        <f>Расчёт!Q6</f>
        <v>24</v>
      </c>
      <c r="O32" s="1" t="str">
        <f>Расчёт!R6</f>
        <v>46</v>
      </c>
      <c r="P32" s="1" t="str">
        <f>Расчёт!S6</f>
        <v>5F</v>
      </c>
      <c r="Q32" s="9"/>
      <c r="R32" s="9"/>
      <c r="S32" s="9"/>
      <c r="T32" s="10"/>
    </row>
    <row r="33" spans="2:20" x14ac:dyDescent="0.3">
      <c r="B33" s="8"/>
      <c r="C33" s="9"/>
      <c r="D33" s="9"/>
      <c r="E33" s="9"/>
      <c r="F33" s="9"/>
      <c r="G33" s="9"/>
      <c r="H33" s="9"/>
      <c r="I33" s="9"/>
      <c r="J33" s="10"/>
      <c r="L33" s="8"/>
      <c r="M33" s="9"/>
      <c r="N33" s="9"/>
      <c r="O33" s="9"/>
      <c r="P33" s="9"/>
      <c r="Q33" s="9"/>
      <c r="R33" s="9"/>
      <c r="S33" s="9"/>
      <c r="T33" s="10"/>
    </row>
    <row r="34" spans="2:20" x14ac:dyDescent="0.3">
      <c r="B34" s="43" t="s">
        <v>6</v>
      </c>
      <c r="C34" s="44"/>
      <c r="D34" s="44"/>
      <c r="E34" s="44"/>
      <c r="F34" s="9"/>
      <c r="G34" s="44" t="s">
        <v>7</v>
      </c>
      <c r="H34" s="44"/>
      <c r="I34" s="44"/>
      <c r="J34" s="45"/>
      <c r="L34" s="43" t="s">
        <v>6</v>
      </c>
      <c r="M34" s="44"/>
      <c r="N34" s="44"/>
      <c r="O34" s="44"/>
      <c r="P34" s="9"/>
      <c r="Q34" s="44" t="s">
        <v>7</v>
      </c>
      <c r="R34" s="44"/>
      <c r="S34" s="44"/>
      <c r="T34" s="45"/>
    </row>
    <row r="35" spans="2:20" x14ac:dyDescent="0.3">
      <c r="B35" s="16" t="str">
        <f>BIN2HEX(CONCATENATE(MOD(MID(HEX2BIN(C32,8),1,1)+MID(HEX2BIN(G27,8),1,1),2),MOD(MID(HEX2BIN(C32,8),2,1)+MID(HEX2BIN(G27,8),2,1),2),MOD(MID(HEX2BIN(C32,8),3,1)+MID(HEX2BIN(G27,8),3,1),2),MOD(MID(HEX2BIN(C32,8),4,1)+MID(HEX2BIN(G27,8),4,1),2),MOD(MID(HEX2BIN(C32,8),5,1)+MID(HEX2BIN(G27,8),5,1),2),MOD(MID(HEX2BIN(C32,8),6,1)+MID(HEX2BIN(G27,8),6,1),2),MOD(MID(HEX2BIN(C32,8),7,1)+MID(HEX2BIN(G27,8),7,1),2),MOD(MID(HEX2BIN(C32,8),8,1)+MID(HEX2BIN(G27,8),8,1),2)),2)</f>
        <v>D5</v>
      </c>
      <c r="C35" s="1" t="str">
        <f>BIN2HEX(CONCATENATE(MOD(MID(HEX2BIN(D32,8),1,1)+MID(HEX2BIN(H27,8),1,1),2),MOD(MID(HEX2BIN(D32,8),2,1)+MID(HEX2BIN(H27,8),2,1),2),MOD(MID(HEX2BIN(D32,8),3,1)+MID(HEX2BIN(H27,8),3,1),2),MOD(MID(HEX2BIN(D32,8),4,1)+MID(HEX2BIN(H27,8),4,1),2),MOD(MID(HEX2BIN(D32,8),5,1)+MID(HEX2BIN(H27,8),5,1),2),MOD(MID(HEX2BIN(D32,8),6,1)+MID(HEX2BIN(H27,8),6,1),2),MOD(MID(HEX2BIN(D32,8),7,1)+MID(HEX2BIN(H27,8),7,1),2),MOD(MID(HEX2BIN(D32,8),8,1)+MID(HEX2BIN(H27,8),8,1),2)),2)</f>
        <v>B2</v>
      </c>
      <c r="D35" s="1" t="str">
        <f>BIN2HEX(CONCATENATE(MOD(MID(HEX2BIN(E32,8),1,1)+MID(HEX2BIN(I27,8),1,1),2),MOD(MID(HEX2BIN(E32,8),2,1)+MID(HEX2BIN(I27,8),2,1),2),MOD(MID(HEX2BIN(E32,8),3,1)+MID(HEX2BIN(I27,8),3,1),2),MOD(MID(HEX2BIN(E32,8),4,1)+MID(HEX2BIN(I27,8),4,1),2),MOD(MID(HEX2BIN(E32,8),5,1)+MID(HEX2BIN(I27,8),5,1),2),MOD(MID(HEX2BIN(E32,8),6,1)+MID(HEX2BIN(I27,8),6,1),2),MOD(MID(HEX2BIN(E32,8),7,1)+MID(HEX2BIN(I27,8),7,1),2),MOD(MID(HEX2BIN(E32,8),8,1)+MID(HEX2BIN(I27,8),8,1),2)),2)</f>
        <v>78</v>
      </c>
      <c r="E35" s="1" t="str">
        <f>BIN2HEX(CONCATENATE(MOD(MID(HEX2BIN(F32,8),1,1)+MID(HEX2BIN(J27,8),1,1),2),MOD(MID(HEX2BIN(F32,8),2,1)+MID(HEX2BIN(J27,8),2,1),2),MOD(MID(HEX2BIN(F32,8),3,1)+MID(HEX2BIN(J27,8),3,1),2),MOD(MID(HEX2BIN(F32,8),4,1)+MID(HEX2BIN(J27,8),4,1),2),MOD(MID(HEX2BIN(F32,8),5,1)+MID(HEX2BIN(J27,8),5,1),2),MOD(MID(HEX2BIN(F32,8),6,1)+MID(HEX2BIN(J27,8),6,1),2),MOD(MID(HEX2BIN(F32,8),7,1)+MID(HEX2BIN(J27,8),7,1),2),MOD(MID(HEX2BIN(F32,8),8,1)+MID(HEX2BIN(J27,8),8,1),2)),2)</f>
        <v>B5</v>
      </c>
      <c r="F35" s="9"/>
      <c r="G35" s="1" t="str">
        <f>B27</f>
        <v>F0</v>
      </c>
      <c r="H35" s="1" t="str">
        <f>C27</f>
        <v>6C</v>
      </c>
      <c r="I35" s="1" t="str">
        <f>D27</f>
        <v>52</v>
      </c>
      <c r="J35" s="13" t="str">
        <f>E27</f>
        <v>56</v>
      </c>
      <c r="L35" s="16" t="str">
        <f>BIN2HEX(CONCATENATE(MOD(MID(HEX2BIN(M32,8),1,1)+MID(HEX2BIN(Q27,8),1,1),2),MOD(MID(HEX2BIN(M32,8),2,1)+MID(HEX2BIN(Q27,8),2,1),2),MOD(MID(HEX2BIN(M32,8),3,1)+MID(HEX2BIN(Q27,8),3,1),2),MOD(MID(HEX2BIN(M32,8),4,1)+MID(HEX2BIN(Q27,8),4,1),2),MOD(MID(HEX2BIN(M32,8),5,1)+MID(HEX2BIN(Q27,8),5,1),2),MOD(MID(HEX2BIN(M32,8),6,1)+MID(HEX2BIN(Q27,8),6,1),2),MOD(MID(HEX2BIN(M32,8),7,1)+MID(HEX2BIN(Q27,8),7,1),2),MOD(MID(HEX2BIN(M32,8),8,1)+MID(HEX2BIN(Q27,8),8,1),2)),2)</f>
        <v>9B</v>
      </c>
      <c r="M35" s="1" t="str">
        <f>BIN2HEX(CONCATENATE(MOD(MID(HEX2BIN(N32,8),1,1)+MID(HEX2BIN(R27,8),1,1),2),MOD(MID(HEX2BIN(N32,8),2,1)+MID(HEX2BIN(R27,8),2,1),2),MOD(MID(HEX2BIN(N32,8),3,1)+MID(HEX2BIN(R27,8),3,1),2),MOD(MID(HEX2BIN(N32,8),4,1)+MID(HEX2BIN(R27,8),4,1),2),MOD(MID(HEX2BIN(N32,8),5,1)+MID(HEX2BIN(R27,8),5,1),2),MOD(MID(HEX2BIN(N32,8),6,1)+MID(HEX2BIN(R27,8),6,1),2),MOD(MID(HEX2BIN(N32,8),7,1)+MID(HEX2BIN(R27,8),7,1),2),MOD(MID(HEX2BIN(N32,8),8,1)+MID(HEX2BIN(R27,8),8,1),2)),2)</f>
        <v>8E</v>
      </c>
      <c r="N35" s="1" t="str">
        <f>BIN2HEX(CONCATENATE(MOD(MID(HEX2BIN(O32,8),1,1)+MID(HEX2BIN(S27,8),1,1),2),MOD(MID(HEX2BIN(O32,8),2,1)+MID(HEX2BIN(S27,8),2,1),2),MOD(MID(HEX2BIN(O32,8),3,1)+MID(HEX2BIN(S27,8),3,1),2),MOD(MID(HEX2BIN(O32,8),4,1)+MID(HEX2BIN(S27,8),4,1),2),MOD(MID(HEX2BIN(O32,8),5,1)+MID(HEX2BIN(S27,8),5,1),2),MOD(MID(HEX2BIN(O32,8),6,1)+MID(HEX2BIN(S27,8),6,1),2),MOD(MID(HEX2BIN(O32,8),7,1)+MID(HEX2BIN(S27,8),7,1),2),MOD(MID(HEX2BIN(O32,8),8,1)+MID(HEX2BIN(S27,8),8,1),2)),2)</f>
        <v>A4</v>
      </c>
      <c r="O35" s="1" t="str">
        <f>BIN2HEX(CONCATENATE(MOD(MID(HEX2BIN(P32,8),1,1)+MID(HEX2BIN(T27,8),1,1),2),MOD(MID(HEX2BIN(P32,8),2,1)+MID(HEX2BIN(T27,8),2,1),2),MOD(MID(HEX2BIN(P32,8),3,1)+MID(HEX2BIN(T27,8),3,1),2),MOD(MID(HEX2BIN(P32,8),4,1)+MID(HEX2BIN(T27,8),4,1),2),MOD(MID(HEX2BIN(P32,8),5,1)+MID(HEX2BIN(T27,8),5,1),2),MOD(MID(HEX2BIN(P32,8),6,1)+MID(HEX2BIN(T27,8),6,1),2),MOD(MID(HEX2BIN(P32,8),7,1)+MID(HEX2BIN(T27,8),7,1),2),MOD(MID(HEX2BIN(P32,8),8,1)+MID(HEX2BIN(T27,8),8,1),2)),2)</f>
        <v>E9</v>
      </c>
      <c r="P35" s="9"/>
      <c r="Q35" s="1" t="str">
        <f>L27</f>
        <v>91</v>
      </c>
      <c r="R35" s="1" t="str">
        <f>M27</f>
        <v>FF</v>
      </c>
      <c r="S35" s="1" t="str">
        <f>N27</f>
        <v>D8</v>
      </c>
      <c r="T35" s="13" t="str">
        <f>O27</f>
        <v>7C</v>
      </c>
    </row>
    <row r="36" spans="2:20" x14ac:dyDescent="0.3">
      <c r="B36" s="8"/>
      <c r="C36" s="9"/>
      <c r="D36" s="9"/>
      <c r="E36" s="9"/>
      <c r="F36" s="9"/>
      <c r="G36" s="9"/>
      <c r="H36" s="9"/>
      <c r="I36" s="9"/>
      <c r="J36" s="10"/>
      <c r="L36" s="8"/>
      <c r="M36" s="9"/>
      <c r="N36" s="9"/>
      <c r="O36" s="9"/>
      <c r="P36" s="9"/>
      <c r="Q36" s="9"/>
      <c r="R36" s="9"/>
      <c r="S36" s="9"/>
      <c r="T36" s="10"/>
    </row>
    <row r="37" spans="2:20" x14ac:dyDescent="0.3">
      <c r="B37" s="8"/>
      <c r="C37" s="9" t="s">
        <v>17</v>
      </c>
      <c r="D37" s="9"/>
      <c r="E37" s="9"/>
      <c r="F37" s="9"/>
      <c r="G37" s="9"/>
      <c r="H37" s="9"/>
      <c r="I37" s="9"/>
      <c r="J37" s="10"/>
      <c r="L37" s="8"/>
      <c r="M37" s="9" t="s">
        <v>17</v>
      </c>
      <c r="N37" s="9"/>
      <c r="O37" s="9"/>
      <c r="P37" s="9"/>
      <c r="Q37" s="9"/>
      <c r="R37" s="9"/>
      <c r="S37" s="9"/>
      <c r="T37" s="10"/>
    </row>
    <row r="38" spans="2:20" x14ac:dyDescent="0.3">
      <c r="B38" s="43" t="s">
        <v>6</v>
      </c>
      <c r="C38" s="44"/>
      <c r="D38" s="44"/>
      <c r="E38" s="44"/>
      <c r="F38" s="9"/>
      <c r="G38" s="44" t="s">
        <v>7</v>
      </c>
      <c r="H38" s="44"/>
      <c r="I38" s="44"/>
      <c r="J38" s="45"/>
      <c r="L38" s="43" t="s">
        <v>6</v>
      </c>
      <c r="M38" s="44"/>
      <c r="N38" s="44"/>
      <c r="O38" s="44"/>
      <c r="P38" s="9"/>
      <c r="Q38" s="44" t="s">
        <v>7</v>
      </c>
      <c r="R38" s="44"/>
      <c r="S38" s="44"/>
      <c r="T38" s="45"/>
    </row>
    <row r="39" spans="2:20" x14ac:dyDescent="0.3">
      <c r="B39" s="16" t="str">
        <f>B35</f>
        <v>D5</v>
      </c>
      <c r="C39" s="1" t="str">
        <f>C35</f>
        <v>B2</v>
      </c>
      <c r="D39" s="1" t="str">
        <f>D35</f>
        <v>78</v>
      </c>
      <c r="E39" s="1" t="str">
        <f>E35</f>
        <v>B5</v>
      </c>
      <c r="F39" s="9"/>
      <c r="G39" s="1" t="str">
        <f>G35</f>
        <v>F0</v>
      </c>
      <c r="H39" s="1" t="str">
        <f>H35</f>
        <v>6C</v>
      </c>
      <c r="I39" s="1" t="str">
        <f>I35</f>
        <v>52</v>
      </c>
      <c r="J39" s="13" t="str">
        <f>J35</f>
        <v>56</v>
      </c>
      <c r="L39" s="16" t="str">
        <f>L35</f>
        <v>9B</v>
      </c>
      <c r="M39" s="1" t="str">
        <f>M35</f>
        <v>8E</v>
      </c>
      <c r="N39" s="1" t="str">
        <f>N35</f>
        <v>A4</v>
      </c>
      <c r="O39" s="1" t="str">
        <f>O35</f>
        <v>E9</v>
      </c>
      <c r="P39" s="9"/>
      <c r="Q39" s="1" t="str">
        <f>Q35</f>
        <v>91</v>
      </c>
      <c r="R39" s="1" t="str">
        <f>R35</f>
        <v>FF</v>
      </c>
      <c r="S39" s="1" t="str">
        <f>S35</f>
        <v>D8</v>
      </c>
      <c r="T39" s="13" t="str">
        <f>T35</f>
        <v>7C</v>
      </c>
    </row>
    <row r="40" spans="2:20" x14ac:dyDescent="0.3">
      <c r="B40" s="8"/>
      <c r="C40" s="9"/>
      <c r="D40" s="9"/>
      <c r="E40" s="9"/>
      <c r="F40" s="9"/>
      <c r="G40" s="9"/>
      <c r="H40" s="9"/>
      <c r="I40" s="9"/>
      <c r="J40" s="10"/>
      <c r="L40" s="8"/>
      <c r="M40" s="9"/>
      <c r="N40" s="9"/>
      <c r="O40" s="9"/>
      <c r="P40" s="9"/>
      <c r="Q40" s="9"/>
      <c r="R40" s="9"/>
      <c r="S40" s="9"/>
      <c r="T40" s="10"/>
    </row>
    <row r="41" spans="2:20" x14ac:dyDescent="0.3">
      <c r="B41" s="8"/>
      <c r="C41" s="7" t="s">
        <v>8</v>
      </c>
      <c r="D41" s="1" t="str">
        <f>$D$3</f>
        <v>38</v>
      </c>
      <c r="E41" s="9"/>
      <c r="F41" s="9"/>
      <c r="G41" s="9"/>
      <c r="H41" s="9"/>
      <c r="I41" s="9"/>
      <c r="J41" s="10"/>
      <c r="L41" s="8"/>
      <c r="M41" s="7" t="s">
        <v>8</v>
      </c>
      <c r="N41" s="1" t="str">
        <f>$G$3</f>
        <v>99</v>
      </c>
      <c r="O41" s="9"/>
      <c r="P41" s="9"/>
      <c r="Q41" s="9"/>
      <c r="R41" s="9"/>
      <c r="S41" s="9"/>
      <c r="T41" s="10"/>
    </row>
    <row r="42" spans="2:20" x14ac:dyDescent="0.3">
      <c r="B42" s="8"/>
      <c r="C42" s="9"/>
      <c r="D42" s="9"/>
      <c r="E42" s="9"/>
      <c r="F42" s="9"/>
      <c r="G42" s="9"/>
      <c r="H42" s="9"/>
      <c r="I42" s="9"/>
      <c r="J42" s="10"/>
      <c r="L42" s="8"/>
      <c r="M42" s="9"/>
      <c r="N42" s="9"/>
      <c r="O42" s="9"/>
      <c r="P42" s="9"/>
      <c r="Q42" s="9"/>
      <c r="R42" s="9"/>
      <c r="S42" s="9"/>
      <c r="T42" s="10"/>
    </row>
    <row r="43" spans="2:20" x14ac:dyDescent="0.3">
      <c r="B43" s="8"/>
      <c r="C43" s="44" t="s">
        <v>9</v>
      </c>
      <c r="D43" s="44"/>
      <c r="E43" s="44"/>
      <c r="F43" s="44"/>
      <c r="G43" s="9"/>
      <c r="H43" s="9"/>
      <c r="I43" s="9"/>
      <c r="J43" s="10"/>
      <c r="L43" s="8"/>
      <c r="M43" s="44" t="s">
        <v>9</v>
      </c>
      <c r="N43" s="44"/>
      <c r="O43" s="44"/>
      <c r="P43" s="44"/>
      <c r="Q43" s="9"/>
      <c r="R43" s="9"/>
      <c r="S43" s="9"/>
      <c r="T43" s="10"/>
    </row>
    <row r="44" spans="2:20" x14ac:dyDescent="0.3">
      <c r="B44" s="8"/>
      <c r="C44" s="1" t="str">
        <f>Расчёт!D8</f>
        <v>BD</v>
      </c>
      <c r="D44" s="1" t="str">
        <f>Расчёт!E8</f>
        <v>BD</v>
      </c>
      <c r="E44" s="1" t="str">
        <f>Расчёт!F8</f>
        <v>76</v>
      </c>
      <c r="F44" s="1" t="str">
        <f>Расчёт!G8</f>
        <v>2B</v>
      </c>
      <c r="G44" s="9"/>
      <c r="H44" s="9"/>
      <c r="I44" s="9"/>
      <c r="J44" s="10"/>
      <c r="L44" s="8"/>
      <c r="M44" s="1" t="str">
        <f>Расчёт!P8</f>
        <v>7B</v>
      </c>
      <c r="N44" s="1" t="str">
        <f>Расчёт!Q8</f>
        <v>F0</v>
      </c>
      <c r="O44" s="1" t="str">
        <f>Расчёт!R8</f>
        <v>7F</v>
      </c>
      <c r="P44" s="1" t="str">
        <f>Расчёт!S8</f>
        <v>0B</v>
      </c>
      <c r="Q44" s="9"/>
      <c r="R44" s="9"/>
      <c r="S44" s="9"/>
      <c r="T44" s="10"/>
    </row>
    <row r="45" spans="2:20" x14ac:dyDescent="0.3">
      <c r="B45" s="8"/>
      <c r="C45" s="9"/>
      <c r="D45" s="9"/>
      <c r="E45" s="9"/>
      <c r="F45" s="9"/>
      <c r="G45" s="9"/>
      <c r="H45" s="9"/>
      <c r="I45" s="9"/>
      <c r="J45" s="10"/>
      <c r="L45" s="8"/>
      <c r="M45" s="9"/>
      <c r="N45" s="9"/>
      <c r="O45" s="9"/>
      <c r="P45" s="9"/>
      <c r="Q45" s="9"/>
      <c r="R45" s="9"/>
      <c r="S45" s="9"/>
      <c r="T45" s="10"/>
    </row>
    <row r="46" spans="2:20" x14ac:dyDescent="0.3">
      <c r="B46" s="43" t="s">
        <v>6</v>
      </c>
      <c r="C46" s="44"/>
      <c r="D46" s="44"/>
      <c r="E46" s="44"/>
      <c r="F46" s="9"/>
      <c r="G46" s="44" t="s">
        <v>7</v>
      </c>
      <c r="H46" s="44"/>
      <c r="I46" s="44"/>
      <c r="J46" s="45"/>
      <c r="L46" s="43" t="s">
        <v>6</v>
      </c>
      <c r="M46" s="44"/>
      <c r="N46" s="44"/>
      <c r="O46" s="44"/>
      <c r="P46" s="9"/>
      <c r="Q46" s="44" t="s">
        <v>7</v>
      </c>
      <c r="R46" s="44"/>
      <c r="S46" s="44"/>
      <c r="T46" s="45"/>
    </row>
    <row r="47" spans="2:20" x14ac:dyDescent="0.3">
      <c r="B47" s="16" t="str">
        <f>BIN2HEX(CONCATENATE(MOD(MID(HEX2BIN(C44,8),1,1)+MID(HEX2BIN(G39,8),1,1),2),MOD(MID(HEX2BIN(C44,8),2,1)+MID(HEX2BIN(G39,8),2,1),2),MOD(MID(HEX2BIN(C44,8),3,1)+MID(HEX2BIN(G39,8),3,1),2),MOD(MID(HEX2BIN(C44,8),4,1)+MID(HEX2BIN(G39,8),4,1),2),MOD(MID(HEX2BIN(C44,8),5,1)+MID(HEX2BIN(G39,8),5,1),2),MOD(MID(HEX2BIN(C44,8),6,1)+MID(HEX2BIN(G39,8),6,1),2),MOD(MID(HEX2BIN(C44,8),7,1)+MID(HEX2BIN(G39,8),7,1),2),MOD(MID(HEX2BIN(C44,8),8,1)+MID(HEX2BIN(G39,8),8,1),2)),2)</f>
        <v>4D</v>
      </c>
      <c r="C47" s="1" t="str">
        <f>BIN2HEX(CONCATENATE(MOD(MID(HEX2BIN(D44,8),1,1)+MID(HEX2BIN(H39,8),1,1),2),MOD(MID(HEX2BIN(D44,8),2,1)+MID(HEX2BIN(H39,8),2,1),2),MOD(MID(HEX2BIN(D44,8),3,1)+MID(HEX2BIN(H39,8),3,1),2),MOD(MID(HEX2BIN(D44,8),4,1)+MID(HEX2BIN(H39,8),4,1),2),MOD(MID(HEX2BIN(D44,8),5,1)+MID(HEX2BIN(H39,8),5,1),2),MOD(MID(HEX2BIN(D44,8),6,1)+MID(HEX2BIN(H39,8),6,1),2),MOD(MID(HEX2BIN(D44,8),7,1)+MID(HEX2BIN(H39,8),7,1),2),MOD(MID(HEX2BIN(D44,8),8,1)+MID(HEX2BIN(H39,8),8,1),2)),2)</f>
        <v>D1</v>
      </c>
      <c r="D47" s="1" t="str">
        <f>BIN2HEX(CONCATENATE(MOD(MID(HEX2BIN(E44,8),1,1)+MID(HEX2BIN(I39,8),1,1),2),MOD(MID(HEX2BIN(E44,8),2,1)+MID(HEX2BIN(I39,8),2,1),2),MOD(MID(HEX2BIN(E44,8),3,1)+MID(HEX2BIN(I39,8),3,1),2),MOD(MID(HEX2BIN(E44,8),4,1)+MID(HEX2BIN(I39,8),4,1),2),MOD(MID(HEX2BIN(E44,8),5,1)+MID(HEX2BIN(I39,8),5,1),2),MOD(MID(HEX2BIN(E44,8),6,1)+MID(HEX2BIN(I39,8),6,1),2),MOD(MID(HEX2BIN(E44,8),7,1)+MID(HEX2BIN(I39,8),7,1),2),MOD(MID(HEX2BIN(E44,8),8,1)+MID(HEX2BIN(I39,8),8,1),2)),2)</f>
        <v>24</v>
      </c>
      <c r="E47" s="1" t="str">
        <f>BIN2HEX(CONCATENATE(MOD(MID(HEX2BIN(F44,8),1,1)+MID(HEX2BIN(J39,8),1,1),2),MOD(MID(HEX2BIN(F44,8),2,1)+MID(HEX2BIN(J39,8),2,1),2),MOD(MID(HEX2BIN(F44,8),3,1)+MID(HEX2BIN(J39,8),3,1),2),MOD(MID(HEX2BIN(F44,8),4,1)+MID(HEX2BIN(J39,8),4,1),2),MOD(MID(HEX2BIN(F44,8),5,1)+MID(HEX2BIN(J39,8),5,1),2),MOD(MID(HEX2BIN(F44,8),6,1)+MID(HEX2BIN(J39,8),6,1),2),MOD(MID(HEX2BIN(F44,8),7,1)+MID(HEX2BIN(J39,8),7,1),2),MOD(MID(HEX2BIN(F44,8),8,1)+MID(HEX2BIN(J39,8),8,1),2)),2)</f>
        <v>7D</v>
      </c>
      <c r="F47" s="9"/>
      <c r="G47" s="1" t="str">
        <f>B39</f>
        <v>D5</v>
      </c>
      <c r="H47" s="1" t="str">
        <f>C39</f>
        <v>B2</v>
      </c>
      <c r="I47" s="1" t="str">
        <f>D39</f>
        <v>78</v>
      </c>
      <c r="J47" s="13" t="str">
        <f>E39</f>
        <v>B5</v>
      </c>
      <c r="L47" s="16" t="str">
        <f>BIN2HEX(CONCATENATE(MOD(MID(HEX2BIN(M44,8),1,1)+MID(HEX2BIN(Q39,8),1,1),2),MOD(MID(HEX2BIN(M44,8),2,1)+MID(HEX2BIN(Q39,8),2,1),2),MOD(MID(HEX2BIN(M44,8),3,1)+MID(HEX2BIN(Q39,8),3,1),2),MOD(MID(HEX2BIN(M44,8),4,1)+MID(HEX2BIN(Q39,8),4,1),2),MOD(MID(HEX2BIN(M44,8),5,1)+MID(HEX2BIN(Q39,8),5,1),2),MOD(MID(HEX2BIN(M44,8),6,1)+MID(HEX2BIN(Q39,8),6,1),2),MOD(MID(HEX2BIN(M44,8),7,1)+MID(HEX2BIN(Q39,8),7,1),2),MOD(MID(HEX2BIN(M44,8),8,1)+MID(HEX2BIN(Q39,8),8,1),2)),2)</f>
        <v>EA</v>
      </c>
      <c r="M47" s="1" t="str">
        <f>BIN2HEX(CONCATENATE(MOD(MID(HEX2BIN(N44,8),1,1)+MID(HEX2BIN(R39,8),1,1),2),MOD(MID(HEX2BIN(N44,8),2,1)+MID(HEX2BIN(R39,8),2,1),2),MOD(MID(HEX2BIN(N44,8),3,1)+MID(HEX2BIN(R39,8),3,1),2),MOD(MID(HEX2BIN(N44,8),4,1)+MID(HEX2BIN(R39,8),4,1),2),MOD(MID(HEX2BIN(N44,8),5,1)+MID(HEX2BIN(R39,8),5,1),2),MOD(MID(HEX2BIN(N44,8),6,1)+MID(HEX2BIN(R39,8),6,1),2),MOD(MID(HEX2BIN(N44,8),7,1)+MID(HEX2BIN(R39,8),7,1),2),MOD(MID(HEX2BIN(N44,8),8,1)+MID(HEX2BIN(R39,8),8,1),2)),2)</f>
        <v>0F</v>
      </c>
      <c r="N47" s="1" t="str">
        <f>BIN2HEX(CONCATENATE(MOD(MID(HEX2BIN(O44,8),1,1)+MID(HEX2BIN(S39,8),1,1),2),MOD(MID(HEX2BIN(O44,8),2,1)+MID(HEX2BIN(S39,8),2,1),2),MOD(MID(HEX2BIN(O44,8),3,1)+MID(HEX2BIN(S39,8),3,1),2),MOD(MID(HEX2BIN(O44,8),4,1)+MID(HEX2BIN(S39,8),4,1),2),MOD(MID(HEX2BIN(O44,8),5,1)+MID(HEX2BIN(S39,8),5,1),2),MOD(MID(HEX2BIN(O44,8),6,1)+MID(HEX2BIN(S39,8),6,1),2),MOD(MID(HEX2BIN(O44,8),7,1)+MID(HEX2BIN(S39,8),7,1),2),MOD(MID(HEX2BIN(O44,8),8,1)+MID(HEX2BIN(S39,8),8,1),2)),2)</f>
        <v>A7</v>
      </c>
      <c r="O47" s="1" t="str">
        <f>BIN2HEX(CONCATENATE(MOD(MID(HEX2BIN(P44,8),1,1)+MID(HEX2BIN(T39,8),1,1),2),MOD(MID(HEX2BIN(P44,8),2,1)+MID(HEX2BIN(T39,8),2,1),2),MOD(MID(HEX2BIN(P44,8),3,1)+MID(HEX2BIN(T39,8),3,1),2),MOD(MID(HEX2BIN(P44,8),4,1)+MID(HEX2BIN(T39,8),4,1),2),MOD(MID(HEX2BIN(P44,8),5,1)+MID(HEX2BIN(T39,8),5,1),2),MOD(MID(HEX2BIN(P44,8),6,1)+MID(HEX2BIN(T39,8),6,1),2),MOD(MID(HEX2BIN(P44,8),7,1)+MID(HEX2BIN(T39,8),7,1),2),MOD(MID(HEX2BIN(P44,8),8,1)+MID(HEX2BIN(T39,8),8,1),2)),2)</f>
        <v>77</v>
      </c>
      <c r="P47" s="9"/>
      <c r="Q47" s="1" t="str">
        <f>L39</f>
        <v>9B</v>
      </c>
      <c r="R47" s="1" t="str">
        <f>M39</f>
        <v>8E</v>
      </c>
      <c r="S47" s="1" t="str">
        <f>N39</f>
        <v>A4</v>
      </c>
      <c r="T47" s="13" t="str">
        <f>O39</f>
        <v>E9</v>
      </c>
    </row>
    <row r="48" spans="2:20" x14ac:dyDescent="0.3">
      <c r="B48" s="8"/>
      <c r="C48" s="9"/>
      <c r="D48" s="9"/>
      <c r="E48" s="9"/>
      <c r="F48" s="9"/>
      <c r="G48" s="9"/>
      <c r="H48" s="9"/>
      <c r="I48" s="9"/>
      <c r="J48" s="10"/>
      <c r="L48" s="8"/>
      <c r="M48" s="9"/>
      <c r="N48" s="9"/>
      <c r="O48" s="9"/>
      <c r="P48" s="9"/>
      <c r="Q48" s="9"/>
      <c r="R48" s="9"/>
      <c r="S48" s="9"/>
      <c r="T48" s="10"/>
    </row>
    <row r="49" spans="2:20" x14ac:dyDescent="0.3">
      <c r="B49" s="8"/>
      <c r="C49" s="9" t="s">
        <v>18</v>
      </c>
      <c r="D49" s="9"/>
      <c r="E49" s="9"/>
      <c r="F49" s="9"/>
      <c r="G49" s="9"/>
      <c r="H49" s="9"/>
      <c r="I49" s="9"/>
      <c r="J49" s="10"/>
      <c r="L49" s="8"/>
      <c r="M49" s="9" t="s">
        <v>18</v>
      </c>
      <c r="N49" s="9"/>
      <c r="O49" s="9"/>
      <c r="P49" s="9"/>
      <c r="Q49" s="9"/>
      <c r="R49" s="9"/>
      <c r="S49" s="9"/>
      <c r="T49" s="10"/>
    </row>
    <row r="50" spans="2:20" x14ac:dyDescent="0.3">
      <c r="B50" s="43" t="s">
        <v>6</v>
      </c>
      <c r="C50" s="44"/>
      <c r="D50" s="44"/>
      <c r="E50" s="44"/>
      <c r="F50" s="9"/>
      <c r="G50" s="44" t="s">
        <v>7</v>
      </c>
      <c r="H50" s="44"/>
      <c r="I50" s="44"/>
      <c r="J50" s="45"/>
      <c r="L50" s="43" t="s">
        <v>6</v>
      </c>
      <c r="M50" s="44"/>
      <c r="N50" s="44"/>
      <c r="O50" s="44"/>
      <c r="P50" s="9"/>
      <c r="Q50" s="44" t="s">
        <v>7</v>
      </c>
      <c r="R50" s="44"/>
      <c r="S50" s="44"/>
      <c r="T50" s="45"/>
    </row>
    <row r="51" spans="2:20" x14ac:dyDescent="0.3">
      <c r="B51" s="16" t="str">
        <f>B47</f>
        <v>4D</v>
      </c>
      <c r="C51" s="1" t="str">
        <f>C47</f>
        <v>D1</v>
      </c>
      <c r="D51" s="1" t="str">
        <f>D47</f>
        <v>24</v>
      </c>
      <c r="E51" s="1" t="str">
        <f>E47</f>
        <v>7D</v>
      </c>
      <c r="F51" s="9"/>
      <c r="G51" s="1" t="str">
        <f>G47</f>
        <v>D5</v>
      </c>
      <c r="H51" s="1" t="str">
        <f>H47</f>
        <v>B2</v>
      </c>
      <c r="I51" s="1" t="str">
        <f>I47</f>
        <v>78</v>
      </c>
      <c r="J51" s="13" t="str">
        <f>J47</f>
        <v>B5</v>
      </c>
      <c r="L51" s="16" t="str">
        <f>L47</f>
        <v>EA</v>
      </c>
      <c r="M51" s="1" t="str">
        <f>M47</f>
        <v>0F</v>
      </c>
      <c r="N51" s="1" t="str">
        <f>N47</f>
        <v>A7</v>
      </c>
      <c r="O51" s="1" t="str">
        <f>O47</f>
        <v>77</v>
      </c>
      <c r="P51" s="9"/>
      <c r="Q51" s="1" t="str">
        <f>Q47</f>
        <v>9B</v>
      </c>
      <c r="R51" s="1" t="str">
        <f>R47</f>
        <v>8E</v>
      </c>
      <c r="S51" s="1" t="str">
        <f>S47</f>
        <v>A4</v>
      </c>
      <c r="T51" s="13" t="str">
        <f>T47</f>
        <v>E9</v>
      </c>
    </row>
    <row r="52" spans="2:20" x14ac:dyDescent="0.3">
      <c r="B52" s="8"/>
      <c r="C52" s="9"/>
      <c r="D52" s="9"/>
      <c r="E52" s="9"/>
      <c r="F52" s="9"/>
      <c r="G52" s="9"/>
      <c r="H52" s="9"/>
      <c r="I52" s="9"/>
      <c r="J52" s="10"/>
      <c r="L52" s="8"/>
      <c r="M52" s="9"/>
      <c r="N52" s="9"/>
      <c r="O52" s="9"/>
      <c r="P52" s="9"/>
      <c r="Q52" s="9"/>
      <c r="R52" s="9"/>
      <c r="S52" s="9"/>
      <c r="T52" s="10"/>
    </row>
    <row r="53" spans="2:20" x14ac:dyDescent="0.3">
      <c r="B53" s="8"/>
      <c r="C53" s="7" t="s">
        <v>8</v>
      </c>
      <c r="D53" s="1" t="str">
        <f>$E$3</f>
        <v>6C</v>
      </c>
      <c r="E53" s="9"/>
      <c r="F53" s="9"/>
      <c r="G53" s="9"/>
      <c r="H53" s="9"/>
      <c r="I53" s="9"/>
      <c r="J53" s="10"/>
      <c r="L53" s="8"/>
      <c r="M53" s="7" t="s">
        <v>8</v>
      </c>
      <c r="N53" s="1" t="str">
        <f>$F$3</f>
        <v>86</v>
      </c>
      <c r="O53" s="9"/>
      <c r="P53" s="9"/>
      <c r="Q53" s="9"/>
      <c r="R53" s="9"/>
      <c r="S53" s="9"/>
      <c r="T53" s="10"/>
    </row>
    <row r="54" spans="2:20" x14ac:dyDescent="0.3">
      <c r="B54" s="8"/>
      <c r="C54" s="9"/>
      <c r="D54" s="9"/>
      <c r="E54" s="9"/>
      <c r="F54" s="9"/>
      <c r="G54" s="9"/>
      <c r="H54" s="9"/>
      <c r="I54" s="9"/>
      <c r="J54" s="10"/>
      <c r="L54" s="8"/>
      <c r="M54" s="9"/>
      <c r="N54" s="9"/>
      <c r="O54" s="9"/>
      <c r="P54" s="9"/>
      <c r="Q54" s="9"/>
      <c r="R54" s="9"/>
      <c r="S54" s="9"/>
      <c r="T54" s="10"/>
    </row>
    <row r="55" spans="2:20" x14ac:dyDescent="0.3">
      <c r="B55" s="8"/>
      <c r="C55" s="44" t="s">
        <v>9</v>
      </c>
      <c r="D55" s="44"/>
      <c r="E55" s="44"/>
      <c r="F55" s="44"/>
      <c r="G55" s="9"/>
      <c r="H55" s="9"/>
      <c r="I55" s="9"/>
      <c r="J55" s="10"/>
      <c r="L55" s="8"/>
      <c r="M55" s="44" t="s">
        <v>9</v>
      </c>
      <c r="N55" s="44"/>
      <c r="O55" s="44"/>
      <c r="P55" s="44"/>
      <c r="Q55" s="9"/>
      <c r="R55" s="9"/>
      <c r="S55" s="9"/>
      <c r="T55" s="10"/>
    </row>
    <row r="56" spans="2:20" x14ac:dyDescent="0.3">
      <c r="B56" s="8"/>
      <c r="C56" s="1" t="str">
        <f>Расчёт!D10</f>
        <v>3F</v>
      </c>
      <c r="D56" s="1" t="str">
        <f>Расчёт!E10</f>
        <v>BD</v>
      </c>
      <c r="E56" s="1" t="str">
        <f>Расчёт!F10</f>
        <v>DF</v>
      </c>
      <c r="F56" s="1" t="str">
        <f>Расчёт!G10</f>
        <v>C2</v>
      </c>
      <c r="G56" s="9"/>
      <c r="H56" s="9"/>
      <c r="I56" s="9"/>
      <c r="J56" s="10"/>
      <c r="L56" s="8"/>
      <c r="M56" s="1" t="str">
        <f>Расчёт!P10</f>
        <v>D6</v>
      </c>
      <c r="N56" s="1" t="str">
        <f>Расчёт!Q10</f>
        <v>5F</v>
      </c>
      <c r="O56" s="1" t="str">
        <f>Расчёт!R10</f>
        <v>80</v>
      </c>
      <c r="P56" s="1" t="str">
        <f>Расчёт!S10</f>
        <v>94</v>
      </c>
      <c r="Q56" s="9"/>
      <c r="R56" s="9"/>
      <c r="S56" s="9"/>
      <c r="T56" s="10"/>
    </row>
    <row r="57" spans="2:20" x14ac:dyDescent="0.3">
      <c r="B57" s="8"/>
      <c r="C57" s="9"/>
      <c r="D57" s="9"/>
      <c r="E57" s="9"/>
      <c r="F57" s="9"/>
      <c r="G57" s="9"/>
      <c r="H57" s="9"/>
      <c r="I57" s="9"/>
      <c r="J57" s="10"/>
      <c r="L57" s="8"/>
      <c r="M57" s="9"/>
      <c r="N57" s="9"/>
      <c r="O57" s="9"/>
      <c r="P57" s="9"/>
      <c r="Q57" s="9"/>
      <c r="R57" s="9"/>
      <c r="S57" s="9"/>
      <c r="T57" s="10"/>
    </row>
    <row r="58" spans="2:20" x14ac:dyDescent="0.3">
      <c r="B58" s="43" t="s">
        <v>6</v>
      </c>
      <c r="C58" s="44"/>
      <c r="D58" s="44"/>
      <c r="E58" s="44"/>
      <c r="F58" s="9"/>
      <c r="G58" s="44" t="s">
        <v>7</v>
      </c>
      <c r="H58" s="44"/>
      <c r="I58" s="44"/>
      <c r="J58" s="45"/>
      <c r="L58" s="43" t="s">
        <v>6</v>
      </c>
      <c r="M58" s="44"/>
      <c r="N58" s="44"/>
      <c r="O58" s="44"/>
      <c r="P58" s="9"/>
      <c r="Q58" s="44" t="s">
        <v>7</v>
      </c>
      <c r="R58" s="44"/>
      <c r="S58" s="44"/>
      <c r="T58" s="45"/>
    </row>
    <row r="59" spans="2:20" x14ac:dyDescent="0.3">
      <c r="B59" s="16" t="str">
        <f>BIN2HEX(CONCATENATE(MOD(MID(HEX2BIN(C56,8),1,1)+MID(HEX2BIN(G51,8),1,1),2),MOD(MID(HEX2BIN(C56,8),2,1)+MID(HEX2BIN(G51,8),2,1),2),MOD(MID(HEX2BIN(C56,8),3,1)+MID(HEX2BIN(G51,8),3,1),2),MOD(MID(HEX2BIN(C56,8),4,1)+MID(HEX2BIN(G51,8),4,1),2),MOD(MID(HEX2BIN(C56,8),5,1)+MID(HEX2BIN(G51,8),5,1),2),MOD(MID(HEX2BIN(C56,8),6,1)+MID(HEX2BIN(G51,8),6,1),2),MOD(MID(HEX2BIN(C56,8),7,1)+MID(HEX2BIN(G51,8),7,1),2),MOD(MID(HEX2BIN(C56,8),8,1)+MID(HEX2BIN(G51,8),8,1),2)),2)</f>
        <v>EA</v>
      </c>
      <c r="C59" s="1" t="str">
        <f>BIN2HEX(CONCATENATE(MOD(MID(HEX2BIN(D56,8),1,1)+MID(HEX2BIN(H51,8),1,1),2),MOD(MID(HEX2BIN(D56,8),2,1)+MID(HEX2BIN(H51,8),2,1),2),MOD(MID(HEX2BIN(D56,8),3,1)+MID(HEX2BIN(H51,8),3,1),2),MOD(MID(HEX2BIN(D56,8),4,1)+MID(HEX2BIN(H51,8),4,1),2),MOD(MID(HEX2BIN(D56,8),5,1)+MID(HEX2BIN(H51,8),5,1),2),MOD(MID(HEX2BIN(D56,8),6,1)+MID(HEX2BIN(H51,8),6,1),2),MOD(MID(HEX2BIN(D56,8),7,1)+MID(HEX2BIN(H51,8),7,1),2),MOD(MID(HEX2BIN(D56,8),8,1)+MID(HEX2BIN(H51,8),8,1),2)),2)</f>
        <v>0F</v>
      </c>
      <c r="D59" s="1" t="str">
        <f>BIN2HEX(CONCATENATE(MOD(MID(HEX2BIN(E56,8),1,1)+MID(HEX2BIN(I51,8),1,1),2),MOD(MID(HEX2BIN(E56,8),2,1)+MID(HEX2BIN(I51,8),2,1),2),MOD(MID(HEX2BIN(E56,8),3,1)+MID(HEX2BIN(I51,8),3,1),2),MOD(MID(HEX2BIN(E56,8),4,1)+MID(HEX2BIN(I51,8),4,1),2),MOD(MID(HEX2BIN(E56,8),5,1)+MID(HEX2BIN(I51,8),5,1),2),MOD(MID(HEX2BIN(E56,8),6,1)+MID(HEX2BIN(I51,8),6,1),2),MOD(MID(HEX2BIN(E56,8),7,1)+MID(HEX2BIN(I51,8),7,1),2),MOD(MID(HEX2BIN(E56,8),8,1)+MID(HEX2BIN(I51,8),8,1),2)),2)</f>
        <v>A7</v>
      </c>
      <c r="E59" s="1" t="str">
        <f>BIN2HEX(CONCATENATE(MOD(MID(HEX2BIN(F56,8),1,1)+MID(HEX2BIN(J51,8),1,1),2),MOD(MID(HEX2BIN(F56,8),2,1)+MID(HEX2BIN(J51,8),2,1),2),MOD(MID(HEX2BIN(F56,8),3,1)+MID(HEX2BIN(J51,8),3,1),2),MOD(MID(HEX2BIN(F56,8),4,1)+MID(HEX2BIN(J51,8),4,1),2),MOD(MID(HEX2BIN(F56,8),5,1)+MID(HEX2BIN(J51,8),5,1),2),MOD(MID(HEX2BIN(F56,8),6,1)+MID(HEX2BIN(J51,8),6,1),2),MOD(MID(HEX2BIN(F56,8),7,1)+MID(HEX2BIN(J51,8),7,1),2),MOD(MID(HEX2BIN(F56,8),8,1)+MID(HEX2BIN(J51,8),8,1),2)),2)</f>
        <v>77</v>
      </c>
      <c r="F59" s="9"/>
      <c r="G59" s="1" t="str">
        <f>B51</f>
        <v>4D</v>
      </c>
      <c r="H59" s="1" t="str">
        <f>C51</f>
        <v>D1</v>
      </c>
      <c r="I59" s="1" t="str">
        <f>D51</f>
        <v>24</v>
      </c>
      <c r="J59" s="13" t="str">
        <f>E51</f>
        <v>7D</v>
      </c>
      <c r="L59" s="16" t="str">
        <f>BIN2HEX(CONCATENATE(MOD(MID(HEX2BIN(M56,8),1,1)+MID(HEX2BIN(Q51,8),1,1),2),MOD(MID(HEX2BIN(M56,8),2,1)+MID(HEX2BIN(Q51,8),2,1),2),MOD(MID(HEX2BIN(M56,8),3,1)+MID(HEX2BIN(Q51,8),3,1),2),MOD(MID(HEX2BIN(M56,8),4,1)+MID(HEX2BIN(Q51,8),4,1),2),MOD(MID(HEX2BIN(M56,8),5,1)+MID(HEX2BIN(Q51,8),5,1),2),MOD(MID(HEX2BIN(M56,8),6,1)+MID(HEX2BIN(Q51,8),6,1),2),MOD(MID(HEX2BIN(M56,8),7,1)+MID(HEX2BIN(Q51,8),7,1),2),MOD(MID(HEX2BIN(M56,8),8,1)+MID(HEX2BIN(Q51,8),8,1),2)),2)</f>
        <v>4D</v>
      </c>
      <c r="M59" s="1" t="str">
        <f>BIN2HEX(CONCATENATE(MOD(MID(HEX2BIN(N56,8),1,1)+MID(HEX2BIN(R51,8),1,1),2),MOD(MID(HEX2BIN(N56,8),2,1)+MID(HEX2BIN(R51,8),2,1),2),MOD(MID(HEX2BIN(N56,8),3,1)+MID(HEX2BIN(R51,8),3,1),2),MOD(MID(HEX2BIN(N56,8),4,1)+MID(HEX2BIN(R51,8),4,1),2),MOD(MID(HEX2BIN(N56,8),5,1)+MID(HEX2BIN(R51,8),5,1),2),MOD(MID(HEX2BIN(N56,8),6,1)+MID(HEX2BIN(R51,8),6,1),2),MOD(MID(HEX2BIN(N56,8),7,1)+MID(HEX2BIN(R51,8),7,1),2),MOD(MID(HEX2BIN(N56,8),8,1)+MID(HEX2BIN(R51,8),8,1),2)),2)</f>
        <v>D1</v>
      </c>
      <c r="N59" s="1" t="str">
        <f>BIN2HEX(CONCATENATE(MOD(MID(HEX2BIN(O56,8),1,1)+MID(HEX2BIN(S51,8),1,1),2),MOD(MID(HEX2BIN(O56,8),2,1)+MID(HEX2BIN(S51,8),2,1),2),MOD(MID(HEX2BIN(O56,8),3,1)+MID(HEX2BIN(S51,8),3,1),2),MOD(MID(HEX2BIN(O56,8),4,1)+MID(HEX2BIN(S51,8),4,1),2),MOD(MID(HEX2BIN(O56,8),5,1)+MID(HEX2BIN(S51,8),5,1),2),MOD(MID(HEX2BIN(O56,8),6,1)+MID(HEX2BIN(S51,8),6,1),2),MOD(MID(HEX2BIN(O56,8),7,1)+MID(HEX2BIN(S51,8),7,1),2),MOD(MID(HEX2BIN(O56,8),8,1)+MID(HEX2BIN(S51,8),8,1),2)),2)</f>
        <v>24</v>
      </c>
      <c r="O59" s="1" t="str">
        <f>BIN2HEX(CONCATENATE(MOD(MID(HEX2BIN(P56,8),1,1)+MID(HEX2BIN(T51,8),1,1),2),MOD(MID(HEX2BIN(P56,8),2,1)+MID(HEX2BIN(T51,8),2,1),2),MOD(MID(HEX2BIN(P56,8),3,1)+MID(HEX2BIN(T51,8),3,1),2),MOD(MID(HEX2BIN(P56,8),4,1)+MID(HEX2BIN(T51,8),4,1),2),MOD(MID(HEX2BIN(P56,8),5,1)+MID(HEX2BIN(T51,8),5,1),2),MOD(MID(HEX2BIN(P56,8),6,1)+MID(HEX2BIN(T51,8),6,1),2),MOD(MID(HEX2BIN(P56,8),7,1)+MID(HEX2BIN(T51,8),7,1),2),MOD(MID(HEX2BIN(P56,8),8,1)+MID(HEX2BIN(T51,8),8,1),2)),2)</f>
        <v>7D</v>
      </c>
      <c r="P59" s="9"/>
      <c r="Q59" s="1" t="str">
        <f>L51</f>
        <v>EA</v>
      </c>
      <c r="R59" s="1" t="str">
        <f>M51</f>
        <v>0F</v>
      </c>
      <c r="S59" s="1" t="str">
        <f>N51</f>
        <v>A7</v>
      </c>
      <c r="T59" s="13" t="str">
        <f>O51</f>
        <v>77</v>
      </c>
    </row>
    <row r="60" spans="2:20" x14ac:dyDescent="0.3">
      <c r="B60" s="8"/>
      <c r="C60" s="9"/>
      <c r="D60" s="9"/>
      <c r="E60" s="9"/>
      <c r="F60" s="9"/>
      <c r="G60" s="9"/>
      <c r="H60" s="9"/>
      <c r="I60" s="9"/>
      <c r="J60" s="10"/>
      <c r="L60" s="8"/>
      <c r="M60" s="9"/>
      <c r="N60" s="9"/>
      <c r="O60" s="9"/>
      <c r="P60" s="9"/>
      <c r="Q60" s="9"/>
      <c r="R60" s="9"/>
      <c r="S60" s="9"/>
      <c r="T60" s="10"/>
    </row>
    <row r="61" spans="2:20" x14ac:dyDescent="0.3">
      <c r="B61" s="8"/>
      <c r="C61" s="9" t="s">
        <v>19</v>
      </c>
      <c r="D61" s="9"/>
      <c r="E61" s="9"/>
      <c r="F61" s="9"/>
      <c r="G61" s="9"/>
      <c r="H61" s="9"/>
      <c r="I61" s="9"/>
      <c r="J61" s="10"/>
      <c r="L61" s="8"/>
      <c r="M61" s="9" t="s">
        <v>19</v>
      </c>
      <c r="N61" s="9"/>
      <c r="O61" s="9"/>
      <c r="P61" s="9"/>
      <c r="Q61" s="9"/>
      <c r="R61" s="9"/>
      <c r="S61" s="9"/>
      <c r="T61" s="10"/>
    </row>
    <row r="62" spans="2:20" x14ac:dyDescent="0.3">
      <c r="B62" s="43" t="s">
        <v>6</v>
      </c>
      <c r="C62" s="44"/>
      <c r="D62" s="44"/>
      <c r="E62" s="44"/>
      <c r="F62" s="9"/>
      <c r="G62" s="44" t="s">
        <v>7</v>
      </c>
      <c r="H62" s="44"/>
      <c r="I62" s="44"/>
      <c r="J62" s="45"/>
      <c r="L62" s="43" t="s">
        <v>6</v>
      </c>
      <c r="M62" s="44"/>
      <c r="N62" s="44"/>
      <c r="O62" s="44"/>
      <c r="P62" s="9"/>
      <c r="Q62" s="44" t="s">
        <v>7</v>
      </c>
      <c r="R62" s="44"/>
      <c r="S62" s="44"/>
      <c r="T62" s="45"/>
    </row>
    <row r="63" spans="2:20" x14ac:dyDescent="0.3">
      <c r="B63" s="16" t="str">
        <f>B59</f>
        <v>EA</v>
      </c>
      <c r="C63" s="1" t="str">
        <f>C59</f>
        <v>0F</v>
      </c>
      <c r="D63" s="1" t="str">
        <f>D59</f>
        <v>A7</v>
      </c>
      <c r="E63" s="1" t="str">
        <f>E59</f>
        <v>77</v>
      </c>
      <c r="F63" s="9"/>
      <c r="G63" s="1" t="str">
        <f>G59</f>
        <v>4D</v>
      </c>
      <c r="H63" s="1" t="str">
        <f>H59</f>
        <v>D1</v>
      </c>
      <c r="I63" s="1" t="str">
        <f>I59</f>
        <v>24</v>
      </c>
      <c r="J63" s="13" t="str">
        <f>J59</f>
        <v>7D</v>
      </c>
      <c r="L63" s="16" t="str">
        <f>L59</f>
        <v>4D</v>
      </c>
      <c r="M63" s="1" t="str">
        <f>M59</f>
        <v>D1</v>
      </c>
      <c r="N63" s="1" t="str">
        <f>N59</f>
        <v>24</v>
      </c>
      <c r="O63" s="1" t="str">
        <f>O59</f>
        <v>7D</v>
      </c>
      <c r="P63" s="9"/>
      <c r="Q63" s="1" t="str">
        <f>Q59</f>
        <v>EA</v>
      </c>
      <c r="R63" s="1" t="str">
        <f>R59</f>
        <v>0F</v>
      </c>
      <c r="S63" s="1" t="str">
        <f>S59</f>
        <v>A7</v>
      </c>
      <c r="T63" s="13" t="str">
        <f>T59</f>
        <v>77</v>
      </c>
    </row>
    <row r="64" spans="2:20" x14ac:dyDescent="0.3">
      <c r="B64" s="8"/>
      <c r="C64" s="9"/>
      <c r="D64" s="9"/>
      <c r="E64" s="9"/>
      <c r="F64" s="9"/>
      <c r="G64" s="9"/>
      <c r="H64" s="9"/>
      <c r="I64" s="9"/>
      <c r="J64" s="10"/>
      <c r="L64" s="8"/>
      <c r="M64" s="9"/>
      <c r="N64" s="9"/>
      <c r="O64" s="9"/>
      <c r="P64" s="9"/>
      <c r="Q64" s="9"/>
      <c r="R64" s="9"/>
      <c r="S64" s="9"/>
      <c r="T64" s="10"/>
    </row>
    <row r="65" spans="2:20" x14ac:dyDescent="0.3">
      <c r="B65" s="8"/>
      <c r="C65" s="7" t="s">
        <v>8</v>
      </c>
      <c r="D65" s="1" t="str">
        <f>$F$3</f>
        <v>86</v>
      </c>
      <c r="E65" s="9"/>
      <c r="F65" s="9"/>
      <c r="G65" s="9"/>
      <c r="H65" s="9"/>
      <c r="I65" s="9"/>
      <c r="J65" s="10"/>
      <c r="L65" s="8"/>
      <c r="M65" s="7" t="s">
        <v>8</v>
      </c>
      <c r="N65" s="1" t="str">
        <f>$E$3</f>
        <v>6C</v>
      </c>
      <c r="O65" s="9"/>
      <c r="P65" s="9"/>
      <c r="Q65" s="9"/>
      <c r="R65" s="9"/>
      <c r="S65" s="9"/>
      <c r="T65" s="10"/>
    </row>
    <row r="66" spans="2:20" x14ac:dyDescent="0.3">
      <c r="B66" s="8"/>
      <c r="C66" s="9"/>
      <c r="D66" s="9"/>
      <c r="E66" s="9"/>
      <c r="F66" s="9"/>
      <c r="G66" s="9"/>
      <c r="H66" s="9"/>
      <c r="I66" s="9"/>
      <c r="J66" s="10"/>
      <c r="L66" s="8"/>
      <c r="M66" s="9"/>
      <c r="N66" s="9"/>
      <c r="O66" s="9"/>
      <c r="P66" s="9"/>
      <c r="Q66" s="9"/>
      <c r="R66" s="9"/>
      <c r="S66" s="9"/>
      <c r="T66" s="10"/>
    </row>
    <row r="67" spans="2:20" x14ac:dyDescent="0.3">
      <c r="B67" s="8"/>
      <c r="C67" s="44" t="s">
        <v>9</v>
      </c>
      <c r="D67" s="44"/>
      <c r="E67" s="44"/>
      <c r="F67" s="44"/>
      <c r="G67" s="9"/>
      <c r="H67" s="9"/>
      <c r="I67" s="9"/>
      <c r="J67" s="10"/>
      <c r="L67" s="8"/>
      <c r="M67" s="44" t="s">
        <v>9</v>
      </c>
      <c r="N67" s="44"/>
      <c r="O67" s="44"/>
      <c r="P67" s="44"/>
      <c r="Q67" s="9"/>
      <c r="R67" s="9"/>
      <c r="S67" s="9"/>
      <c r="T67" s="10"/>
    </row>
    <row r="68" spans="2:20" x14ac:dyDescent="0.3">
      <c r="B68" s="8"/>
      <c r="C68" s="1" t="str">
        <f>Расчёт!D12</f>
        <v>D6</v>
      </c>
      <c r="D68" s="1" t="str">
        <f>Расчёт!E12</f>
        <v>5F</v>
      </c>
      <c r="E68" s="1" t="str">
        <f>Расчёт!F12</f>
        <v>80</v>
      </c>
      <c r="F68" s="1" t="str">
        <f>Расчёт!G12</f>
        <v>94</v>
      </c>
      <c r="G68" s="9"/>
      <c r="H68" s="9"/>
      <c r="I68" s="9"/>
      <c r="J68" s="10"/>
      <c r="L68" s="8"/>
      <c r="M68" s="1" t="str">
        <f>Расчёт!P12</f>
        <v>3F</v>
      </c>
      <c r="N68" s="1" t="str">
        <f>Расчёт!Q12</f>
        <v>BD</v>
      </c>
      <c r="O68" s="1" t="str">
        <f>Расчёт!R12</f>
        <v>DF</v>
      </c>
      <c r="P68" s="1" t="str">
        <f>Расчёт!S12</f>
        <v>C2</v>
      </c>
      <c r="Q68" s="9"/>
      <c r="R68" s="9"/>
      <c r="S68" s="9"/>
      <c r="T68" s="10"/>
    </row>
    <row r="69" spans="2:20" x14ac:dyDescent="0.3">
      <c r="B69" s="8"/>
      <c r="C69" s="9"/>
      <c r="D69" s="9"/>
      <c r="E69" s="9"/>
      <c r="F69" s="9"/>
      <c r="G69" s="9"/>
      <c r="H69" s="9"/>
      <c r="I69" s="9"/>
      <c r="J69" s="10"/>
      <c r="L69" s="8"/>
      <c r="M69" s="9"/>
      <c r="N69" s="9"/>
      <c r="O69" s="9"/>
      <c r="P69" s="9"/>
      <c r="Q69" s="9"/>
      <c r="R69" s="9"/>
      <c r="S69" s="9"/>
      <c r="T69" s="10"/>
    </row>
    <row r="70" spans="2:20" x14ac:dyDescent="0.3">
      <c r="B70" s="43" t="s">
        <v>6</v>
      </c>
      <c r="C70" s="44"/>
      <c r="D70" s="44"/>
      <c r="E70" s="44"/>
      <c r="F70" s="9"/>
      <c r="G70" s="44" t="s">
        <v>7</v>
      </c>
      <c r="H70" s="44"/>
      <c r="I70" s="44"/>
      <c r="J70" s="45"/>
      <c r="L70" s="43" t="s">
        <v>6</v>
      </c>
      <c r="M70" s="44"/>
      <c r="N70" s="44"/>
      <c r="O70" s="44"/>
      <c r="P70" s="9"/>
      <c r="Q70" s="44" t="s">
        <v>7</v>
      </c>
      <c r="R70" s="44"/>
      <c r="S70" s="44"/>
      <c r="T70" s="45"/>
    </row>
    <row r="71" spans="2:20" x14ac:dyDescent="0.3">
      <c r="B71" s="16" t="str">
        <f>BIN2HEX(CONCATENATE(MOD(MID(HEX2BIN(C68,8),1,1)+MID(HEX2BIN(G63,8),1,1),2),MOD(MID(HEX2BIN(C68,8),2,1)+MID(HEX2BIN(G63,8),2,1),2),MOD(MID(HEX2BIN(C68,8),3,1)+MID(HEX2BIN(G63,8),3,1),2),MOD(MID(HEX2BIN(C68,8),4,1)+MID(HEX2BIN(G63,8),4,1),2),MOD(MID(HEX2BIN(C68,8),5,1)+MID(HEX2BIN(G63,8),5,1),2),MOD(MID(HEX2BIN(C68,8),6,1)+MID(HEX2BIN(G63,8),6,1),2),MOD(MID(HEX2BIN(C68,8),7,1)+MID(HEX2BIN(G63,8),7,1),2),MOD(MID(HEX2BIN(C68,8),8,1)+MID(HEX2BIN(G63,8),8,1),2)),2)</f>
        <v>9B</v>
      </c>
      <c r="C71" s="1" t="str">
        <f>BIN2HEX(CONCATENATE(MOD(MID(HEX2BIN(D68,8),1,1)+MID(HEX2BIN(H63,8),1,1),2),MOD(MID(HEX2BIN(D68,8),2,1)+MID(HEX2BIN(H63,8),2,1),2),MOD(MID(HEX2BIN(D68,8),3,1)+MID(HEX2BIN(H63,8),3,1),2),MOD(MID(HEX2BIN(D68,8),4,1)+MID(HEX2BIN(H63,8),4,1),2),MOD(MID(HEX2BIN(D68,8),5,1)+MID(HEX2BIN(H63,8),5,1),2),MOD(MID(HEX2BIN(D68,8),6,1)+MID(HEX2BIN(H63,8),6,1),2),MOD(MID(HEX2BIN(D68,8),7,1)+MID(HEX2BIN(H63,8),7,1),2),MOD(MID(HEX2BIN(D68,8),8,1)+MID(HEX2BIN(H63,8),8,1),2)),2)</f>
        <v>8E</v>
      </c>
      <c r="D71" s="1" t="str">
        <f>BIN2HEX(CONCATENATE(MOD(MID(HEX2BIN(E68,8),1,1)+MID(HEX2BIN(I63,8),1,1),2),MOD(MID(HEX2BIN(E68,8),2,1)+MID(HEX2BIN(I63,8),2,1),2),MOD(MID(HEX2BIN(E68,8),3,1)+MID(HEX2BIN(I63,8),3,1),2),MOD(MID(HEX2BIN(E68,8),4,1)+MID(HEX2BIN(I63,8),4,1),2),MOD(MID(HEX2BIN(E68,8),5,1)+MID(HEX2BIN(I63,8),5,1),2),MOD(MID(HEX2BIN(E68,8),6,1)+MID(HEX2BIN(I63,8),6,1),2),MOD(MID(HEX2BIN(E68,8),7,1)+MID(HEX2BIN(I63,8),7,1),2),MOD(MID(HEX2BIN(E68,8),8,1)+MID(HEX2BIN(I63,8),8,1),2)),2)</f>
        <v>A4</v>
      </c>
      <c r="E71" s="1" t="str">
        <f>BIN2HEX(CONCATENATE(MOD(MID(HEX2BIN(F68,8),1,1)+MID(HEX2BIN(J63,8),1,1),2),MOD(MID(HEX2BIN(F68,8),2,1)+MID(HEX2BIN(J63,8),2,1),2),MOD(MID(HEX2BIN(F68,8),3,1)+MID(HEX2BIN(J63,8),3,1),2),MOD(MID(HEX2BIN(F68,8),4,1)+MID(HEX2BIN(J63,8),4,1),2),MOD(MID(HEX2BIN(F68,8),5,1)+MID(HEX2BIN(J63,8),5,1),2),MOD(MID(HEX2BIN(F68,8),6,1)+MID(HEX2BIN(J63,8),6,1),2),MOD(MID(HEX2BIN(F68,8),7,1)+MID(HEX2BIN(J63,8),7,1),2),MOD(MID(HEX2BIN(F68,8),8,1)+MID(HEX2BIN(J63,8),8,1),2)),2)</f>
        <v>E9</v>
      </c>
      <c r="F71" s="9"/>
      <c r="G71" s="1" t="str">
        <f>B63</f>
        <v>EA</v>
      </c>
      <c r="H71" s="1" t="str">
        <f>C63</f>
        <v>0F</v>
      </c>
      <c r="I71" s="1" t="str">
        <f>D63</f>
        <v>A7</v>
      </c>
      <c r="J71" s="13" t="str">
        <f>E63</f>
        <v>77</v>
      </c>
      <c r="L71" s="16" t="str">
        <f>BIN2HEX(CONCATENATE(MOD(MID(HEX2BIN(M68,8),1,1)+MID(HEX2BIN(Q63,8),1,1),2),MOD(MID(HEX2BIN(M68,8),2,1)+MID(HEX2BIN(Q63,8),2,1),2),MOD(MID(HEX2BIN(M68,8),3,1)+MID(HEX2BIN(Q63,8),3,1),2),MOD(MID(HEX2BIN(M68,8),4,1)+MID(HEX2BIN(Q63,8),4,1),2),MOD(MID(HEX2BIN(M68,8),5,1)+MID(HEX2BIN(Q63,8),5,1),2),MOD(MID(HEX2BIN(M68,8),6,1)+MID(HEX2BIN(Q63,8),6,1),2),MOD(MID(HEX2BIN(M68,8),7,1)+MID(HEX2BIN(Q63,8),7,1),2),MOD(MID(HEX2BIN(M68,8),8,1)+MID(HEX2BIN(Q63,8),8,1),2)),2)</f>
        <v>D5</v>
      </c>
      <c r="M71" s="1" t="str">
        <f>BIN2HEX(CONCATENATE(MOD(MID(HEX2BIN(N68,8),1,1)+MID(HEX2BIN(R63,8),1,1),2),MOD(MID(HEX2BIN(N68,8),2,1)+MID(HEX2BIN(R63,8),2,1),2),MOD(MID(HEX2BIN(N68,8),3,1)+MID(HEX2BIN(R63,8),3,1),2),MOD(MID(HEX2BIN(N68,8),4,1)+MID(HEX2BIN(R63,8),4,1),2),MOD(MID(HEX2BIN(N68,8),5,1)+MID(HEX2BIN(R63,8),5,1),2),MOD(MID(HEX2BIN(N68,8),6,1)+MID(HEX2BIN(R63,8),6,1),2),MOD(MID(HEX2BIN(N68,8),7,1)+MID(HEX2BIN(R63,8),7,1),2),MOD(MID(HEX2BIN(N68,8),8,1)+MID(HEX2BIN(R63,8),8,1),2)),2)</f>
        <v>B2</v>
      </c>
      <c r="N71" s="1" t="str">
        <f>BIN2HEX(CONCATENATE(MOD(MID(HEX2BIN(O68,8),1,1)+MID(HEX2BIN(S63,8),1,1),2),MOD(MID(HEX2BIN(O68,8),2,1)+MID(HEX2BIN(S63,8),2,1),2),MOD(MID(HEX2BIN(O68,8),3,1)+MID(HEX2BIN(S63,8),3,1),2),MOD(MID(HEX2BIN(O68,8),4,1)+MID(HEX2BIN(S63,8),4,1),2),MOD(MID(HEX2BIN(O68,8),5,1)+MID(HEX2BIN(S63,8),5,1),2),MOD(MID(HEX2BIN(O68,8),6,1)+MID(HEX2BIN(S63,8),6,1),2),MOD(MID(HEX2BIN(O68,8),7,1)+MID(HEX2BIN(S63,8),7,1),2),MOD(MID(HEX2BIN(O68,8),8,1)+MID(HEX2BIN(S63,8),8,1),2)),2)</f>
        <v>78</v>
      </c>
      <c r="O71" s="1" t="str">
        <f>BIN2HEX(CONCATENATE(MOD(MID(HEX2BIN(P68,8),1,1)+MID(HEX2BIN(T63,8),1,1),2),MOD(MID(HEX2BIN(P68,8),2,1)+MID(HEX2BIN(T63,8),2,1),2),MOD(MID(HEX2BIN(P68,8),3,1)+MID(HEX2BIN(T63,8),3,1),2),MOD(MID(HEX2BIN(P68,8),4,1)+MID(HEX2BIN(T63,8),4,1),2),MOD(MID(HEX2BIN(P68,8),5,1)+MID(HEX2BIN(T63,8),5,1),2),MOD(MID(HEX2BIN(P68,8),6,1)+MID(HEX2BIN(T63,8),6,1),2),MOD(MID(HEX2BIN(P68,8),7,1)+MID(HEX2BIN(T63,8),7,1),2),MOD(MID(HEX2BIN(P68,8),8,1)+MID(HEX2BIN(T63,8),8,1),2)),2)</f>
        <v>B5</v>
      </c>
      <c r="P71" s="9"/>
      <c r="Q71" s="1" t="str">
        <f>L63</f>
        <v>4D</v>
      </c>
      <c r="R71" s="1" t="str">
        <f>M63</f>
        <v>D1</v>
      </c>
      <c r="S71" s="1" t="str">
        <f>N63</f>
        <v>24</v>
      </c>
      <c r="T71" s="13" t="str">
        <f>O63</f>
        <v>7D</v>
      </c>
    </row>
    <row r="72" spans="2:20" x14ac:dyDescent="0.3">
      <c r="B72" s="8"/>
      <c r="C72" s="9"/>
      <c r="D72" s="9"/>
      <c r="E72" s="9"/>
      <c r="F72" s="9"/>
      <c r="G72" s="9"/>
      <c r="H72" s="9"/>
      <c r="I72" s="9"/>
      <c r="J72" s="10"/>
      <c r="L72" s="8"/>
      <c r="M72" s="9"/>
      <c r="N72" s="9"/>
      <c r="O72" s="9"/>
      <c r="P72" s="9"/>
      <c r="Q72" s="9"/>
      <c r="R72" s="9"/>
      <c r="S72" s="9"/>
      <c r="T72" s="10"/>
    </row>
    <row r="73" spans="2:20" x14ac:dyDescent="0.3">
      <c r="B73" s="8"/>
      <c r="C73" s="9" t="s">
        <v>20</v>
      </c>
      <c r="D73" s="9"/>
      <c r="E73" s="9"/>
      <c r="F73" s="9"/>
      <c r="G73" s="9"/>
      <c r="H73" s="9"/>
      <c r="I73" s="9"/>
      <c r="J73" s="10"/>
      <c r="L73" s="8"/>
      <c r="M73" s="9" t="s">
        <v>20</v>
      </c>
      <c r="N73" s="9"/>
      <c r="O73" s="9"/>
      <c r="P73" s="9"/>
      <c r="Q73" s="9"/>
      <c r="R73" s="9"/>
      <c r="S73" s="9"/>
      <c r="T73" s="10"/>
    </row>
    <row r="74" spans="2:20" x14ac:dyDescent="0.3">
      <c r="B74" s="43" t="s">
        <v>6</v>
      </c>
      <c r="C74" s="44"/>
      <c r="D74" s="44"/>
      <c r="E74" s="44"/>
      <c r="F74" s="9"/>
      <c r="G74" s="44" t="s">
        <v>7</v>
      </c>
      <c r="H74" s="44"/>
      <c r="I74" s="44"/>
      <c r="J74" s="45"/>
      <c r="L74" s="43" t="s">
        <v>6</v>
      </c>
      <c r="M74" s="44"/>
      <c r="N74" s="44"/>
      <c r="O74" s="44"/>
      <c r="P74" s="9"/>
      <c r="Q74" s="44" t="s">
        <v>7</v>
      </c>
      <c r="R74" s="44"/>
      <c r="S74" s="44"/>
      <c r="T74" s="45"/>
    </row>
    <row r="75" spans="2:20" x14ac:dyDescent="0.3">
      <c r="B75" s="16" t="str">
        <f>B71</f>
        <v>9B</v>
      </c>
      <c r="C75" s="1" t="str">
        <f>C71</f>
        <v>8E</v>
      </c>
      <c r="D75" s="1" t="str">
        <f>D71</f>
        <v>A4</v>
      </c>
      <c r="E75" s="1" t="str">
        <f>E71</f>
        <v>E9</v>
      </c>
      <c r="F75" s="9"/>
      <c r="G75" s="1" t="str">
        <f>G71</f>
        <v>EA</v>
      </c>
      <c r="H75" s="1" t="str">
        <f>H71</f>
        <v>0F</v>
      </c>
      <c r="I75" s="1" t="str">
        <f>I71</f>
        <v>A7</v>
      </c>
      <c r="J75" s="13" t="str">
        <f>J71</f>
        <v>77</v>
      </c>
      <c r="L75" s="16" t="str">
        <f>L71</f>
        <v>D5</v>
      </c>
      <c r="M75" s="1" t="str">
        <f>M71</f>
        <v>B2</v>
      </c>
      <c r="N75" s="1" t="str">
        <f>N71</f>
        <v>78</v>
      </c>
      <c r="O75" s="1" t="str">
        <f>O71</f>
        <v>B5</v>
      </c>
      <c r="P75" s="9"/>
      <c r="Q75" s="1" t="str">
        <f>Q71</f>
        <v>4D</v>
      </c>
      <c r="R75" s="1" t="str">
        <f>R71</f>
        <v>D1</v>
      </c>
      <c r="S75" s="1" t="str">
        <f>S71</f>
        <v>24</v>
      </c>
      <c r="T75" s="13" t="str">
        <f>T71</f>
        <v>7D</v>
      </c>
    </row>
    <row r="76" spans="2:20" x14ac:dyDescent="0.3">
      <c r="B76" s="8"/>
      <c r="C76" s="9"/>
      <c r="D76" s="9"/>
      <c r="E76" s="9"/>
      <c r="F76" s="9"/>
      <c r="G76" s="9"/>
      <c r="H76" s="9"/>
      <c r="I76" s="9"/>
      <c r="J76" s="10"/>
      <c r="L76" s="8"/>
      <c r="M76" s="9"/>
      <c r="N76" s="9"/>
      <c r="O76" s="9"/>
      <c r="P76" s="9"/>
      <c r="Q76" s="9"/>
      <c r="R76" s="9"/>
      <c r="S76" s="9"/>
      <c r="T76" s="10"/>
    </row>
    <row r="77" spans="2:20" x14ac:dyDescent="0.3">
      <c r="B77" s="8"/>
      <c r="C77" s="7" t="s">
        <v>8</v>
      </c>
      <c r="D77" s="1" t="str">
        <f>$G$3</f>
        <v>99</v>
      </c>
      <c r="E77" s="9"/>
      <c r="F77" s="9"/>
      <c r="G77" s="9"/>
      <c r="H77" s="9"/>
      <c r="I77" s="9"/>
      <c r="J77" s="10"/>
      <c r="L77" s="8"/>
      <c r="M77" s="7" t="s">
        <v>8</v>
      </c>
      <c r="N77" s="1" t="str">
        <f>$D$3</f>
        <v>38</v>
      </c>
      <c r="O77" s="9"/>
      <c r="P77" s="9"/>
      <c r="Q77" s="9"/>
      <c r="R77" s="9"/>
      <c r="S77" s="9"/>
      <c r="T77" s="10"/>
    </row>
    <row r="78" spans="2:20" x14ac:dyDescent="0.3">
      <c r="B78" s="8"/>
      <c r="C78" s="9"/>
      <c r="D78" s="9"/>
      <c r="E78" s="9"/>
      <c r="F78" s="9"/>
      <c r="G78" s="9"/>
      <c r="H78" s="9"/>
      <c r="I78" s="9"/>
      <c r="J78" s="10"/>
      <c r="L78" s="8"/>
      <c r="M78" s="9"/>
      <c r="N78" s="9"/>
      <c r="O78" s="9"/>
      <c r="P78" s="9"/>
      <c r="Q78" s="9"/>
      <c r="R78" s="9"/>
      <c r="S78" s="9"/>
      <c r="T78" s="10"/>
    </row>
    <row r="79" spans="2:20" x14ac:dyDescent="0.3">
      <c r="B79" s="8"/>
      <c r="C79" s="44" t="s">
        <v>9</v>
      </c>
      <c r="D79" s="44"/>
      <c r="E79" s="44"/>
      <c r="F79" s="44"/>
      <c r="G79" s="9"/>
      <c r="H79" s="9"/>
      <c r="I79" s="9"/>
      <c r="J79" s="10"/>
      <c r="L79" s="8"/>
      <c r="M79" s="44" t="s">
        <v>9</v>
      </c>
      <c r="N79" s="44"/>
      <c r="O79" s="44"/>
      <c r="P79" s="44"/>
      <c r="Q79" s="9"/>
      <c r="R79" s="9"/>
      <c r="S79" s="9"/>
      <c r="T79" s="10"/>
    </row>
    <row r="80" spans="2:20" x14ac:dyDescent="0.3">
      <c r="B80" s="8"/>
      <c r="C80" s="1" t="str">
        <f>Расчёт!D14</f>
        <v>7B</v>
      </c>
      <c r="D80" s="1" t="str">
        <f>Расчёт!E14</f>
        <v>F0</v>
      </c>
      <c r="E80" s="1" t="str">
        <f>Расчёт!F14</f>
        <v>7F</v>
      </c>
      <c r="F80" s="1" t="str">
        <f>Расчёт!G14</f>
        <v>0B</v>
      </c>
      <c r="G80" s="9"/>
      <c r="H80" s="9"/>
      <c r="I80" s="9"/>
      <c r="J80" s="10"/>
      <c r="L80" s="8"/>
      <c r="M80" s="1" t="str">
        <f>Расчёт!P14</f>
        <v>BD</v>
      </c>
      <c r="N80" s="1" t="str">
        <f>Расчёт!Q14</f>
        <v>BD</v>
      </c>
      <c r="O80" s="1" t="str">
        <f>Расчёт!R14</f>
        <v>76</v>
      </c>
      <c r="P80" s="1" t="str">
        <f>Расчёт!S14</f>
        <v>2B</v>
      </c>
      <c r="Q80" s="9"/>
      <c r="R80" s="9"/>
      <c r="S80" s="9"/>
      <c r="T80" s="10"/>
    </row>
    <row r="81" spans="2:20" x14ac:dyDescent="0.3">
      <c r="B81" s="8"/>
      <c r="C81" s="9"/>
      <c r="D81" s="9"/>
      <c r="E81" s="9"/>
      <c r="F81" s="9"/>
      <c r="G81" s="9"/>
      <c r="H81" s="9"/>
      <c r="I81" s="9"/>
      <c r="J81" s="10"/>
      <c r="L81" s="8"/>
      <c r="M81" s="9"/>
      <c r="N81" s="9"/>
      <c r="O81" s="9"/>
      <c r="P81" s="9"/>
      <c r="Q81" s="9"/>
      <c r="R81" s="9"/>
      <c r="S81" s="9"/>
      <c r="T81" s="10"/>
    </row>
    <row r="82" spans="2:20" x14ac:dyDescent="0.3">
      <c r="B82" s="43" t="s">
        <v>6</v>
      </c>
      <c r="C82" s="44"/>
      <c r="D82" s="44"/>
      <c r="E82" s="44"/>
      <c r="F82" s="9"/>
      <c r="G82" s="44" t="s">
        <v>7</v>
      </c>
      <c r="H82" s="44"/>
      <c r="I82" s="44"/>
      <c r="J82" s="45"/>
      <c r="L82" s="43" t="s">
        <v>6</v>
      </c>
      <c r="M82" s="44"/>
      <c r="N82" s="44"/>
      <c r="O82" s="44"/>
      <c r="P82" s="9"/>
      <c r="Q82" s="44" t="s">
        <v>7</v>
      </c>
      <c r="R82" s="44"/>
      <c r="S82" s="44"/>
      <c r="T82" s="45"/>
    </row>
    <row r="83" spans="2:20" x14ac:dyDescent="0.3">
      <c r="B83" s="16" t="str">
        <f>BIN2HEX(CONCATENATE(MOD(MID(HEX2BIN(C80,8),1,1)+MID(HEX2BIN(G75,8),1,1),2),MOD(MID(HEX2BIN(C80,8),2,1)+MID(HEX2BIN(G75,8),2,1),2),MOD(MID(HEX2BIN(C80,8),3,1)+MID(HEX2BIN(G75,8),3,1),2),MOD(MID(HEX2BIN(C80,8),4,1)+MID(HEX2BIN(G75,8),4,1),2),MOD(MID(HEX2BIN(C80,8),5,1)+MID(HEX2BIN(G75,8),5,1),2),MOD(MID(HEX2BIN(C80,8),6,1)+MID(HEX2BIN(G75,8),6,1),2),MOD(MID(HEX2BIN(C80,8),7,1)+MID(HEX2BIN(G75,8),7,1),2),MOD(MID(HEX2BIN(C80,8),8,1)+MID(HEX2BIN(G75,8),8,1),2)),2)</f>
        <v>91</v>
      </c>
      <c r="C83" s="1" t="str">
        <f>BIN2HEX(CONCATENATE(MOD(MID(HEX2BIN(D80,8),1,1)+MID(HEX2BIN(H75,8),1,1),2),MOD(MID(HEX2BIN(D80,8),2,1)+MID(HEX2BIN(H75,8),2,1),2),MOD(MID(HEX2BIN(D80,8),3,1)+MID(HEX2BIN(H75,8),3,1),2),MOD(MID(HEX2BIN(D80,8),4,1)+MID(HEX2BIN(H75,8),4,1),2),MOD(MID(HEX2BIN(D80,8),5,1)+MID(HEX2BIN(H75,8),5,1),2),MOD(MID(HEX2BIN(D80,8),6,1)+MID(HEX2BIN(H75,8),6,1),2),MOD(MID(HEX2BIN(D80,8),7,1)+MID(HEX2BIN(H75,8),7,1),2),MOD(MID(HEX2BIN(D80,8),8,1)+MID(HEX2BIN(H75,8),8,1),2)),2)</f>
        <v>FF</v>
      </c>
      <c r="D83" s="1" t="str">
        <f>BIN2HEX(CONCATENATE(MOD(MID(HEX2BIN(E80,8),1,1)+MID(HEX2BIN(I75,8),1,1),2),MOD(MID(HEX2BIN(E80,8),2,1)+MID(HEX2BIN(I75,8),2,1),2),MOD(MID(HEX2BIN(E80,8),3,1)+MID(HEX2BIN(I75,8),3,1),2),MOD(MID(HEX2BIN(E80,8),4,1)+MID(HEX2BIN(I75,8),4,1),2),MOD(MID(HEX2BIN(E80,8),5,1)+MID(HEX2BIN(I75,8),5,1),2),MOD(MID(HEX2BIN(E80,8),6,1)+MID(HEX2BIN(I75,8),6,1),2),MOD(MID(HEX2BIN(E80,8),7,1)+MID(HEX2BIN(I75,8),7,1),2),MOD(MID(HEX2BIN(E80,8),8,1)+MID(HEX2BIN(I75,8),8,1),2)),2)</f>
        <v>D8</v>
      </c>
      <c r="E83" s="1" t="str">
        <f>BIN2HEX(CONCATENATE(MOD(MID(HEX2BIN(F80,8),1,1)+MID(HEX2BIN(J75,8),1,1),2),MOD(MID(HEX2BIN(F80,8),2,1)+MID(HEX2BIN(J75,8),2,1),2),MOD(MID(HEX2BIN(F80,8),3,1)+MID(HEX2BIN(J75,8),3,1),2),MOD(MID(HEX2BIN(F80,8),4,1)+MID(HEX2BIN(J75,8),4,1),2),MOD(MID(HEX2BIN(F80,8),5,1)+MID(HEX2BIN(J75,8),5,1),2),MOD(MID(HEX2BIN(F80,8),6,1)+MID(HEX2BIN(J75,8),6,1),2),MOD(MID(HEX2BIN(F80,8),7,1)+MID(HEX2BIN(J75,8),7,1),2),MOD(MID(HEX2BIN(F80,8),8,1)+MID(HEX2BIN(J75,8),8,1),2)),2)</f>
        <v>7C</v>
      </c>
      <c r="F83" s="9"/>
      <c r="G83" s="1" t="str">
        <f>B75</f>
        <v>9B</v>
      </c>
      <c r="H83" s="1" t="str">
        <f>C75</f>
        <v>8E</v>
      </c>
      <c r="I83" s="1" t="str">
        <f>D75</f>
        <v>A4</v>
      </c>
      <c r="J83" s="13" t="str">
        <f>E75</f>
        <v>E9</v>
      </c>
      <c r="L83" s="16" t="str">
        <f>BIN2HEX(CONCATENATE(MOD(MID(HEX2BIN(M80,8),1,1)+MID(HEX2BIN(Q75,8),1,1),2),MOD(MID(HEX2BIN(M80,8),2,1)+MID(HEX2BIN(Q75,8),2,1),2),MOD(MID(HEX2BIN(M80,8),3,1)+MID(HEX2BIN(Q75,8),3,1),2),MOD(MID(HEX2BIN(M80,8),4,1)+MID(HEX2BIN(Q75,8),4,1),2),MOD(MID(HEX2BIN(M80,8),5,1)+MID(HEX2BIN(Q75,8),5,1),2),MOD(MID(HEX2BIN(M80,8),6,1)+MID(HEX2BIN(Q75,8),6,1),2),MOD(MID(HEX2BIN(M80,8),7,1)+MID(HEX2BIN(Q75,8),7,1),2),MOD(MID(HEX2BIN(M80,8),8,1)+MID(HEX2BIN(Q75,8),8,1),2)),2)</f>
        <v>F0</v>
      </c>
      <c r="M83" s="1" t="str">
        <f>BIN2HEX(CONCATENATE(MOD(MID(HEX2BIN(N80,8),1,1)+MID(HEX2BIN(R75,8),1,1),2),MOD(MID(HEX2BIN(N80,8),2,1)+MID(HEX2BIN(R75,8),2,1),2),MOD(MID(HEX2BIN(N80,8),3,1)+MID(HEX2BIN(R75,8),3,1),2),MOD(MID(HEX2BIN(N80,8),4,1)+MID(HEX2BIN(R75,8),4,1),2),MOD(MID(HEX2BIN(N80,8),5,1)+MID(HEX2BIN(R75,8),5,1),2),MOD(MID(HEX2BIN(N80,8),6,1)+MID(HEX2BIN(R75,8),6,1),2),MOD(MID(HEX2BIN(N80,8),7,1)+MID(HEX2BIN(R75,8),7,1),2),MOD(MID(HEX2BIN(N80,8),8,1)+MID(HEX2BIN(R75,8),8,1),2)),2)</f>
        <v>6C</v>
      </c>
      <c r="N83" s="1" t="str">
        <f>BIN2HEX(CONCATENATE(MOD(MID(HEX2BIN(O80,8),1,1)+MID(HEX2BIN(S75,8),1,1),2),MOD(MID(HEX2BIN(O80,8),2,1)+MID(HEX2BIN(S75,8),2,1),2),MOD(MID(HEX2BIN(O80,8),3,1)+MID(HEX2BIN(S75,8),3,1),2),MOD(MID(HEX2BIN(O80,8),4,1)+MID(HEX2BIN(S75,8),4,1),2),MOD(MID(HEX2BIN(O80,8),5,1)+MID(HEX2BIN(S75,8),5,1),2),MOD(MID(HEX2BIN(O80,8),6,1)+MID(HEX2BIN(S75,8),6,1),2),MOD(MID(HEX2BIN(O80,8),7,1)+MID(HEX2BIN(S75,8),7,1),2),MOD(MID(HEX2BIN(O80,8),8,1)+MID(HEX2BIN(S75,8),8,1),2)),2)</f>
        <v>52</v>
      </c>
      <c r="O83" s="1" t="str">
        <f>BIN2HEX(CONCATENATE(MOD(MID(HEX2BIN(P80,8),1,1)+MID(HEX2BIN(T75,8),1,1),2),MOD(MID(HEX2BIN(P80,8),2,1)+MID(HEX2BIN(T75,8),2,1),2),MOD(MID(HEX2BIN(P80,8),3,1)+MID(HEX2BIN(T75,8),3,1),2),MOD(MID(HEX2BIN(P80,8),4,1)+MID(HEX2BIN(T75,8),4,1),2),MOD(MID(HEX2BIN(P80,8),5,1)+MID(HEX2BIN(T75,8),5,1),2),MOD(MID(HEX2BIN(P80,8),6,1)+MID(HEX2BIN(T75,8),6,1),2),MOD(MID(HEX2BIN(P80,8),7,1)+MID(HEX2BIN(T75,8),7,1),2),MOD(MID(HEX2BIN(P80,8),8,1)+MID(HEX2BIN(T75,8),8,1),2)),2)</f>
        <v>56</v>
      </c>
      <c r="P83" s="9"/>
      <c r="Q83" s="1" t="str">
        <f>L75</f>
        <v>D5</v>
      </c>
      <c r="R83" s="1" t="str">
        <f>M75</f>
        <v>B2</v>
      </c>
      <c r="S83" s="1" t="str">
        <f>N75</f>
        <v>78</v>
      </c>
      <c r="T83" s="13" t="str">
        <f>O75</f>
        <v>B5</v>
      </c>
    </row>
    <row r="84" spans="2:20" x14ac:dyDescent="0.3">
      <c r="B84" s="8"/>
      <c r="C84" s="9"/>
      <c r="D84" s="9"/>
      <c r="E84" s="9"/>
      <c r="F84" s="9"/>
      <c r="G84" s="9"/>
      <c r="H84" s="9"/>
      <c r="I84" s="9"/>
      <c r="J84" s="10"/>
      <c r="L84" s="8"/>
      <c r="M84" s="9"/>
      <c r="N84" s="9"/>
      <c r="O84" s="9"/>
      <c r="P84" s="9"/>
      <c r="Q84" s="9"/>
      <c r="R84" s="9"/>
      <c r="S84" s="9"/>
      <c r="T84" s="10"/>
    </row>
    <row r="85" spans="2:20" x14ac:dyDescent="0.3">
      <c r="B85" s="8"/>
      <c r="C85" s="9" t="s">
        <v>21</v>
      </c>
      <c r="D85" s="9"/>
      <c r="E85" s="9"/>
      <c r="F85" s="9"/>
      <c r="G85" s="9"/>
      <c r="H85" s="9"/>
      <c r="I85" s="9"/>
      <c r="J85" s="10"/>
      <c r="L85" s="8"/>
      <c r="M85" s="9" t="s">
        <v>21</v>
      </c>
      <c r="N85" s="9"/>
      <c r="O85" s="9"/>
      <c r="P85" s="9"/>
      <c r="Q85" s="9"/>
      <c r="R85" s="9"/>
      <c r="S85" s="9"/>
      <c r="T85" s="10"/>
    </row>
    <row r="86" spans="2:20" x14ac:dyDescent="0.3">
      <c r="B86" s="43" t="s">
        <v>6</v>
      </c>
      <c r="C86" s="44"/>
      <c r="D86" s="44"/>
      <c r="E86" s="44"/>
      <c r="F86" s="9"/>
      <c r="G86" s="44" t="s">
        <v>7</v>
      </c>
      <c r="H86" s="44"/>
      <c r="I86" s="44"/>
      <c r="J86" s="45"/>
      <c r="L86" s="43" t="s">
        <v>6</v>
      </c>
      <c r="M86" s="44"/>
      <c r="N86" s="44"/>
      <c r="O86" s="44"/>
      <c r="P86" s="9"/>
      <c r="Q86" s="44" t="s">
        <v>7</v>
      </c>
      <c r="R86" s="44"/>
      <c r="S86" s="44"/>
      <c r="T86" s="45"/>
    </row>
    <row r="87" spans="2:20" x14ac:dyDescent="0.3">
      <c r="B87" s="16" t="str">
        <f>B83</f>
        <v>91</v>
      </c>
      <c r="C87" s="1" t="str">
        <f>C83</f>
        <v>FF</v>
      </c>
      <c r="D87" s="1" t="str">
        <f>D83</f>
        <v>D8</v>
      </c>
      <c r="E87" s="1" t="str">
        <f>E83</f>
        <v>7C</v>
      </c>
      <c r="F87" s="9"/>
      <c r="G87" s="1" t="str">
        <f>G83</f>
        <v>9B</v>
      </c>
      <c r="H87" s="1" t="str">
        <f>H83</f>
        <v>8E</v>
      </c>
      <c r="I87" s="1" t="str">
        <f>I83</f>
        <v>A4</v>
      </c>
      <c r="J87" s="13" t="str">
        <f>J83</f>
        <v>E9</v>
      </c>
      <c r="L87" s="16" t="str">
        <f>L83</f>
        <v>F0</v>
      </c>
      <c r="M87" s="1" t="str">
        <f>M83</f>
        <v>6C</v>
      </c>
      <c r="N87" s="1" t="str">
        <f>N83</f>
        <v>52</v>
      </c>
      <c r="O87" s="1" t="str">
        <f>O83</f>
        <v>56</v>
      </c>
      <c r="P87" s="9"/>
      <c r="Q87" s="1" t="str">
        <f>Q83</f>
        <v>D5</v>
      </c>
      <c r="R87" s="1" t="str">
        <f>R83</f>
        <v>B2</v>
      </c>
      <c r="S87" s="1" t="str">
        <f>S83</f>
        <v>78</v>
      </c>
      <c r="T87" s="13" t="str">
        <f>T83</f>
        <v>B5</v>
      </c>
    </row>
    <row r="88" spans="2:20" x14ac:dyDescent="0.3">
      <c r="B88" s="8"/>
      <c r="C88" s="9"/>
      <c r="D88" s="9"/>
      <c r="E88" s="9"/>
      <c r="F88" s="9"/>
      <c r="G88" s="9"/>
      <c r="H88" s="9"/>
      <c r="I88" s="9"/>
      <c r="J88" s="10"/>
      <c r="L88" s="8"/>
      <c r="M88" s="9"/>
      <c r="N88" s="9"/>
      <c r="O88" s="9"/>
      <c r="P88" s="9"/>
      <c r="Q88" s="9"/>
      <c r="R88" s="9"/>
      <c r="S88" s="9"/>
      <c r="T88" s="10"/>
    </row>
    <row r="89" spans="2:20" x14ac:dyDescent="0.3">
      <c r="B89" s="8"/>
      <c r="C89" s="7" t="s">
        <v>8</v>
      </c>
      <c r="D89" s="1" t="str">
        <f>$H$3</f>
        <v>A8</v>
      </c>
      <c r="E89" s="9"/>
      <c r="F89" s="9"/>
      <c r="G89" s="9"/>
      <c r="H89" s="9"/>
      <c r="I89" s="9"/>
      <c r="J89" s="10"/>
      <c r="L89" s="8"/>
      <c r="M89" s="7" t="s">
        <v>8</v>
      </c>
      <c r="N89" s="1" t="str">
        <f>$C$3</f>
        <v>FA</v>
      </c>
      <c r="O89" s="9"/>
      <c r="P89" s="9"/>
      <c r="Q89" s="9"/>
      <c r="R89" s="9"/>
      <c r="S89" s="9"/>
      <c r="T89" s="10"/>
    </row>
    <row r="90" spans="2:20" x14ac:dyDescent="0.3">
      <c r="B90" s="8"/>
      <c r="C90" s="9"/>
      <c r="D90" s="9"/>
      <c r="E90" s="9"/>
      <c r="F90" s="9"/>
      <c r="G90" s="9"/>
      <c r="H90" s="9"/>
      <c r="I90" s="9"/>
      <c r="J90" s="10"/>
      <c r="L90" s="8"/>
      <c r="M90" s="9"/>
      <c r="N90" s="9"/>
      <c r="O90" s="9"/>
      <c r="P90" s="9"/>
      <c r="Q90" s="9"/>
      <c r="R90" s="9"/>
      <c r="S90" s="9"/>
      <c r="T90" s="10"/>
    </row>
    <row r="91" spans="2:20" x14ac:dyDescent="0.3">
      <c r="B91" s="8"/>
      <c r="C91" s="44" t="s">
        <v>9</v>
      </c>
      <c r="D91" s="44"/>
      <c r="E91" s="44"/>
      <c r="F91" s="44"/>
      <c r="G91" s="9"/>
      <c r="H91" s="9"/>
      <c r="I91" s="9"/>
      <c r="J91" s="10"/>
      <c r="L91" s="8"/>
      <c r="M91" s="44" t="s">
        <v>9</v>
      </c>
      <c r="N91" s="44"/>
      <c r="O91" s="44"/>
      <c r="P91" s="44"/>
      <c r="Q91" s="9"/>
      <c r="R91" s="9"/>
      <c r="S91" s="9"/>
      <c r="T91" s="10"/>
    </row>
    <row r="92" spans="2:20" x14ac:dyDescent="0.3">
      <c r="B92" s="8"/>
      <c r="C92" s="1" t="str">
        <f>Расчёт!D16</f>
        <v>C5</v>
      </c>
      <c r="D92" s="1" t="str">
        <f>Расчёт!E16</f>
        <v>24</v>
      </c>
      <c r="E92" s="1" t="str">
        <f>Расчёт!F16</f>
        <v>46</v>
      </c>
      <c r="F92" s="1" t="str">
        <f>Расчёт!G16</f>
        <v>5F</v>
      </c>
      <c r="G92" s="9"/>
      <c r="H92" s="9"/>
      <c r="I92" s="9"/>
      <c r="J92" s="10"/>
      <c r="L92" s="8"/>
      <c r="M92" s="1" t="str">
        <f>Расчёт!P16</f>
        <v>49</v>
      </c>
      <c r="N92" s="1" t="str">
        <f>Расчёт!Q16</f>
        <v>0A</v>
      </c>
      <c r="O92" s="1" t="str">
        <f>Расчёт!R16</f>
        <v>DB</v>
      </c>
      <c r="P92" s="1" t="str">
        <f>Расчёт!S16</f>
        <v>2B</v>
      </c>
      <c r="Q92" s="9"/>
      <c r="R92" s="9"/>
      <c r="S92" s="9"/>
      <c r="T92" s="10"/>
    </row>
    <row r="93" spans="2:20" x14ac:dyDescent="0.3">
      <c r="B93" s="8"/>
      <c r="C93" s="9"/>
      <c r="D93" s="9"/>
      <c r="E93" s="9"/>
      <c r="F93" s="9"/>
      <c r="G93" s="9"/>
      <c r="H93" s="9"/>
      <c r="I93" s="9"/>
      <c r="J93" s="10"/>
      <c r="L93" s="8"/>
      <c r="M93" s="9"/>
      <c r="N93" s="9"/>
      <c r="O93" s="9"/>
      <c r="P93" s="9"/>
      <c r="Q93" s="9"/>
      <c r="R93" s="9"/>
      <c r="S93" s="9"/>
      <c r="T93" s="10"/>
    </row>
    <row r="94" spans="2:20" x14ac:dyDescent="0.3">
      <c r="B94" s="43" t="s">
        <v>6</v>
      </c>
      <c r="C94" s="44"/>
      <c r="D94" s="44"/>
      <c r="E94" s="44"/>
      <c r="F94" s="9"/>
      <c r="G94" s="44" t="s">
        <v>7</v>
      </c>
      <c r="H94" s="44"/>
      <c r="I94" s="44"/>
      <c r="J94" s="45"/>
      <c r="L94" s="43" t="s">
        <v>6</v>
      </c>
      <c r="M94" s="44"/>
      <c r="N94" s="44"/>
      <c r="O94" s="44"/>
      <c r="P94" s="9"/>
      <c r="Q94" s="44" t="s">
        <v>7</v>
      </c>
      <c r="R94" s="44"/>
      <c r="S94" s="44"/>
      <c r="T94" s="45"/>
    </row>
    <row r="95" spans="2:20" x14ac:dyDescent="0.3">
      <c r="B95" s="16" t="str">
        <f>BIN2HEX(CONCATENATE(MOD(MID(HEX2BIN(C92,8),1,1)+MID(HEX2BIN(G87,8),1,1),2),MOD(MID(HEX2BIN(C92,8),2,1)+MID(HEX2BIN(G87,8),2,1),2),MOD(MID(HEX2BIN(C92,8),3,1)+MID(HEX2BIN(G87,8),3,1),2),MOD(MID(HEX2BIN(C92,8),4,1)+MID(HEX2BIN(G87,8),4,1),2),MOD(MID(HEX2BIN(C92,8),5,1)+MID(HEX2BIN(G87,8),5,1),2),MOD(MID(HEX2BIN(C92,8),6,1)+MID(HEX2BIN(G87,8),6,1),2),MOD(MID(HEX2BIN(C92,8),7,1)+MID(HEX2BIN(G87,8),7,1),2),MOD(MID(HEX2BIN(C92,8),8,1)+MID(HEX2BIN(G87,8),8,1),2)),2)</f>
        <v>5E</v>
      </c>
      <c r="C95" s="1" t="str">
        <f>BIN2HEX(CONCATENATE(MOD(MID(HEX2BIN(D92,8),1,1)+MID(HEX2BIN(H87,8),1,1),2),MOD(MID(HEX2BIN(D92,8),2,1)+MID(HEX2BIN(H87,8),2,1),2),MOD(MID(HEX2BIN(D92,8),3,1)+MID(HEX2BIN(H87,8),3,1),2),MOD(MID(HEX2BIN(D92,8),4,1)+MID(HEX2BIN(H87,8),4,1),2),MOD(MID(HEX2BIN(D92,8),5,1)+MID(HEX2BIN(H87,8),5,1),2),MOD(MID(HEX2BIN(D92,8),6,1)+MID(HEX2BIN(H87,8),6,1),2),MOD(MID(HEX2BIN(D92,8),7,1)+MID(HEX2BIN(H87,8),7,1),2),MOD(MID(HEX2BIN(D92,8),8,1)+MID(HEX2BIN(H87,8),8,1),2)),2)</f>
        <v>AA</v>
      </c>
      <c r="D95" s="1" t="str">
        <f>BIN2HEX(CONCATENATE(MOD(MID(HEX2BIN(E92,8),1,1)+MID(HEX2BIN(I87,8),1,1),2),MOD(MID(HEX2BIN(E92,8),2,1)+MID(HEX2BIN(I87,8),2,1),2),MOD(MID(HEX2BIN(E92,8),3,1)+MID(HEX2BIN(I87,8),3,1),2),MOD(MID(HEX2BIN(E92,8),4,1)+MID(HEX2BIN(I87,8),4,1),2),MOD(MID(HEX2BIN(E92,8),5,1)+MID(HEX2BIN(I87,8),5,1),2),MOD(MID(HEX2BIN(E92,8),6,1)+MID(HEX2BIN(I87,8),6,1),2),MOD(MID(HEX2BIN(E92,8),7,1)+MID(HEX2BIN(I87,8),7,1),2),MOD(MID(HEX2BIN(E92,8),8,1)+MID(HEX2BIN(I87,8),8,1),2)),2)</f>
        <v>E2</v>
      </c>
      <c r="E95" s="1" t="str">
        <f>BIN2HEX(CONCATENATE(MOD(MID(HEX2BIN(F92,8),1,1)+MID(HEX2BIN(J87,8),1,1),2),MOD(MID(HEX2BIN(F92,8),2,1)+MID(HEX2BIN(J87,8),2,1),2),MOD(MID(HEX2BIN(F92,8),3,1)+MID(HEX2BIN(J87,8),3,1),2),MOD(MID(HEX2BIN(F92,8),4,1)+MID(HEX2BIN(J87,8),4,1),2),MOD(MID(HEX2BIN(F92,8),5,1)+MID(HEX2BIN(J87,8),5,1),2),MOD(MID(HEX2BIN(F92,8),6,1)+MID(HEX2BIN(J87,8),6,1),2),MOD(MID(HEX2BIN(F92,8),7,1)+MID(HEX2BIN(J87,8),7,1),2),MOD(MID(HEX2BIN(F92,8),8,1)+MID(HEX2BIN(J87,8),8,1),2)),2)</f>
        <v>B6</v>
      </c>
      <c r="F95" s="9"/>
      <c r="G95" s="1" t="str">
        <f>B87</f>
        <v>91</v>
      </c>
      <c r="H95" s="1" t="str">
        <f>C87</f>
        <v>FF</v>
      </c>
      <c r="I95" s="1" t="str">
        <f>D87</f>
        <v>D8</v>
      </c>
      <c r="J95" s="13" t="str">
        <f>E87</f>
        <v>7C</v>
      </c>
      <c r="L95" s="16" t="str">
        <f>BIN2HEX(CONCATENATE(MOD(MID(HEX2BIN(M92,8),1,1)+MID(HEX2BIN(Q87,8),1,1),2),MOD(MID(HEX2BIN(M92,8),2,1)+MID(HEX2BIN(Q87,8),2,1),2),MOD(MID(HEX2BIN(M92,8),3,1)+MID(HEX2BIN(Q87,8),3,1),2),MOD(MID(HEX2BIN(M92,8),4,1)+MID(HEX2BIN(Q87,8),4,1),2),MOD(MID(HEX2BIN(M92,8),5,1)+MID(HEX2BIN(Q87,8),5,1),2),MOD(MID(HEX2BIN(M92,8),6,1)+MID(HEX2BIN(Q87,8),6,1),2),MOD(MID(HEX2BIN(M92,8),7,1)+MID(HEX2BIN(Q87,8),7,1),2),MOD(MID(HEX2BIN(M92,8),8,1)+MID(HEX2BIN(Q87,8),8,1),2)),2)</f>
        <v>9C</v>
      </c>
      <c r="M95" s="1" t="str">
        <f>BIN2HEX(CONCATENATE(MOD(MID(HEX2BIN(N92,8),1,1)+MID(HEX2BIN(R87,8),1,1),2),MOD(MID(HEX2BIN(N92,8),2,1)+MID(HEX2BIN(R87,8),2,1),2),MOD(MID(HEX2BIN(N92,8),3,1)+MID(HEX2BIN(R87,8),3,1),2),MOD(MID(HEX2BIN(N92,8),4,1)+MID(HEX2BIN(R87,8),4,1),2),MOD(MID(HEX2BIN(N92,8),5,1)+MID(HEX2BIN(R87,8),5,1),2),MOD(MID(HEX2BIN(N92,8),6,1)+MID(HEX2BIN(R87,8),6,1),2),MOD(MID(HEX2BIN(N92,8),7,1)+MID(HEX2BIN(R87,8),7,1),2),MOD(MID(HEX2BIN(N92,8),8,1)+MID(HEX2BIN(R87,8),8,1),2)),2)</f>
        <v>B8</v>
      </c>
      <c r="N95" s="1" t="str">
        <f>BIN2HEX(CONCATENATE(MOD(MID(HEX2BIN(O92,8),1,1)+MID(HEX2BIN(S87,8),1,1),2),MOD(MID(HEX2BIN(O92,8),2,1)+MID(HEX2BIN(S87,8),2,1),2),MOD(MID(HEX2BIN(O92,8),3,1)+MID(HEX2BIN(S87,8),3,1),2),MOD(MID(HEX2BIN(O92,8),4,1)+MID(HEX2BIN(S87,8),4,1),2),MOD(MID(HEX2BIN(O92,8),5,1)+MID(HEX2BIN(S87,8),5,1),2),MOD(MID(HEX2BIN(O92,8),6,1)+MID(HEX2BIN(S87,8),6,1),2),MOD(MID(HEX2BIN(O92,8),7,1)+MID(HEX2BIN(S87,8),7,1),2),MOD(MID(HEX2BIN(O92,8),8,1)+MID(HEX2BIN(S87,8),8,1),2)),2)</f>
        <v>A3</v>
      </c>
      <c r="O95" s="1" t="str">
        <f>BIN2HEX(CONCATENATE(MOD(MID(HEX2BIN(P92,8),1,1)+MID(HEX2BIN(T87,8),1,1),2),MOD(MID(HEX2BIN(P92,8),2,1)+MID(HEX2BIN(T87,8),2,1),2),MOD(MID(HEX2BIN(P92,8),3,1)+MID(HEX2BIN(T87,8),3,1),2),MOD(MID(HEX2BIN(P92,8),4,1)+MID(HEX2BIN(T87,8),4,1),2),MOD(MID(HEX2BIN(P92,8),5,1)+MID(HEX2BIN(T87,8),5,1),2),MOD(MID(HEX2BIN(P92,8),6,1)+MID(HEX2BIN(T87,8),6,1),2),MOD(MID(HEX2BIN(P92,8),7,1)+MID(HEX2BIN(T87,8),7,1),2),MOD(MID(HEX2BIN(P92,8),8,1)+MID(HEX2BIN(T87,8),8,1),2)),2)</f>
        <v>9E</v>
      </c>
      <c r="P95" s="9"/>
      <c r="Q95" s="1" t="str">
        <f>L87</f>
        <v>F0</v>
      </c>
      <c r="R95" s="1" t="str">
        <f>M87</f>
        <v>6C</v>
      </c>
      <c r="S95" s="1" t="str">
        <f>N87</f>
        <v>52</v>
      </c>
      <c r="T95" s="13" t="str">
        <f>O87</f>
        <v>56</v>
      </c>
    </row>
    <row r="96" spans="2:20" x14ac:dyDescent="0.3">
      <c r="B96" s="8"/>
      <c r="C96" s="9"/>
      <c r="D96" s="9"/>
      <c r="E96" s="9"/>
      <c r="F96" s="9"/>
      <c r="G96" s="9"/>
      <c r="H96" s="9"/>
      <c r="I96" s="9"/>
      <c r="J96" s="10"/>
      <c r="L96" s="8"/>
      <c r="M96" s="9"/>
      <c r="N96" s="9"/>
      <c r="O96" s="9"/>
      <c r="P96" s="9"/>
      <c r="Q96" s="9"/>
      <c r="R96" s="9"/>
      <c r="S96" s="9"/>
      <c r="T96" s="10"/>
    </row>
    <row r="97" spans="2:20" x14ac:dyDescent="0.3">
      <c r="B97" s="8"/>
      <c r="C97" s="9" t="s">
        <v>22</v>
      </c>
      <c r="D97" s="9"/>
      <c r="E97" s="9"/>
      <c r="F97" s="9"/>
      <c r="G97" s="9"/>
      <c r="H97" s="9"/>
      <c r="I97" s="9"/>
      <c r="J97" s="10"/>
      <c r="L97" s="8"/>
      <c r="M97" s="9" t="s">
        <v>22</v>
      </c>
      <c r="N97" s="9"/>
      <c r="O97" s="9"/>
      <c r="P97" s="9"/>
      <c r="Q97" s="9"/>
      <c r="R97" s="9"/>
      <c r="S97" s="9"/>
      <c r="T97" s="10"/>
    </row>
    <row r="98" spans="2:20" x14ac:dyDescent="0.3">
      <c r="B98" s="43" t="s">
        <v>6</v>
      </c>
      <c r="C98" s="44"/>
      <c r="D98" s="44"/>
      <c r="E98" s="44"/>
      <c r="F98" s="9"/>
      <c r="G98" s="44" t="s">
        <v>7</v>
      </c>
      <c r="H98" s="44"/>
      <c r="I98" s="44"/>
      <c r="J98" s="45"/>
      <c r="L98" s="43" t="s">
        <v>6</v>
      </c>
      <c r="M98" s="44"/>
      <c r="N98" s="44"/>
      <c r="O98" s="44"/>
      <c r="P98" s="9"/>
      <c r="Q98" s="44" t="s">
        <v>7</v>
      </c>
      <c r="R98" s="44"/>
      <c r="S98" s="44"/>
      <c r="T98" s="45"/>
    </row>
    <row r="99" spans="2:20" x14ac:dyDescent="0.3">
      <c r="B99" s="16" t="str">
        <f>B95</f>
        <v>5E</v>
      </c>
      <c r="C99" s="1" t="str">
        <f>C95</f>
        <v>AA</v>
      </c>
      <c r="D99" s="1" t="str">
        <f>D95</f>
        <v>E2</v>
      </c>
      <c r="E99" s="1" t="str">
        <f>E95</f>
        <v>B6</v>
      </c>
      <c r="F99" s="9"/>
      <c r="G99" s="1" t="str">
        <f>G95</f>
        <v>91</v>
      </c>
      <c r="H99" s="1" t="str">
        <f>H95</f>
        <v>FF</v>
      </c>
      <c r="I99" s="1" t="str">
        <f>I95</f>
        <v>D8</v>
      </c>
      <c r="J99" s="13" t="str">
        <f>J95</f>
        <v>7C</v>
      </c>
      <c r="L99" s="16" t="str">
        <f>L95</f>
        <v>9C</v>
      </c>
      <c r="M99" s="1" t="str">
        <f>M95</f>
        <v>B8</v>
      </c>
      <c r="N99" s="1" t="str">
        <f>N95</f>
        <v>A3</v>
      </c>
      <c r="O99" s="1" t="str">
        <f>O95</f>
        <v>9E</v>
      </c>
      <c r="P99" s="9"/>
      <c r="Q99" s="1" t="str">
        <f>Q95</f>
        <v>F0</v>
      </c>
      <c r="R99" s="1" t="str">
        <f>R95</f>
        <v>6C</v>
      </c>
      <c r="S99" s="1" t="str">
        <f>S95</f>
        <v>52</v>
      </c>
      <c r="T99" s="13" t="str">
        <f>T95</f>
        <v>56</v>
      </c>
    </row>
    <row r="100" spans="2:20" x14ac:dyDescent="0.3">
      <c r="B100" s="8"/>
      <c r="C100" s="9"/>
      <c r="D100" s="9"/>
      <c r="E100" s="9"/>
      <c r="F100" s="9"/>
      <c r="G100" s="9"/>
      <c r="H100" s="9"/>
      <c r="I100" s="9"/>
      <c r="J100" s="10"/>
      <c r="L100" s="8"/>
      <c r="M100" s="9"/>
      <c r="N100" s="9"/>
      <c r="O100" s="9"/>
      <c r="P100" s="9"/>
      <c r="Q100" s="9"/>
      <c r="R100" s="9"/>
      <c r="S100" s="9"/>
      <c r="T100" s="10"/>
    </row>
    <row r="101" spans="2:20" x14ac:dyDescent="0.3">
      <c r="B101" s="8"/>
      <c r="C101" s="7" t="s">
        <v>8</v>
      </c>
      <c r="D101" s="1" t="str">
        <f>$I$3</f>
        <v>53</v>
      </c>
      <c r="E101" s="9"/>
      <c r="F101" s="9"/>
      <c r="G101" s="9"/>
      <c r="H101" s="9"/>
      <c r="I101" s="9"/>
      <c r="J101" s="10"/>
      <c r="L101" s="8"/>
      <c r="M101" s="7" t="s">
        <v>8</v>
      </c>
      <c r="N101" s="1" t="str">
        <f>$B$3</f>
        <v>65</v>
      </c>
      <c r="O101" s="9"/>
      <c r="P101" s="9"/>
      <c r="Q101" s="9"/>
      <c r="R101" s="9"/>
      <c r="S101" s="9"/>
      <c r="T101" s="10"/>
    </row>
    <row r="102" spans="2:20" x14ac:dyDescent="0.3">
      <c r="B102" s="8"/>
      <c r="C102" s="9"/>
      <c r="D102" s="9"/>
      <c r="E102" s="9"/>
      <c r="F102" s="9"/>
      <c r="G102" s="9"/>
      <c r="H102" s="9"/>
      <c r="I102" s="9"/>
      <c r="J102" s="10"/>
      <c r="L102" s="8"/>
      <c r="M102" s="9"/>
      <c r="N102" s="9"/>
      <c r="O102" s="9"/>
      <c r="P102" s="9"/>
      <c r="Q102" s="9"/>
      <c r="R102" s="9"/>
      <c r="S102" s="9"/>
      <c r="T102" s="10"/>
    </row>
    <row r="103" spans="2:20" x14ac:dyDescent="0.3">
      <c r="B103" s="8"/>
      <c r="C103" s="44" t="s">
        <v>9</v>
      </c>
      <c r="D103" s="44"/>
      <c r="E103" s="44"/>
      <c r="F103" s="44"/>
      <c r="G103" s="9"/>
      <c r="H103" s="9"/>
      <c r="I103" s="9"/>
      <c r="J103" s="10"/>
      <c r="L103" s="8"/>
      <c r="M103" s="44" t="s">
        <v>9</v>
      </c>
      <c r="N103" s="44"/>
      <c r="O103" s="44"/>
      <c r="P103" s="44"/>
      <c r="Q103" s="9"/>
      <c r="R103" s="9"/>
      <c r="S103" s="9"/>
      <c r="T103" s="10"/>
    </row>
    <row r="104" spans="2:20" x14ac:dyDescent="0.3">
      <c r="B104" s="8"/>
      <c r="C104" s="1" t="str">
        <f>Расчёт!D18</f>
        <v>51</v>
      </c>
      <c r="D104" s="1" t="str">
        <f>Расчёт!E18</f>
        <v>41</v>
      </c>
      <c r="E104" s="1" t="str">
        <f>Расчёт!F18</f>
        <v>95</v>
      </c>
      <c r="F104" s="1" t="str">
        <f>Расчёт!G18</f>
        <v>34</v>
      </c>
      <c r="G104" s="9"/>
      <c r="H104" s="9"/>
      <c r="I104" s="9"/>
      <c r="J104" s="10"/>
      <c r="L104" s="8"/>
      <c r="M104" s="1" t="str">
        <f>Расчёт!P18</f>
        <v>8D</v>
      </c>
      <c r="N104" s="1" t="str">
        <f>Расчёт!Q18</f>
        <v>00</v>
      </c>
      <c r="O104" s="1" t="str">
        <f>Расчёт!R18</f>
        <v>26</v>
      </c>
      <c r="P104" s="1" t="str">
        <f>Расчёт!S18</f>
        <v>DD</v>
      </c>
      <c r="Q104" s="9"/>
      <c r="R104" s="9"/>
      <c r="S104" s="9"/>
      <c r="T104" s="10"/>
    </row>
    <row r="105" spans="2:20" x14ac:dyDescent="0.3">
      <c r="B105" s="8"/>
      <c r="C105" s="9"/>
      <c r="D105" s="9"/>
      <c r="E105" s="9"/>
      <c r="F105" s="9"/>
      <c r="G105" s="9"/>
      <c r="H105" s="9"/>
      <c r="I105" s="9"/>
      <c r="J105" s="10"/>
      <c r="L105" s="8"/>
      <c r="M105" s="9"/>
      <c r="N105" s="9"/>
      <c r="O105" s="9"/>
      <c r="P105" s="9"/>
      <c r="Q105" s="9"/>
      <c r="R105" s="9"/>
      <c r="S105" s="9"/>
      <c r="T105" s="10"/>
    </row>
    <row r="106" spans="2:20" x14ac:dyDescent="0.3">
      <c r="B106" s="43" t="s">
        <v>6</v>
      </c>
      <c r="C106" s="44"/>
      <c r="D106" s="44"/>
      <c r="E106" s="44"/>
      <c r="F106" s="9"/>
      <c r="G106" s="44" t="s">
        <v>7</v>
      </c>
      <c r="H106" s="44"/>
      <c r="I106" s="44"/>
      <c r="J106" s="45"/>
      <c r="L106" s="43" t="s">
        <v>6</v>
      </c>
      <c r="M106" s="44"/>
      <c r="N106" s="44"/>
      <c r="O106" s="44"/>
      <c r="P106" s="9"/>
      <c r="Q106" s="44" t="s">
        <v>7</v>
      </c>
      <c r="R106" s="44"/>
      <c r="S106" s="44"/>
      <c r="T106" s="45"/>
    </row>
    <row r="107" spans="2:20" ht="18.600000000000001" thickBot="1" x14ac:dyDescent="0.35">
      <c r="B107" s="15" t="str">
        <f>B99</f>
        <v>5E</v>
      </c>
      <c r="C107" s="12" t="str">
        <f>C99</f>
        <v>AA</v>
      </c>
      <c r="D107" s="12" t="str">
        <f>D99</f>
        <v>E2</v>
      </c>
      <c r="E107" s="12" t="str">
        <f>E99</f>
        <v>B6</v>
      </c>
      <c r="F107" s="11"/>
      <c r="G107" s="12" t="str">
        <f>BIN2HEX(CONCATENATE(MOD(MID(HEX2BIN(C104,8),1,1)+MID(HEX2BIN(G99,8),1,1),2),MOD(MID(HEX2BIN(C104,8),2,1)+MID(HEX2BIN(G99,8),2,1),2),MOD(MID(HEX2BIN(C104,8),3,1)+MID(HEX2BIN(G99,8),3,1),2),MOD(MID(HEX2BIN(C104,8),4,1)+MID(HEX2BIN(G99,8),4,1),2),MOD(MID(HEX2BIN(C104,8),5,1)+MID(HEX2BIN(G99,8),5,1),2),MOD(MID(HEX2BIN(C104,8),6,1)+MID(HEX2BIN(G99,8),6,1),2),MOD(MID(HEX2BIN(C104,8),7,1)+MID(HEX2BIN(G99,8),7,1),2),MOD(MID(HEX2BIN(C104,8),8,1)+MID(HEX2BIN(G99,8),8,1),2)),2)</f>
        <v>C0</v>
      </c>
      <c r="H107" s="12" t="str">
        <f>BIN2HEX(CONCATENATE(MOD(MID(HEX2BIN(D104,8),1,1)+MID(HEX2BIN(H99,8),1,1),2),MOD(MID(HEX2BIN(D104,8),2,1)+MID(HEX2BIN(H99,8),2,1),2),MOD(MID(HEX2BIN(D104,8),3,1)+MID(HEX2BIN(H99,8),3,1),2),MOD(MID(HEX2BIN(D104,8),4,1)+MID(HEX2BIN(H99,8),4,1),2),MOD(MID(HEX2BIN(D104,8),5,1)+MID(HEX2BIN(H99,8),5,1),2),MOD(MID(HEX2BIN(D104,8),6,1)+MID(HEX2BIN(H99,8),6,1),2),MOD(MID(HEX2BIN(D104,8),7,1)+MID(HEX2BIN(H99,8),7,1),2),MOD(MID(HEX2BIN(D104,8),8,1)+MID(HEX2BIN(H99,8),8,1),2)),2)</f>
        <v>BE</v>
      </c>
      <c r="I107" s="12" t="str">
        <f>BIN2HEX(CONCATENATE(MOD(MID(HEX2BIN(E104,8),1,1)+MID(HEX2BIN(I99,8),1,1),2),MOD(MID(HEX2BIN(E104,8),2,1)+MID(HEX2BIN(I99,8),2,1),2),MOD(MID(HEX2BIN(E104,8),3,1)+MID(HEX2BIN(I99,8),3,1),2),MOD(MID(HEX2BIN(E104,8),4,1)+MID(HEX2BIN(I99,8),4,1),2),MOD(MID(HEX2BIN(E104,8),5,1)+MID(HEX2BIN(I99,8),5,1),2),MOD(MID(HEX2BIN(E104,8),6,1)+MID(HEX2BIN(I99,8),6,1),2),MOD(MID(HEX2BIN(E104,8),7,1)+MID(HEX2BIN(I99,8),7,1),2),MOD(MID(HEX2BIN(E104,8),8,1)+MID(HEX2BIN(I99,8),8,1),2)),2)</f>
        <v>4D</v>
      </c>
      <c r="J107" s="14" t="str">
        <f>BIN2HEX(CONCATENATE(MOD(MID(HEX2BIN(F104,8),1,1)+MID(HEX2BIN(J99,8),1,1),2),MOD(MID(HEX2BIN(F104,8),2,1)+MID(HEX2BIN(J99,8),2,1),2),MOD(MID(HEX2BIN(F104,8),3,1)+MID(HEX2BIN(J99,8),3,1),2),MOD(MID(HEX2BIN(F104,8),4,1)+MID(HEX2BIN(J99,8),4,1),2),MOD(MID(HEX2BIN(F104,8),5,1)+MID(HEX2BIN(J99,8),5,1),2),MOD(MID(HEX2BIN(F104,8),6,1)+MID(HEX2BIN(J99,8),6,1),2),MOD(MID(HEX2BIN(F104,8),7,1)+MID(HEX2BIN(J99,8),7,1),2),MOD(MID(HEX2BIN(F104,8),8,1)+MID(HEX2BIN(J99,8),8,1),2)),2)</f>
        <v>48</v>
      </c>
      <c r="L107" s="15" t="str">
        <f>L99</f>
        <v>9C</v>
      </c>
      <c r="M107" s="12" t="str">
        <f>M99</f>
        <v>B8</v>
      </c>
      <c r="N107" s="12" t="str">
        <f>N99</f>
        <v>A3</v>
      </c>
      <c r="O107" s="12" t="str">
        <f>O99</f>
        <v>9E</v>
      </c>
      <c r="P107" s="11"/>
      <c r="Q107" s="12" t="str">
        <f>BIN2HEX(CONCATENATE(MOD(MID(HEX2BIN(M104,8),1,1)+MID(HEX2BIN(Q99,8),1,1),2),MOD(MID(HEX2BIN(M104,8),2,1)+MID(HEX2BIN(Q99,8),2,1),2),MOD(MID(HEX2BIN(M104,8),3,1)+MID(HEX2BIN(Q99,8),3,1),2),MOD(MID(HEX2BIN(M104,8),4,1)+MID(HEX2BIN(Q99,8),4,1),2),MOD(MID(HEX2BIN(M104,8),5,1)+MID(HEX2BIN(Q99,8),5,1),2),MOD(MID(HEX2BIN(M104,8),6,1)+MID(HEX2BIN(Q99,8),6,1),2),MOD(MID(HEX2BIN(M104,8),7,1)+MID(HEX2BIN(Q99,8),7,1),2),MOD(MID(HEX2BIN(M104,8),8,1)+MID(HEX2BIN(Q99,8),8,1),2)),2)</f>
        <v>7D</v>
      </c>
      <c r="R107" s="12" t="str">
        <f>BIN2HEX(CONCATENATE(MOD(MID(HEX2BIN(N104,8),1,1)+MID(HEX2BIN(R99,8),1,1),2),MOD(MID(HEX2BIN(N104,8),2,1)+MID(HEX2BIN(R99,8),2,1),2),MOD(MID(HEX2BIN(N104,8),3,1)+MID(HEX2BIN(R99,8),3,1),2),MOD(MID(HEX2BIN(N104,8),4,1)+MID(HEX2BIN(R99,8),4,1),2),MOD(MID(HEX2BIN(N104,8),5,1)+MID(HEX2BIN(R99,8),5,1),2),MOD(MID(HEX2BIN(N104,8),6,1)+MID(HEX2BIN(R99,8),6,1),2),MOD(MID(HEX2BIN(N104,8),7,1)+MID(HEX2BIN(R99,8),7,1),2),MOD(MID(HEX2BIN(N104,8),8,1)+MID(HEX2BIN(R99,8),8,1),2)),2)</f>
        <v>6C</v>
      </c>
      <c r="S107" s="12" t="str">
        <f>BIN2HEX(CONCATENATE(MOD(MID(HEX2BIN(O104,8),1,1)+MID(HEX2BIN(S99,8),1,1),2),MOD(MID(HEX2BIN(O104,8),2,1)+MID(HEX2BIN(S99,8),2,1),2),MOD(MID(HEX2BIN(O104,8),3,1)+MID(HEX2BIN(S99,8),3,1),2),MOD(MID(HEX2BIN(O104,8),4,1)+MID(HEX2BIN(S99,8),4,1),2),MOD(MID(HEX2BIN(O104,8),5,1)+MID(HEX2BIN(S99,8),5,1),2),MOD(MID(HEX2BIN(O104,8),6,1)+MID(HEX2BIN(S99,8),6,1),2),MOD(MID(HEX2BIN(O104,8),7,1)+MID(HEX2BIN(S99,8),7,1),2),MOD(MID(HEX2BIN(O104,8),8,1)+MID(HEX2BIN(S99,8),8,1),2)),2)</f>
        <v>74</v>
      </c>
      <c r="T107" s="14" t="str">
        <f>BIN2HEX(CONCATENATE(MOD(MID(HEX2BIN(P104,8),1,1)+MID(HEX2BIN(T99,8),1,1),2),MOD(MID(HEX2BIN(P104,8),2,1)+MID(HEX2BIN(T99,8),2,1),2),MOD(MID(HEX2BIN(P104,8),3,1)+MID(HEX2BIN(T99,8),3,1),2),MOD(MID(HEX2BIN(P104,8),4,1)+MID(HEX2BIN(T99,8),4,1),2),MOD(MID(HEX2BIN(P104,8),5,1)+MID(HEX2BIN(T99,8),5,1),2),MOD(MID(HEX2BIN(P104,8),6,1)+MID(HEX2BIN(T99,8),6,1),2),MOD(MID(HEX2BIN(P104,8),7,1)+MID(HEX2BIN(T99,8),7,1),2),MOD(MID(HEX2BIN(P104,8),8,1)+MID(HEX2BIN(T99,8),8,1),2)),2)</f>
        <v>8B</v>
      </c>
    </row>
  </sheetData>
  <sheetProtection sheet="1" objects="1" scenarios="1"/>
  <mergeCells count="87">
    <mergeCell ref="M103:P103"/>
    <mergeCell ref="L106:O106"/>
    <mergeCell ref="Q106:T106"/>
    <mergeCell ref="L12:T12"/>
    <mergeCell ref="M91:P91"/>
    <mergeCell ref="L94:O94"/>
    <mergeCell ref="Q94:T94"/>
    <mergeCell ref="L98:O98"/>
    <mergeCell ref="Q98:T98"/>
    <mergeCell ref="M79:P79"/>
    <mergeCell ref="L82:O82"/>
    <mergeCell ref="Q82:T82"/>
    <mergeCell ref="L86:O86"/>
    <mergeCell ref="Q86:T86"/>
    <mergeCell ref="M67:P67"/>
    <mergeCell ref="L70:O70"/>
    <mergeCell ref="Q70:T70"/>
    <mergeCell ref="L74:O74"/>
    <mergeCell ref="Q74:T74"/>
    <mergeCell ref="M55:P55"/>
    <mergeCell ref="L58:O58"/>
    <mergeCell ref="Q58:T58"/>
    <mergeCell ref="L62:O62"/>
    <mergeCell ref="Q62:T62"/>
    <mergeCell ref="M43:P43"/>
    <mergeCell ref="L46:O46"/>
    <mergeCell ref="Q46:T46"/>
    <mergeCell ref="L50:O50"/>
    <mergeCell ref="Q50:T50"/>
    <mergeCell ref="M31:P31"/>
    <mergeCell ref="L34:O34"/>
    <mergeCell ref="Q34:T34"/>
    <mergeCell ref="L38:O38"/>
    <mergeCell ref="Q38:T38"/>
    <mergeCell ref="M19:P19"/>
    <mergeCell ref="L22:O22"/>
    <mergeCell ref="Q22:T22"/>
    <mergeCell ref="L26:O26"/>
    <mergeCell ref="Q26:T26"/>
    <mergeCell ref="B98:E98"/>
    <mergeCell ref="G98:J98"/>
    <mergeCell ref="C103:F103"/>
    <mergeCell ref="B106:E106"/>
    <mergeCell ref="G106:J106"/>
    <mergeCell ref="B86:E86"/>
    <mergeCell ref="G86:J86"/>
    <mergeCell ref="C91:F91"/>
    <mergeCell ref="B94:E94"/>
    <mergeCell ref="G94:J94"/>
    <mergeCell ref="B74:E74"/>
    <mergeCell ref="G74:J74"/>
    <mergeCell ref="C79:F79"/>
    <mergeCell ref="B82:E82"/>
    <mergeCell ref="G82:J82"/>
    <mergeCell ref="B62:E62"/>
    <mergeCell ref="G62:J62"/>
    <mergeCell ref="C67:F67"/>
    <mergeCell ref="B70:E70"/>
    <mergeCell ref="G70:J70"/>
    <mergeCell ref="B50:E50"/>
    <mergeCell ref="G50:J50"/>
    <mergeCell ref="C55:F55"/>
    <mergeCell ref="B58:E58"/>
    <mergeCell ref="G58:J58"/>
    <mergeCell ref="B38:E38"/>
    <mergeCell ref="G38:J38"/>
    <mergeCell ref="C43:F43"/>
    <mergeCell ref="B46:E46"/>
    <mergeCell ref="G46:J46"/>
    <mergeCell ref="C19:F19"/>
    <mergeCell ref="B22:E22"/>
    <mergeCell ref="G22:J22"/>
    <mergeCell ref="B2:I2"/>
    <mergeCell ref="B5:I5"/>
    <mergeCell ref="B12:J12"/>
    <mergeCell ref="K2:S2"/>
    <mergeCell ref="U2:AC2"/>
    <mergeCell ref="B9:I9"/>
    <mergeCell ref="B14:E14"/>
    <mergeCell ref="G14:J14"/>
    <mergeCell ref="L14:O14"/>
    <mergeCell ref="Q14:T14"/>
    <mergeCell ref="B26:E26"/>
    <mergeCell ref="G26:J26"/>
    <mergeCell ref="C31:F31"/>
    <mergeCell ref="B34:E34"/>
    <mergeCell ref="G34:J3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2:X18"/>
  <sheetViews>
    <sheetView zoomScaleNormal="100" workbookViewId="0"/>
  </sheetViews>
  <sheetFormatPr defaultRowHeight="18" x14ac:dyDescent="0.3"/>
  <cols>
    <col min="1" max="1" width="8.88671875" style="17"/>
    <col min="2" max="2" width="3.5546875" style="17" bestFit="1" customWidth="1"/>
    <col min="3" max="3" width="8.109375" style="17" bestFit="1" customWidth="1"/>
    <col min="4" max="7" width="8.44140625" style="17" bestFit="1" customWidth="1"/>
    <col min="8" max="8" width="40.88671875" style="17" customWidth="1"/>
    <col min="9" max="9" width="9" style="17" bestFit="1" customWidth="1"/>
    <col min="10" max="10" width="10.77734375" style="17" customWidth="1"/>
    <col min="11" max="11" width="40.88671875" style="17" hidden="1" customWidth="1"/>
    <col min="12" max="12" width="43.5546875" style="17" hidden="1" customWidth="1"/>
    <col min="13" max="13" width="8.88671875" style="17"/>
    <col min="14" max="14" width="2.5546875" style="17" bestFit="1" customWidth="1"/>
    <col min="15" max="15" width="8.44140625" style="17" bestFit="1" customWidth="1"/>
    <col min="16" max="18" width="8.77734375" style="17" bestFit="1" customWidth="1"/>
    <col min="19" max="19" width="8.88671875" style="17"/>
    <col min="20" max="20" width="40.88671875" style="17" customWidth="1"/>
    <col min="21" max="21" width="9" style="17" bestFit="1" customWidth="1"/>
    <col min="22" max="22" width="10.77734375" style="17" customWidth="1"/>
    <col min="23" max="23" width="40.88671875" style="17" hidden="1" customWidth="1"/>
    <col min="24" max="24" width="43.5546875" style="17" hidden="1" customWidth="1"/>
    <col min="25" max="16384" width="8.88671875" style="17"/>
  </cols>
  <sheetData>
    <row r="2" spans="2:24" x14ac:dyDescent="0.3">
      <c r="B2" s="19"/>
      <c r="C2" s="19"/>
      <c r="D2" s="19" t="s">
        <v>11</v>
      </c>
      <c r="E2" s="19" t="s">
        <v>12</v>
      </c>
      <c r="F2" s="19" t="s">
        <v>13</v>
      </c>
      <c r="G2" s="19" t="s">
        <v>14</v>
      </c>
      <c r="H2" s="19" t="s">
        <v>32</v>
      </c>
      <c r="I2" s="19" t="s">
        <v>15</v>
      </c>
      <c r="J2" s="19" t="s">
        <v>33</v>
      </c>
      <c r="K2" s="19" t="s">
        <v>34</v>
      </c>
      <c r="L2" s="20" t="s">
        <v>35</v>
      </c>
      <c r="M2" s="21"/>
      <c r="N2" s="19"/>
      <c r="O2" s="19"/>
      <c r="P2" s="19" t="s">
        <v>11</v>
      </c>
      <c r="Q2" s="19" t="s">
        <v>12</v>
      </c>
      <c r="R2" s="19" t="s">
        <v>13</v>
      </c>
      <c r="S2" s="19" t="s">
        <v>14</v>
      </c>
      <c r="T2" s="19" t="s">
        <v>32</v>
      </c>
      <c r="U2" s="19" t="s">
        <v>15</v>
      </c>
      <c r="V2" s="19" t="s">
        <v>33</v>
      </c>
      <c r="W2" s="25" t="s">
        <v>34</v>
      </c>
      <c r="X2" s="20" t="s">
        <v>35</v>
      </c>
    </row>
    <row r="3" spans="2:24" x14ac:dyDescent="0.3">
      <c r="B3" s="52">
        <v>1</v>
      </c>
      <c r="C3" s="19" t="s">
        <v>6</v>
      </c>
      <c r="D3" s="19" t="str">
        <f>'Сеть Фейстеля'!B15</f>
        <v>9C</v>
      </c>
      <c r="E3" s="19" t="str">
        <f>'Сеть Фейстеля'!C15</f>
        <v>B8</v>
      </c>
      <c r="F3" s="19" t="str">
        <f>'Сеть Фейстеля'!D15</f>
        <v>A3</v>
      </c>
      <c r="G3" s="19" t="str">
        <f>'Сеть Фейстеля'!E15</f>
        <v>9E</v>
      </c>
      <c r="H3" s="19" t="str">
        <f>CONCATENATE(HEX2BIN(D3,8),HEX2BIN(E3,8),HEX2BIN(F3,8),HEX2BIN(G3,8))</f>
        <v>10011100101110001010001110011110</v>
      </c>
      <c r="I3" s="52" t="str">
        <f>'Сеть Фейстеля'!D17</f>
        <v>65</v>
      </c>
      <c r="J3" s="52" t="str">
        <f>HEX2BIN(I3,8)</f>
        <v>01100101</v>
      </c>
      <c r="K3" s="23" t="str">
        <f>CONCATENATE(HEX2BIN(G3,8),HEX2BIN(F3,8),HEX2BIN(E3,8),HEX2BIN(D3,8))</f>
        <v>10011110101000111011100010011100</v>
      </c>
      <c r="L3" s="22" t="str">
        <f>CONCATENATE(DEC2BIN(MOD(BIN2DEC(MID(K3,1,8))+BIN2DEC(MID(K4,1,8))+INT((BIN2DEC(MID(K3,9,8))+BIN2DEC(MID(K4,9,8))+INT((BIN2DEC(MID(K3,17,8))+BIN2DEC(MID(K4,17,8))+INT((BIN2DEC(MID(K3,25,8))+BIN2DEC(MID(K4,25,8)))/256))/256))/256),256),8),DEC2BIN(MOD(BIN2DEC(MID(K3,9,8))+BIN2DEC(MID(K4,9,8))+INT((BIN2DEC(MID(K3,17,8))+BIN2DEC(MID(K4,17,8))+INT((BIN2DEC(MID(K3,25,8))+BIN2DEC(MID(K4,25,8)))/256))/256),256),8),DEC2BIN(MOD(BIN2DEC(MID(K3,17,8))+BIN2DEC(MID(K4,17,8))+INT((BIN2DEC(MID(K3,25,8))+BIN2DEC(MID(K4,25,8)))/256),256),8),DEC2BIN(MOD(BIN2DEC(MID(K3,25,8))+BIN2DEC(MID(K4,25,8)),256),8))</f>
        <v>00000100011011101110100100110000</v>
      </c>
      <c r="M3" s="21"/>
      <c r="N3" s="52">
        <v>1</v>
      </c>
      <c r="O3" s="19" t="s">
        <v>6</v>
      </c>
      <c r="P3" s="19" t="str">
        <f>'Сеть Фейстеля'!L15</f>
        <v>5E</v>
      </c>
      <c r="Q3" s="19" t="str">
        <f>'Сеть Фейстеля'!M15</f>
        <v>AA</v>
      </c>
      <c r="R3" s="19" t="str">
        <f>'Сеть Фейстеля'!N15</f>
        <v>E2</v>
      </c>
      <c r="S3" s="19" t="str">
        <f>'Сеть Фейстеля'!O15</f>
        <v>B6</v>
      </c>
      <c r="T3" s="19" t="str">
        <f>CONCATENATE(HEX2BIN(P3,8),HEX2BIN(Q3,8),HEX2BIN(R3,8),HEX2BIN(S3,8))</f>
        <v>01011110101010101110001010110110</v>
      </c>
      <c r="U3" s="52" t="str">
        <f>'Сеть Фейстеля'!N17</f>
        <v>53</v>
      </c>
      <c r="V3" s="52" t="str">
        <f>HEX2BIN(U3,8)</f>
        <v>01010011</v>
      </c>
      <c r="W3" s="23" t="str">
        <f>CONCATENATE(HEX2BIN(S3,8),HEX2BIN(R3,8),HEX2BIN(Q3,8),HEX2BIN(P3,8))</f>
        <v>10110110111000101010101001011110</v>
      </c>
      <c r="X3" s="22" t="str">
        <f>CONCATENATE(DEC2BIN(MOD(BIN2DEC(MID(W3,1,8))+BIN2DEC(MID(W4,1,8))+INT((BIN2DEC(MID(W3,9,8))+BIN2DEC(MID(W4,9,8))+INT((BIN2DEC(MID(W3,17,8))+BIN2DEC(MID(W4,17,8))+INT((BIN2DEC(MID(W3,25,8))+BIN2DEC(MID(W4,25,8)))/256))/256))/256),256),8),DEC2BIN(MOD(BIN2DEC(MID(W3,9,8))+BIN2DEC(MID(W4,9,8))+INT((BIN2DEC(MID(W3,17,8))+BIN2DEC(MID(W4,17,8))+INT((BIN2DEC(MID(W3,25,8))+BIN2DEC(MID(W4,25,8)))/256))/256),256),8),DEC2BIN(MOD(BIN2DEC(MID(W3,17,8))+BIN2DEC(MID(W4,17,8))+INT((BIN2DEC(MID(W3,25,8))+BIN2DEC(MID(W4,25,8)))/256),256),8),DEC2BIN(MOD(BIN2DEC(MID(W3,25,8))+BIN2DEC(MID(W4,25,8)),256),8))</f>
        <v>00001010100010011010010010101010</v>
      </c>
    </row>
    <row r="4" spans="2:24" x14ac:dyDescent="0.3">
      <c r="B4" s="52"/>
      <c r="C4" s="19" t="s">
        <v>16</v>
      </c>
      <c r="D4" s="19" t="str">
        <f>BIN2HEX(MID($H4,1,8),2)</f>
        <v>8D</v>
      </c>
      <c r="E4" s="19" t="str">
        <f>BIN2HEX(MID($H4,9,8),2)</f>
        <v>00</v>
      </c>
      <c r="F4" s="19" t="str">
        <f>BIN2HEX(MID($H4,17,8),2)</f>
        <v>26</v>
      </c>
      <c r="G4" s="19" t="str">
        <f>BIN2HEX(MID($H4,25,8),2)</f>
        <v>DD</v>
      </c>
      <c r="H4" s="19" t="str">
        <f>L4</f>
        <v>10001101000000000010011011011101</v>
      </c>
      <c r="I4" s="52"/>
      <c r="J4" s="52"/>
      <c r="K4" s="18" t="str">
        <f>CONCATENATE(DEC2BIN(MOD(BIN2DEC(J3)+INT((2*BIN2DEC(J3)+INT((BIN2DEC(J3)+2*BIN2DEC(J3)+BIN2DEC(MID(J3,1,2)))/256))/256),256),8),DEC2BIN(MOD(2*BIN2DEC(J3)+INT((BIN2DEC(J3)+2*BIN2DEC(J3)+BIN2DEC(MID(J3,1,2)))/256),256),8),DEC2BIN(MOD(BIN2DEC(J3)+2*BIN2DEC(J3)+BIN2DEC(MID(J3,1,2)),256),8),MID(J3,3,6),"00")</f>
        <v>01100101110010110011000010010100</v>
      </c>
      <c r="L4" s="24" t="str">
        <f>CONCATENATE(MID(L3,6,8),MID(L3,30,3),MID(L3,1,5),MID(L3,22,8),MID(L3,14,8))</f>
        <v>10001101000000000010011011011101</v>
      </c>
      <c r="M4" s="21"/>
      <c r="N4" s="52"/>
      <c r="O4" s="19" t="s">
        <v>16</v>
      </c>
      <c r="P4" s="19" t="str">
        <f>BIN2HEX(MID($T4,1,8),2)</f>
        <v>51</v>
      </c>
      <c r="Q4" s="19" t="str">
        <f>BIN2HEX(MID($T4,9,8),2)</f>
        <v>41</v>
      </c>
      <c r="R4" s="19" t="str">
        <f>BIN2HEX(MID($T4,17,8),2)</f>
        <v>95</v>
      </c>
      <c r="S4" s="19" t="str">
        <f>BIN2HEX(MID($T4,25,8),2)</f>
        <v>34</v>
      </c>
      <c r="T4" s="19" t="str">
        <f>X4</f>
        <v>01010001010000011001010100110100</v>
      </c>
      <c r="U4" s="52"/>
      <c r="V4" s="52"/>
      <c r="W4" s="18" t="str">
        <f>CONCATENATE(DEC2BIN(MOD(BIN2DEC(V3)+INT((2*BIN2DEC(V3)+INT((BIN2DEC(V3)+2*BIN2DEC(V3)+BIN2DEC(MID(V3,1,2)))/256))/256),256),8),DEC2BIN(MOD(2*BIN2DEC(V3)+INT((BIN2DEC(V3)+2*BIN2DEC(V3)+BIN2DEC(MID(V3,1,2)))/256),256),8),DEC2BIN(MOD(BIN2DEC(V3)+2*BIN2DEC(V3)+BIN2DEC(MID(V3,1,2)),256),8),MID(V3,3,6),"00")</f>
        <v>01010011101001101111101001001100</v>
      </c>
      <c r="X4" s="24" t="str">
        <f>CONCATENATE(MID(X3,6,8),MID(X3,30,3),MID(X3,1,5),MID(X3,22,8),MID(X3,14,8))</f>
        <v>01010001010000011001010100110100</v>
      </c>
    </row>
    <row r="5" spans="2:24" x14ac:dyDescent="0.3">
      <c r="B5" s="52">
        <f>B3+1</f>
        <v>2</v>
      </c>
      <c r="C5" s="19" t="s">
        <v>6</v>
      </c>
      <c r="D5" s="19" t="str">
        <f>'Сеть Фейстеля'!B27</f>
        <v>F0</v>
      </c>
      <c r="E5" s="19" t="str">
        <f>'Сеть Фейстеля'!C27</f>
        <v>6C</v>
      </c>
      <c r="F5" s="19" t="str">
        <f>'Сеть Фейстеля'!D27</f>
        <v>52</v>
      </c>
      <c r="G5" s="19" t="str">
        <f>'Сеть Фейстеля'!E27</f>
        <v>56</v>
      </c>
      <c r="H5" s="19" t="str">
        <f>CONCATENATE(HEX2BIN(D5,8),HEX2BIN(E5,8),HEX2BIN(F5,8),HEX2BIN(G5,8))</f>
        <v>11110000011011000101001001010110</v>
      </c>
      <c r="I5" s="52" t="str">
        <f>'Сеть Фейстеля'!D29</f>
        <v>FA</v>
      </c>
      <c r="J5" s="52" t="str">
        <f>HEX2BIN(I5,8)</f>
        <v>11111010</v>
      </c>
      <c r="K5" s="23" t="str">
        <f>CONCATENATE(HEX2BIN(G5,8),HEX2BIN(F5,8),HEX2BIN(E5,8),HEX2BIN(D5,8))</f>
        <v>01010110010100100110110011110000</v>
      </c>
      <c r="L5" s="22" t="str">
        <f>CONCATENATE(DEC2BIN(MOD(BIN2DEC(MID(K5,1,8))+BIN2DEC(MID(K6,1,8))+INT((BIN2DEC(MID(K5,9,8))+BIN2DEC(MID(K6,9,8))+INT((BIN2DEC(MID(K5,17,8))+BIN2DEC(MID(K6,17,8))+INT((BIN2DEC(MID(K5,25,8))+BIN2DEC(MID(K6,25,8)))/256))/256))/256),256),8),DEC2BIN(MOD(BIN2DEC(MID(K5,9,8))+BIN2DEC(MID(K6,9,8))+INT((BIN2DEC(MID(K5,17,8))+BIN2DEC(MID(K6,17,8))+INT((BIN2DEC(MID(K5,25,8))+BIN2DEC(MID(K6,25,8)))/256))/256),256),8),DEC2BIN(MOD(BIN2DEC(MID(K5,17,8))+BIN2DEC(MID(K6,17,8))+INT((BIN2DEC(MID(K5,25,8))+BIN2DEC(MID(K6,25,8)))/256),256),8),DEC2BIN(MOD(BIN2DEC(MID(K5,25,8))+BIN2DEC(MID(K6,25,8)),256),8))</f>
        <v>01010010010010010101111011011000</v>
      </c>
      <c r="M5" s="21"/>
      <c r="N5" s="52">
        <f>N3+1</f>
        <v>2</v>
      </c>
      <c r="O5" s="19" t="s">
        <v>6</v>
      </c>
      <c r="P5" s="19" t="str">
        <f>'Сеть Фейстеля'!L27</f>
        <v>91</v>
      </c>
      <c r="Q5" s="19" t="str">
        <f>'Сеть Фейстеля'!M27</f>
        <v>FF</v>
      </c>
      <c r="R5" s="19" t="str">
        <f>'Сеть Фейстеля'!N27</f>
        <v>D8</v>
      </c>
      <c r="S5" s="19" t="str">
        <f>'Сеть Фейстеля'!O27</f>
        <v>7C</v>
      </c>
      <c r="T5" s="19" t="str">
        <f>CONCATENATE(HEX2BIN(P5,8),HEX2BIN(Q5,8),HEX2BIN(R5,8),HEX2BIN(S5,8))</f>
        <v>10010001111111111101100001111100</v>
      </c>
      <c r="U5" s="52" t="str">
        <f>'Сеть Фейстеля'!N29</f>
        <v>A8</v>
      </c>
      <c r="V5" s="52" t="str">
        <f>HEX2BIN(U5,8)</f>
        <v>10101000</v>
      </c>
      <c r="W5" s="23" t="str">
        <f>CONCATENATE(HEX2BIN(S5,8),HEX2BIN(R5,8),HEX2BIN(Q5,8),HEX2BIN(P5,8))</f>
        <v>01111100110110001111111110010001</v>
      </c>
      <c r="X5" s="22" t="str">
        <f>CONCATENATE(DEC2BIN(MOD(BIN2DEC(MID(W5,1,8))+BIN2DEC(MID(W6,1,8))+INT((BIN2DEC(MID(W5,9,8))+BIN2DEC(MID(W6,9,8))+INT((BIN2DEC(MID(W5,17,8))+BIN2DEC(MID(W6,17,8))+INT((BIN2DEC(MID(W5,25,8))+BIN2DEC(MID(W6,25,8)))/256))/256))/256),256),8),DEC2BIN(MOD(BIN2DEC(MID(W5,9,8))+BIN2DEC(MID(W6,9,8))+INT((BIN2DEC(MID(W5,17,8))+BIN2DEC(MID(W6,17,8))+INT((BIN2DEC(MID(W5,25,8))+BIN2DEC(MID(W6,25,8)))/256))/256),256),8),DEC2BIN(MOD(BIN2DEC(MID(W5,17,8))+BIN2DEC(MID(W6,17,8))+INT((BIN2DEC(MID(W5,25,8))+BIN2DEC(MID(W6,25,8)))/256),256),8),DEC2BIN(MOD(BIN2DEC(MID(W5,25,8))+BIN2DEC(MID(W6,25,8)),256),8))</f>
        <v>00100110001010101111101000110001</v>
      </c>
    </row>
    <row r="6" spans="2:24" x14ac:dyDescent="0.3">
      <c r="B6" s="52"/>
      <c r="C6" s="19" t="s">
        <v>16</v>
      </c>
      <c r="D6" s="19" t="str">
        <f>BIN2HEX(MID($H6,1,8),2)</f>
        <v>49</v>
      </c>
      <c r="E6" s="19" t="str">
        <f>BIN2HEX(MID($H6,9,8),2)</f>
        <v>0A</v>
      </c>
      <c r="F6" s="19" t="str">
        <f>BIN2HEX(MID($H6,17,8),2)</f>
        <v>DB</v>
      </c>
      <c r="G6" s="19" t="str">
        <f>BIN2HEX(MID($H6,25,8),2)</f>
        <v>2B</v>
      </c>
      <c r="H6" s="19" t="str">
        <f>L6</f>
        <v>01001001000010101101101100101011</v>
      </c>
      <c r="I6" s="52"/>
      <c r="J6" s="52"/>
      <c r="K6" s="18" t="str">
        <f>CONCATENATE(DEC2BIN(MOD(BIN2DEC(J5)+INT((2*BIN2DEC(J5)+INT((BIN2DEC(J5)+2*BIN2DEC(J5)+BIN2DEC(MID(J5,1,2)))/256))/256),256),8),DEC2BIN(MOD(2*BIN2DEC(J5)+INT((BIN2DEC(J5)+2*BIN2DEC(J5)+BIN2DEC(MID(J5,1,2)))/256),256),8),DEC2BIN(MOD(BIN2DEC(J5)+2*BIN2DEC(J5)+BIN2DEC(MID(J5,1,2)),256),8),MID(J5,3,6),"00")</f>
        <v>11111011111101101111000111101000</v>
      </c>
      <c r="L6" s="24" t="str">
        <f>CONCATENATE(MID(L5,6,8),MID(L5,30,3),MID(L5,1,5),MID(L5,22,8),MID(L5,14,8))</f>
        <v>01001001000010101101101100101011</v>
      </c>
      <c r="M6" s="21"/>
      <c r="N6" s="52"/>
      <c r="O6" s="19" t="s">
        <v>16</v>
      </c>
      <c r="P6" s="19" t="str">
        <f>BIN2HEX(MID($T6,1,8),2)</f>
        <v>C5</v>
      </c>
      <c r="Q6" s="19" t="str">
        <f>BIN2HEX(MID($T6,9,8),2)</f>
        <v>24</v>
      </c>
      <c r="R6" s="19" t="str">
        <f>BIN2HEX(MID($T6,17,8),2)</f>
        <v>46</v>
      </c>
      <c r="S6" s="19" t="str">
        <f>BIN2HEX(MID($T6,25,8),2)</f>
        <v>5F</v>
      </c>
      <c r="T6" s="19" t="str">
        <f>X6</f>
        <v>11000101001001000100011001011111</v>
      </c>
      <c r="U6" s="52"/>
      <c r="V6" s="52"/>
      <c r="W6" s="18" t="str">
        <f>CONCATENATE(DEC2BIN(MOD(BIN2DEC(V5)+INT((2*BIN2DEC(V5)+INT((BIN2DEC(V5)+2*BIN2DEC(V5)+BIN2DEC(MID(V5,1,2)))/256))/256),256),8),DEC2BIN(MOD(2*BIN2DEC(V5)+INT((BIN2DEC(V5)+2*BIN2DEC(V5)+BIN2DEC(MID(V5,1,2)))/256),256),8),DEC2BIN(MOD(BIN2DEC(V5)+2*BIN2DEC(V5)+BIN2DEC(MID(V5,1,2)),256),8),MID(V5,3,6),"00")</f>
        <v>10101001010100011111101010100000</v>
      </c>
      <c r="X6" s="24" t="str">
        <f>CONCATENATE(MID(X5,6,8),MID(X5,30,3),MID(X5,1,5),MID(X5,22,8),MID(X5,14,8))</f>
        <v>11000101001001000100011001011111</v>
      </c>
    </row>
    <row r="7" spans="2:24" x14ac:dyDescent="0.3">
      <c r="B7" s="52">
        <f>B5+1</f>
        <v>3</v>
      </c>
      <c r="C7" s="19" t="s">
        <v>6</v>
      </c>
      <c r="D7" s="19" t="str">
        <f>'Сеть Фейстеля'!B39</f>
        <v>D5</v>
      </c>
      <c r="E7" s="19" t="str">
        <f>'Сеть Фейстеля'!C39</f>
        <v>B2</v>
      </c>
      <c r="F7" s="19" t="str">
        <f>'Сеть Фейстеля'!D39</f>
        <v>78</v>
      </c>
      <c r="G7" s="19" t="str">
        <f>'Сеть Фейстеля'!E39</f>
        <v>B5</v>
      </c>
      <c r="H7" s="19" t="str">
        <f>CONCATENATE(HEX2BIN(D7,8),HEX2BIN(E7,8),HEX2BIN(F7,8),HEX2BIN(G7,8))</f>
        <v>11010101101100100111100010110101</v>
      </c>
      <c r="I7" s="52" t="str">
        <f>'Сеть Фейстеля'!D41</f>
        <v>38</v>
      </c>
      <c r="J7" s="52" t="str">
        <f>HEX2BIN(I7,8)</f>
        <v>00111000</v>
      </c>
      <c r="K7" s="23" t="str">
        <f>CONCATENATE(HEX2BIN(G7,8),HEX2BIN(F7,8),HEX2BIN(E7,8),HEX2BIN(D7,8))</f>
        <v>10110101011110001011001011010101</v>
      </c>
      <c r="L7" s="22" t="str">
        <f>CONCATENATE(DEC2BIN(MOD(BIN2DEC(MID(K7,1,8))+BIN2DEC(MID(K8,1,8))+INT((BIN2DEC(MID(K7,9,8))+BIN2DEC(MID(K8,9,8))+INT((BIN2DEC(MID(K7,17,8))+BIN2DEC(MID(K8,17,8))+INT((BIN2DEC(MID(K7,25,8))+BIN2DEC(MID(K8,25,8)))/256))/256))/256),256),8),DEC2BIN(MOD(BIN2DEC(MID(K7,9,8))+BIN2DEC(MID(K8,9,8))+INT((BIN2DEC(MID(K7,17,8))+BIN2DEC(MID(K8,17,8))+INT((BIN2DEC(MID(K7,25,8))+BIN2DEC(MID(K8,25,8)))/256))/256),256),8),DEC2BIN(MOD(BIN2DEC(MID(K7,17,8))+BIN2DEC(MID(K8,17,8))+INT((BIN2DEC(MID(K7,25,8))+BIN2DEC(MID(K8,25,8)))/256),256),8),DEC2BIN(MOD(BIN2DEC(MID(K7,25,8))+BIN2DEC(MID(K8,25,8)),256),8))</f>
        <v>11101101111010010101101110110101</v>
      </c>
      <c r="M7" s="21"/>
      <c r="N7" s="52">
        <f>N5+1</f>
        <v>3</v>
      </c>
      <c r="O7" s="19" t="s">
        <v>6</v>
      </c>
      <c r="P7" s="19" t="str">
        <f>'Сеть Фейстеля'!L39</f>
        <v>9B</v>
      </c>
      <c r="Q7" s="19" t="str">
        <f>'Сеть Фейстеля'!M39</f>
        <v>8E</v>
      </c>
      <c r="R7" s="19" t="str">
        <f>'Сеть Фейстеля'!N39</f>
        <v>A4</v>
      </c>
      <c r="S7" s="19" t="str">
        <f>'Сеть Фейстеля'!O39</f>
        <v>E9</v>
      </c>
      <c r="T7" s="19" t="str">
        <f>CONCATENATE(HEX2BIN(P7,8),HEX2BIN(Q7,8),HEX2BIN(R7,8),HEX2BIN(S7,8))</f>
        <v>10011011100011101010010011101001</v>
      </c>
      <c r="U7" s="52" t="str">
        <f>'Сеть Фейстеля'!N41</f>
        <v>99</v>
      </c>
      <c r="V7" s="52" t="str">
        <f>HEX2BIN(U7,8)</f>
        <v>10011001</v>
      </c>
      <c r="W7" s="23" t="str">
        <f>CONCATENATE(HEX2BIN(S7,8),HEX2BIN(R7,8),HEX2BIN(Q7,8),HEX2BIN(P7,8))</f>
        <v>11101001101001001000111010011011</v>
      </c>
      <c r="X7" s="22" t="str">
        <f>CONCATENATE(DEC2BIN(MOD(BIN2DEC(MID(W7,1,8))+BIN2DEC(MID(W8,1,8))+INT((BIN2DEC(MID(W7,9,8))+BIN2DEC(MID(W8,9,8))+INT((BIN2DEC(MID(W7,17,8))+BIN2DEC(MID(W8,17,8))+INT((BIN2DEC(MID(W7,25,8))+BIN2DEC(MID(W8,25,8)))/256))/256))/256),256),8),DEC2BIN(MOD(BIN2DEC(MID(W7,9,8))+BIN2DEC(MID(W8,9,8))+INT((BIN2DEC(MID(W7,17,8))+BIN2DEC(MID(W8,17,8))+INT((BIN2DEC(MID(W7,25,8))+BIN2DEC(MID(W8,25,8)))/256))/256),256),8),DEC2BIN(MOD(BIN2DEC(MID(W7,17,8))+BIN2DEC(MID(W8,17,8))+INT((BIN2DEC(MID(W7,25,8))+BIN2DEC(MID(W8,25,8)))/256),256),8),DEC2BIN(MOD(BIN2DEC(MID(W7,25,8))+BIN2DEC(MID(W8,25,8)),256),8))</f>
        <v>10000011110110000101101111111111</v>
      </c>
    </row>
    <row r="8" spans="2:24" x14ac:dyDescent="0.3">
      <c r="B8" s="52"/>
      <c r="C8" s="19" t="s">
        <v>16</v>
      </c>
      <c r="D8" s="19" t="str">
        <f>BIN2HEX(MID($H8,1,8),2)</f>
        <v>BD</v>
      </c>
      <c r="E8" s="19" t="str">
        <f>BIN2HEX(MID($H8,9,8),2)</f>
        <v>BD</v>
      </c>
      <c r="F8" s="19" t="str">
        <f>BIN2HEX(MID($H8,17,8),2)</f>
        <v>76</v>
      </c>
      <c r="G8" s="19" t="str">
        <f>BIN2HEX(MID($H8,25,8),2)</f>
        <v>2B</v>
      </c>
      <c r="H8" s="19" t="str">
        <f>L8</f>
        <v>10111101101111010111011000101011</v>
      </c>
      <c r="I8" s="52"/>
      <c r="J8" s="52"/>
      <c r="K8" s="18" t="str">
        <f>CONCATENATE(DEC2BIN(MOD(BIN2DEC(J7)+INT((2*BIN2DEC(J7)+INT((BIN2DEC(J7)+2*BIN2DEC(J7)+BIN2DEC(MID(J7,1,2)))/256))/256),256),8),DEC2BIN(MOD(2*BIN2DEC(J7)+INT((BIN2DEC(J7)+2*BIN2DEC(J7)+BIN2DEC(MID(J7,1,2)))/256),256),8),DEC2BIN(MOD(BIN2DEC(J7)+2*BIN2DEC(J7)+BIN2DEC(MID(J7,1,2)),256),8),MID(J7,3,6),"00")</f>
        <v>00111000011100001010100011100000</v>
      </c>
      <c r="L8" s="24" t="str">
        <f>CONCATENATE(MID(L7,6,8),MID(L7,30,3),MID(L7,1,5),MID(L7,22,8),MID(L7,14,8))</f>
        <v>10111101101111010111011000101011</v>
      </c>
      <c r="M8" s="21"/>
      <c r="N8" s="52"/>
      <c r="O8" s="19" t="s">
        <v>16</v>
      </c>
      <c r="P8" s="19" t="str">
        <f>BIN2HEX(MID($T8,1,8),2)</f>
        <v>7B</v>
      </c>
      <c r="Q8" s="19" t="str">
        <f>BIN2HEX(MID($T8,9,8),2)</f>
        <v>F0</v>
      </c>
      <c r="R8" s="19" t="str">
        <f>BIN2HEX(MID($T8,17,8),2)</f>
        <v>7F</v>
      </c>
      <c r="S8" s="19" t="str">
        <f>BIN2HEX(MID($T8,25,8),2)</f>
        <v>0B</v>
      </c>
      <c r="T8" s="19" t="str">
        <f>X8</f>
        <v>01111011111100000111111100001011</v>
      </c>
      <c r="U8" s="52"/>
      <c r="V8" s="52"/>
      <c r="W8" s="18" t="str">
        <f>CONCATENATE(DEC2BIN(MOD(BIN2DEC(V7)+INT((2*BIN2DEC(V7)+INT((BIN2DEC(V7)+2*BIN2DEC(V7)+BIN2DEC(MID(V7,1,2)))/256))/256),256),8),DEC2BIN(MOD(2*BIN2DEC(V7)+INT((BIN2DEC(V7)+2*BIN2DEC(V7)+BIN2DEC(MID(V7,1,2)))/256),256),8),DEC2BIN(MOD(BIN2DEC(V7)+2*BIN2DEC(V7)+BIN2DEC(MID(V7,1,2)),256),8),MID(V7,3,6),"00")</f>
        <v>10011010001100111100110101100100</v>
      </c>
      <c r="X8" s="24" t="str">
        <f>CONCATENATE(MID(X7,6,8),MID(X7,30,3),MID(X7,1,5),MID(X7,22,8),MID(X7,14,8))</f>
        <v>01111011111100000111111100001011</v>
      </c>
    </row>
    <row r="9" spans="2:24" x14ac:dyDescent="0.3">
      <c r="B9" s="52">
        <f>B7+1</f>
        <v>4</v>
      </c>
      <c r="C9" s="19" t="s">
        <v>6</v>
      </c>
      <c r="D9" s="19" t="str">
        <f>'Сеть Фейстеля'!B51</f>
        <v>4D</v>
      </c>
      <c r="E9" s="19" t="str">
        <f>'Сеть Фейстеля'!C51</f>
        <v>D1</v>
      </c>
      <c r="F9" s="19" t="str">
        <f>'Сеть Фейстеля'!D51</f>
        <v>24</v>
      </c>
      <c r="G9" s="19" t="str">
        <f>'Сеть Фейстеля'!E51</f>
        <v>7D</v>
      </c>
      <c r="H9" s="19" t="str">
        <f>CONCATENATE(HEX2BIN(D9,8),HEX2BIN(E9,8),HEX2BIN(F9,8),HEX2BIN(G9,8))</f>
        <v>01001101110100010010010001111101</v>
      </c>
      <c r="I9" s="52" t="str">
        <f>'Сеть Фейстеля'!D53</f>
        <v>6C</v>
      </c>
      <c r="J9" s="52" t="str">
        <f>HEX2BIN(I9,8)</f>
        <v>01101100</v>
      </c>
      <c r="K9" s="23" t="str">
        <f>CONCATENATE(HEX2BIN(G9,8),HEX2BIN(F9,8),HEX2BIN(E9,8),HEX2BIN(D9,8))</f>
        <v>01111101001001001101000101001101</v>
      </c>
      <c r="L9" s="22" t="str">
        <f>CONCATENATE(DEC2BIN(MOD(BIN2DEC(MID(K9,1,8))+BIN2DEC(MID(K10,1,8))+INT((BIN2DEC(MID(K9,9,8))+BIN2DEC(MID(K10,9,8))+INT((BIN2DEC(MID(K9,17,8))+BIN2DEC(MID(K10,17,8))+INT((BIN2DEC(MID(K9,25,8))+BIN2DEC(MID(K10,25,8)))/256))/256))/256),256),8),DEC2BIN(MOD(BIN2DEC(MID(K9,9,8))+BIN2DEC(MID(K10,9,8))+INT((BIN2DEC(MID(K9,17,8))+BIN2DEC(MID(K10,17,8))+INT((BIN2DEC(MID(K9,25,8))+BIN2DEC(MID(K10,25,8)))/256))/256),256),8),DEC2BIN(MOD(BIN2DEC(MID(K9,17,8))+BIN2DEC(MID(K10,17,8))+INT((BIN2DEC(MID(K9,25,8))+BIN2DEC(MID(K10,25,8)))/256),256),8),DEC2BIN(MOD(BIN2DEC(MID(K9,25,8))+BIN2DEC(MID(K10,25,8)),256),8))</f>
        <v>11101001111111100001011011111101</v>
      </c>
      <c r="M9" s="21"/>
      <c r="N9" s="52">
        <f>N7+1</f>
        <v>4</v>
      </c>
      <c r="O9" s="19" t="s">
        <v>6</v>
      </c>
      <c r="P9" s="19" t="str">
        <f>'Сеть Фейстеля'!L51</f>
        <v>EA</v>
      </c>
      <c r="Q9" s="19" t="str">
        <f>'Сеть Фейстеля'!M51</f>
        <v>0F</v>
      </c>
      <c r="R9" s="19" t="str">
        <f>'Сеть Фейстеля'!N51</f>
        <v>A7</v>
      </c>
      <c r="S9" s="19" t="str">
        <f>'Сеть Фейстеля'!O51</f>
        <v>77</v>
      </c>
      <c r="T9" s="19" t="str">
        <f>CONCATENATE(HEX2BIN(P9,8),HEX2BIN(Q9,8),HEX2BIN(R9,8),HEX2BIN(S9,8))</f>
        <v>11101010000011111010011101110111</v>
      </c>
      <c r="U9" s="52" t="str">
        <f>'Сеть Фейстеля'!N53</f>
        <v>86</v>
      </c>
      <c r="V9" s="52" t="str">
        <f>HEX2BIN(U9,8)</f>
        <v>10000110</v>
      </c>
      <c r="W9" s="23" t="str">
        <f>CONCATENATE(HEX2BIN(S9,8),HEX2BIN(R9,8),HEX2BIN(Q9,8),HEX2BIN(P9,8))</f>
        <v>01110111101001110000111111101010</v>
      </c>
      <c r="X9" s="22" t="str">
        <f>CONCATENATE(DEC2BIN(MOD(BIN2DEC(MID(W9,1,8))+BIN2DEC(MID(W10,1,8))+INT((BIN2DEC(MID(W9,9,8))+BIN2DEC(MID(W10,9,8))+INT((BIN2DEC(MID(W9,17,8))+BIN2DEC(MID(W10,17,8))+INT((BIN2DEC(MID(W9,25,8))+BIN2DEC(MID(W10,25,8)))/256))/256))/256),256),8),DEC2BIN(MOD(BIN2DEC(MID(W9,9,8))+BIN2DEC(MID(W10,9,8))+INT((BIN2DEC(MID(W9,17,8))+BIN2DEC(MID(W10,17,8))+INT((BIN2DEC(MID(W9,25,8))+BIN2DEC(MID(W10,25,8)))/256))/256),256),8),DEC2BIN(MOD(BIN2DEC(MID(W9,17,8))+BIN2DEC(MID(W10,17,8))+INT((BIN2DEC(MID(W9,25,8))+BIN2DEC(MID(W10,25,8)))/256),256),8),DEC2BIN(MOD(BIN2DEC(MID(W9,25,8))+BIN2DEC(MID(W10,25,8)),256),8))</f>
        <v>11111110101101001010010000000010</v>
      </c>
    </row>
    <row r="10" spans="2:24" x14ac:dyDescent="0.3">
      <c r="B10" s="52"/>
      <c r="C10" s="19" t="s">
        <v>16</v>
      </c>
      <c r="D10" s="19" t="str">
        <f>BIN2HEX(MID($H10,1,8),2)</f>
        <v>3F</v>
      </c>
      <c r="E10" s="19" t="str">
        <f>BIN2HEX(MID($H10,9,8),2)</f>
        <v>BD</v>
      </c>
      <c r="F10" s="19" t="str">
        <f>BIN2HEX(MID($H10,17,8),2)</f>
        <v>DF</v>
      </c>
      <c r="G10" s="19" t="str">
        <f>BIN2HEX(MID($H10,25,8),2)</f>
        <v>C2</v>
      </c>
      <c r="H10" s="19" t="str">
        <f>L10</f>
        <v>00111111101111011101111111000010</v>
      </c>
      <c r="I10" s="52"/>
      <c r="J10" s="52"/>
      <c r="K10" s="18" t="str">
        <f>CONCATENATE(DEC2BIN(MOD(BIN2DEC(J9)+INT((2*BIN2DEC(J9)+INT((BIN2DEC(J9)+2*BIN2DEC(J9)+BIN2DEC(MID(J9,1,2)))/256))/256),256),8),DEC2BIN(MOD(2*BIN2DEC(J9)+INT((BIN2DEC(J9)+2*BIN2DEC(J9)+BIN2DEC(MID(J9,1,2)))/256),256),8),DEC2BIN(MOD(BIN2DEC(J9)+2*BIN2DEC(J9)+BIN2DEC(MID(J9,1,2)),256),8),MID(J9,3,6),"00")</f>
        <v>01101100110110010100010110110000</v>
      </c>
      <c r="L10" s="24" t="str">
        <f>CONCATENATE(MID(L9,6,8),MID(L9,30,3),MID(L9,1,5),MID(L9,22,8),MID(L9,14,8))</f>
        <v>00111111101111011101111111000010</v>
      </c>
      <c r="M10" s="21"/>
      <c r="N10" s="52"/>
      <c r="O10" s="19" t="s">
        <v>16</v>
      </c>
      <c r="P10" s="19" t="str">
        <f>BIN2HEX(MID($T10,1,8),2)</f>
        <v>D6</v>
      </c>
      <c r="Q10" s="19" t="str">
        <f>BIN2HEX(MID($T10,9,8),2)</f>
        <v>5F</v>
      </c>
      <c r="R10" s="19" t="str">
        <f>BIN2HEX(MID($T10,17,8),2)</f>
        <v>80</v>
      </c>
      <c r="S10" s="19" t="str">
        <f>BIN2HEX(MID($T10,25,8),2)</f>
        <v>94</v>
      </c>
      <c r="T10" s="19" t="str">
        <f>X10</f>
        <v>11010110010111111000000010010100</v>
      </c>
      <c r="U10" s="52"/>
      <c r="V10" s="52"/>
      <c r="W10" s="18" t="str">
        <f>CONCATENATE(DEC2BIN(MOD(BIN2DEC(V9)+INT((2*BIN2DEC(V9)+INT((BIN2DEC(V9)+2*BIN2DEC(V9)+BIN2DEC(MID(V9,1,2)))/256))/256),256),8),DEC2BIN(MOD(2*BIN2DEC(V9)+INT((BIN2DEC(V9)+2*BIN2DEC(V9)+BIN2DEC(MID(V9,1,2)))/256),256),8),DEC2BIN(MOD(BIN2DEC(V9)+2*BIN2DEC(V9)+BIN2DEC(MID(V9,1,2)),256),8),MID(V9,3,6),"00")</f>
        <v>10000111000011011001010000011000</v>
      </c>
      <c r="X10" s="24" t="str">
        <f>CONCATENATE(MID(X9,6,8),MID(X9,30,3),MID(X9,1,5),MID(X9,22,8),MID(X9,14,8))</f>
        <v>11010110010111111000000010010100</v>
      </c>
    </row>
    <row r="11" spans="2:24" x14ac:dyDescent="0.3">
      <c r="B11" s="52">
        <f>B9+1</f>
        <v>5</v>
      </c>
      <c r="C11" s="19" t="s">
        <v>6</v>
      </c>
      <c r="D11" s="19" t="str">
        <f>'Сеть Фейстеля'!B63</f>
        <v>EA</v>
      </c>
      <c r="E11" s="19" t="str">
        <f>'Сеть Фейстеля'!C63</f>
        <v>0F</v>
      </c>
      <c r="F11" s="19" t="str">
        <f>'Сеть Фейстеля'!D63</f>
        <v>A7</v>
      </c>
      <c r="G11" s="19" t="str">
        <f>'Сеть Фейстеля'!E63</f>
        <v>77</v>
      </c>
      <c r="H11" s="19" t="str">
        <f>CONCATENATE(HEX2BIN(D11,8),HEX2BIN(E11,8),HEX2BIN(F11,8),HEX2BIN(G11,8))</f>
        <v>11101010000011111010011101110111</v>
      </c>
      <c r="I11" s="52" t="str">
        <f>'Сеть Фейстеля'!D65</f>
        <v>86</v>
      </c>
      <c r="J11" s="52" t="str">
        <f>HEX2BIN(I11,8)</f>
        <v>10000110</v>
      </c>
      <c r="K11" s="23" t="str">
        <f>CONCATENATE(HEX2BIN(G11,8),HEX2BIN(F11,8),HEX2BIN(E11,8),HEX2BIN(D11,8))</f>
        <v>01110111101001110000111111101010</v>
      </c>
      <c r="L11" s="22" t="str">
        <f>CONCATENATE(DEC2BIN(MOD(BIN2DEC(MID(K11,1,8))+BIN2DEC(MID(K12,1,8))+INT((BIN2DEC(MID(K11,9,8))+BIN2DEC(MID(K12,9,8))+INT((BIN2DEC(MID(K11,17,8))+BIN2DEC(MID(K12,17,8))+INT((BIN2DEC(MID(K11,25,8))+BIN2DEC(MID(K12,25,8)))/256))/256))/256),256),8),DEC2BIN(MOD(BIN2DEC(MID(K11,9,8))+BIN2DEC(MID(K12,9,8))+INT((BIN2DEC(MID(K11,17,8))+BIN2DEC(MID(K12,17,8))+INT((BIN2DEC(MID(K11,25,8))+BIN2DEC(MID(K12,25,8)))/256))/256),256),8),DEC2BIN(MOD(BIN2DEC(MID(K11,17,8))+BIN2DEC(MID(K12,17,8))+INT((BIN2DEC(MID(K11,25,8))+BIN2DEC(MID(K12,25,8)))/256),256),8),DEC2BIN(MOD(BIN2DEC(MID(K11,25,8))+BIN2DEC(MID(K12,25,8)),256),8))</f>
        <v>11111110101101001010010000000010</v>
      </c>
      <c r="M11" s="21"/>
      <c r="N11" s="52">
        <f>N9+1</f>
        <v>5</v>
      </c>
      <c r="O11" s="19" t="s">
        <v>6</v>
      </c>
      <c r="P11" s="19" t="str">
        <f>'Сеть Фейстеля'!L63</f>
        <v>4D</v>
      </c>
      <c r="Q11" s="19" t="str">
        <f>'Сеть Фейстеля'!M63</f>
        <v>D1</v>
      </c>
      <c r="R11" s="19" t="str">
        <f>'Сеть Фейстеля'!N63</f>
        <v>24</v>
      </c>
      <c r="S11" s="19" t="str">
        <f>'Сеть Фейстеля'!O63</f>
        <v>7D</v>
      </c>
      <c r="T11" s="19" t="str">
        <f>CONCATENATE(HEX2BIN(P11,8),HEX2BIN(Q11,8),HEX2BIN(R11,8),HEX2BIN(S11,8))</f>
        <v>01001101110100010010010001111101</v>
      </c>
      <c r="U11" s="52" t="str">
        <f>'Сеть Фейстеля'!N65</f>
        <v>6C</v>
      </c>
      <c r="V11" s="52" t="str">
        <f>HEX2BIN(U11,8)</f>
        <v>01101100</v>
      </c>
      <c r="W11" s="23" t="str">
        <f>CONCATENATE(HEX2BIN(S11,8),HEX2BIN(R11,8),HEX2BIN(Q11,8),HEX2BIN(P11,8))</f>
        <v>01111101001001001101000101001101</v>
      </c>
      <c r="X11" s="22" t="str">
        <f>CONCATENATE(DEC2BIN(MOD(BIN2DEC(MID(W11,1,8))+BIN2DEC(MID(W12,1,8))+INT((BIN2DEC(MID(W11,9,8))+BIN2DEC(MID(W12,9,8))+INT((BIN2DEC(MID(W11,17,8))+BIN2DEC(MID(W12,17,8))+INT((BIN2DEC(MID(W11,25,8))+BIN2DEC(MID(W12,25,8)))/256))/256))/256),256),8),DEC2BIN(MOD(BIN2DEC(MID(W11,9,8))+BIN2DEC(MID(W12,9,8))+INT((BIN2DEC(MID(W11,17,8))+BIN2DEC(MID(W12,17,8))+INT((BIN2DEC(MID(W11,25,8))+BIN2DEC(MID(W12,25,8)))/256))/256),256),8),DEC2BIN(MOD(BIN2DEC(MID(W11,17,8))+BIN2DEC(MID(W12,17,8))+INT((BIN2DEC(MID(W11,25,8))+BIN2DEC(MID(W12,25,8)))/256),256),8),DEC2BIN(MOD(BIN2DEC(MID(W11,25,8))+BIN2DEC(MID(W12,25,8)),256),8))</f>
        <v>11101001111111100001011011111101</v>
      </c>
    </row>
    <row r="12" spans="2:24" x14ac:dyDescent="0.3">
      <c r="B12" s="52"/>
      <c r="C12" s="19" t="s">
        <v>16</v>
      </c>
      <c r="D12" s="19" t="str">
        <f>BIN2HEX(MID($H12,1,8),2)</f>
        <v>D6</v>
      </c>
      <c r="E12" s="19" t="str">
        <f>BIN2HEX(MID($H12,9,8),2)</f>
        <v>5F</v>
      </c>
      <c r="F12" s="19" t="str">
        <f>BIN2HEX(MID($H12,17,8),2)</f>
        <v>80</v>
      </c>
      <c r="G12" s="19" t="str">
        <f>BIN2HEX(MID($H12,25,8),2)</f>
        <v>94</v>
      </c>
      <c r="H12" s="19" t="str">
        <f>L12</f>
        <v>11010110010111111000000010010100</v>
      </c>
      <c r="I12" s="52"/>
      <c r="J12" s="52"/>
      <c r="K12" s="18" t="str">
        <f>CONCATENATE(DEC2BIN(MOD(BIN2DEC(J11)+INT((2*BIN2DEC(J11)+INT((BIN2DEC(J11)+2*BIN2DEC(J11)+BIN2DEC(MID(J11,1,2)))/256))/256),256),8),DEC2BIN(MOD(2*BIN2DEC(J11)+INT((BIN2DEC(J11)+2*BIN2DEC(J11)+BIN2DEC(MID(J11,1,2)))/256),256),8),DEC2BIN(MOD(BIN2DEC(J11)+2*BIN2DEC(J11)+BIN2DEC(MID(J11,1,2)),256),8),MID(J11,3,6),"00")</f>
        <v>10000111000011011001010000011000</v>
      </c>
      <c r="L12" s="24" t="str">
        <f>CONCATENATE(MID(L11,6,8),MID(L11,30,3),MID(L11,1,5),MID(L11,22,8),MID(L11,14,8))</f>
        <v>11010110010111111000000010010100</v>
      </c>
      <c r="M12" s="21"/>
      <c r="N12" s="52"/>
      <c r="O12" s="19" t="s">
        <v>16</v>
      </c>
      <c r="P12" s="19" t="str">
        <f>BIN2HEX(MID($T12,1,8),2)</f>
        <v>3F</v>
      </c>
      <c r="Q12" s="19" t="str">
        <f>BIN2HEX(MID($T12,9,8),2)</f>
        <v>BD</v>
      </c>
      <c r="R12" s="19" t="str">
        <f>BIN2HEX(MID($T12,17,8),2)</f>
        <v>DF</v>
      </c>
      <c r="S12" s="19" t="str">
        <f>BIN2HEX(MID($T12,25,8),2)</f>
        <v>C2</v>
      </c>
      <c r="T12" s="19" t="str">
        <f>X12</f>
        <v>00111111101111011101111111000010</v>
      </c>
      <c r="U12" s="52"/>
      <c r="V12" s="52"/>
      <c r="W12" s="18" t="str">
        <f>CONCATENATE(DEC2BIN(MOD(BIN2DEC(V11)+INT((2*BIN2DEC(V11)+INT((BIN2DEC(V11)+2*BIN2DEC(V11)+BIN2DEC(MID(V11,1,2)))/256))/256),256),8),DEC2BIN(MOD(2*BIN2DEC(V11)+INT((BIN2DEC(V11)+2*BIN2DEC(V11)+BIN2DEC(MID(V11,1,2)))/256),256),8),DEC2BIN(MOD(BIN2DEC(V11)+2*BIN2DEC(V11)+BIN2DEC(MID(V11,1,2)),256),8),MID(V11,3,6),"00")</f>
        <v>01101100110110010100010110110000</v>
      </c>
      <c r="X12" s="24" t="str">
        <f>CONCATENATE(MID(X11,6,8),MID(X11,30,3),MID(X11,1,5),MID(X11,22,8),MID(X11,14,8))</f>
        <v>00111111101111011101111111000010</v>
      </c>
    </row>
    <row r="13" spans="2:24" x14ac:dyDescent="0.3">
      <c r="B13" s="52">
        <f>B11+1</f>
        <v>6</v>
      </c>
      <c r="C13" s="19" t="s">
        <v>6</v>
      </c>
      <c r="D13" s="19" t="str">
        <f>'Сеть Фейстеля'!B75</f>
        <v>9B</v>
      </c>
      <c r="E13" s="19" t="str">
        <f>'Сеть Фейстеля'!C75</f>
        <v>8E</v>
      </c>
      <c r="F13" s="19" t="str">
        <f>'Сеть Фейстеля'!D75</f>
        <v>A4</v>
      </c>
      <c r="G13" s="19" t="str">
        <f>'Сеть Фейстеля'!E75</f>
        <v>E9</v>
      </c>
      <c r="H13" s="19" t="str">
        <f>CONCATENATE(HEX2BIN(D13,8),HEX2BIN(E13,8),HEX2BIN(F13,8),HEX2BIN(G13,8))</f>
        <v>10011011100011101010010011101001</v>
      </c>
      <c r="I13" s="52" t="str">
        <f>'Сеть Фейстеля'!D77</f>
        <v>99</v>
      </c>
      <c r="J13" s="52" t="str">
        <f>HEX2BIN(I13,8)</f>
        <v>10011001</v>
      </c>
      <c r="K13" s="23" t="str">
        <f>CONCATENATE(HEX2BIN(G13,8),HEX2BIN(F13,8),HEX2BIN(E13,8),HEX2BIN(D13,8))</f>
        <v>11101001101001001000111010011011</v>
      </c>
      <c r="L13" s="22" t="str">
        <f>CONCATENATE(DEC2BIN(MOD(BIN2DEC(MID(K13,1,8))+BIN2DEC(MID(K14,1,8))+INT((BIN2DEC(MID(K13,9,8))+BIN2DEC(MID(K14,9,8))+INT((BIN2DEC(MID(K13,17,8))+BIN2DEC(MID(K14,17,8))+INT((BIN2DEC(MID(K13,25,8))+BIN2DEC(MID(K14,25,8)))/256))/256))/256),256),8),DEC2BIN(MOD(BIN2DEC(MID(K13,9,8))+BIN2DEC(MID(K14,9,8))+INT((BIN2DEC(MID(K13,17,8))+BIN2DEC(MID(K14,17,8))+INT((BIN2DEC(MID(K13,25,8))+BIN2DEC(MID(K14,25,8)))/256))/256),256),8),DEC2BIN(MOD(BIN2DEC(MID(K13,17,8))+BIN2DEC(MID(K14,17,8))+INT((BIN2DEC(MID(K13,25,8))+BIN2DEC(MID(K14,25,8)))/256),256),8),DEC2BIN(MOD(BIN2DEC(MID(K13,25,8))+BIN2DEC(MID(K14,25,8)),256),8))</f>
        <v>10000011110110000101101111111111</v>
      </c>
      <c r="M13" s="21"/>
      <c r="N13" s="52">
        <f>N11+1</f>
        <v>6</v>
      </c>
      <c r="O13" s="19" t="s">
        <v>6</v>
      </c>
      <c r="P13" s="19" t="str">
        <f>'Сеть Фейстеля'!L75</f>
        <v>D5</v>
      </c>
      <c r="Q13" s="19" t="str">
        <f>'Сеть Фейстеля'!M75</f>
        <v>B2</v>
      </c>
      <c r="R13" s="19" t="str">
        <f>'Сеть Фейстеля'!N75</f>
        <v>78</v>
      </c>
      <c r="S13" s="19" t="str">
        <f>'Сеть Фейстеля'!O75</f>
        <v>B5</v>
      </c>
      <c r="T13" s="19" t="str">
        <f>CONCATENATE(HEX2BIN(P13,8),HEX2BIN(Q13,8),HEX2BIN(R13,8),HEX2BIN(S13,8))</f>
        <v>11010101101100100111100010110101</v>
      </c>
      <c r="U13" s="52" t="str">
        <f>'Сеть Фейстеля'!N77</f>
        <v>38</v>
      </c>
      <c r="V13" s="52" t="str">
        <f>HEX2BIN(U13,8)</f>
        <v>00111000</v>
      </c>
      <c r="W13" s="23" t="str">
        <f>CONCATENATE(HEX2BIN(S13,8),HEX2BIN(R13,8),HEX2BIN(Q13,8),HEX2BIN(P13,8))</f>
        <v>10110101011110001011001011010101</v>
      </c>
      <c r="X13" s="22" t="str">
        <f>CONCATENATE(DEC2BIN(MOD(BIN2DEC(MID(W13,1,8))+BIN2DEC(MID(W14,1,8))+INT((BIN2DEC(MID(W13,9,8))+BIN2DEC(MID(W14,9,8))+INT((BIN2DEC(MID(W13,17,8))+BIN2DEC(MID(W14,17,8))+INT((BIN2DEC(MID(W13,25,8))+BIN2DEC(MID(W14,25,8)))/256))/256))/256),256),8),DEC2BIN(MOD(BIN2DEC(MID(W13,9,8))+BIN2DEC(MID(W14,9,8))+INT((BIN2DEC(MID(W13,17,8))+BIN2DEC(MID(W14,17,8))+INT((BIN2DEC(MID(W13,25,8))+BIN2DEC(MID(W14,25,8)))/256))/256),256),8),DEC2BIN(MOD(BIN2DEC(MID(W13,17,8))+BIN2DEC(MID(W14,17,8))+INT((BIN2DEC(MID(W13,25,8))+BIN2DEC(MID(W14,25,8)))/256),256),8),DEC2BIN(MOD(BIN2DEC(MID(W13,25,8))+BIN2DEC(MID(W14,25,8)),256),8))</f>
        <v>11101101111010010101101110110101</v>
      </c>
    </row>
    <row r="14" spans="2:24" x14ac:dyDescent="0.3">
      <c r="B14" s="52"/>
      <c r="C14" s="19" t="s">
        <v>16</v>
      </c>
      <c r="D14" s="19" t="str">
        <f>BIN2HEX(MID($H14,1,8),2)</f>
        <v>7B</v>
      </c>
      <c r="E14" s="19" t="str">
        <f>BIN2HEX(MID($H14,9,8),2)</f>
        <v>F0</v>
      </c>
      <c r="F14" s="19" t="str">
        <f>BIN2HEX(MID($H14,17,8),2)</f>
        <v>7F</v>
      </c>
      <c r="G14" s="19" t="str">
        <f>BIN2HEX(MID($H14,25,8),2)</f>
        <v>0B</v>
      </c>
      <c r="H14" s="19" t="str">
        <f>L14</f>
        <v>01111011111100000111111100001011</v>
      </c>
      <c r="I14" s="52"/>
      <c r="J14" s="52"/>
      <c r="K14" s="18" t="str">
        <f>CONCATENATE(DEC2BIN(MOD(BIN2DEC(J13)+INT((2*BIN2DEC(J13)+INT((BIN2DEC(J13)+2*BIN2DEC(J13)+BIN2DEC(MID(J13,1,2)))/256))/256),256),8),DEC2BIN(MOD(2*BIN2DEC(J13)+INT((BIN2DEC(J13)+2*BIN2DEC(J13)+BIN2DEC(MID(J13,1,2)))/256),256),8),DEC2BIN(MOD(BIN2DEC(J13)+2*BIN2DEC(J13)+BIN2DEC(MID(J13,1,2)),256),8),MID(J13,3,6),"00")</f>
        <v>10011010001100111100110101100100</v>
      </c>
      <c r="L14" s="24" t="str">
        <f>CONCATENATE(MID(L13,6,8),MID(L13,30,3),MID(L13,1,5),MID(L13,22,8),MID(L13,14,8))</f>
        <v>01111011111100000111111100001011</v>
      </c>
      <c r="M14" s="21"/>
      <c r="N14" s="52"/>
      <c r="O14" s="19" t="s">
        <v>16</v>
      </c>
      <c r="P14" s="19" t="str">
        <f>BIN2HEX(MID($T14,1,8),2)</f>
        <v>BD</v>
      </c>
      <c r="Q14" s="19" t="str">
        <f>BIN2HEX(MID($T14,9,8),2)</f>
        <v>BD</v>
      </c>
      <c r="R14" s="19" t="str">
        <f>BIN2HEX(MID($T14,17,8),2)</f>
        <v>76</v>
      </c>
      <c r="S14" s="19" t="str">
        <f>BIN2HEX(MID($T14,25,8),2)</f>
        <v>2B</v>
      </c>
      <c r="T14" s="19" t="str">
        <f>X14</f>
        <v>10111101101111010111011000101011</v>
      </c>
      <c r="U14" s="52"/>
      <c r="V14" s="52"/>
      <c r="W14" s="18" t="str">
        <f>CONCATENATE(DEC2BIN(MOD(BIN2DEC(V13)+INT((2*BIN2DEC(V13)+INT((BIN2DEC(V13)+2*BIN2DEC(V13)+BIN2DEC(MID(V13,1,2)))/256))/256),256),8),DEC2BIN(MOD(2*BIN2DEC(V13)+INT((BIN2DEC(V13)+2*BIN2DEC(V13)+BIN2DEC(MID(V13,1,2)))/256),256),8),DEC2BIN(MOD(BIN2DEC(V13)+2*BIN2DEC(V13)+BIN2DEC(MID(V13,1,2)),256),8),MID(V13,3,6),"00")</f>
        <v>00111000011100001010100011100000</v>
      </c>
      <c r="X14" s="24" t="str">
        <f>CONCATENATE(MID(X13,6,8),MID(X13,30,3),MID(X13,1,5),MID(X13,22,8),MID(X13,14,8))</f>
        <v>10111101101111010111011000101011</v>
      </c>
    </row>
    <row r="15" spans="2:24" x14ac:dyDescent="0.3">
      <c r="B15" s="52">
        <f>B13+1</f>
        <v>7</v>
      </c>
      <c r="C15" s="19" t="s">
        <v>6</v>
      </c>
      <c r="D15" s="19" t="str">
        <f>'Сеть Фейстеля'!B87</f>
        <v>91</v>
      </c>
      <c r="E15" s="19" t="str">
        <f>'Сеть Фейстеля'!C87</f>
        <v>FF</v>
      </c>
      <c r="F15" s="19" t="str">
        <f>'Сеть Фейстеля'!D87</f>
        <v>D8</v>
      </c>
      <c r="G15" s="19" t="str">
        <f>'Сеть Фейстеля'!E87</f>
        <v>7C</v>
      </c>
      <c r="H15" s="19" t="str">
        <f>CONCATENATE(HEX2BIN(D15,8),HEX2BIN(E15,8),HEX2BIN(F15,8),HEX2BIN(G15,8))</f>
        <v>10010001111111111101100001111100</v>
      </c>
      <c r="I15" s="52" t="str">
        <f>'Сеть Фейстеля'!D89</f>
        <v>A8</v>
      </c>
      <c r="J15" s="52" t="str">
        <f>HEX2BIN(I15,8)</f>
        <v>10101000</v>
      </c>
      <c r="K15" s="23" t="str">
        <f>CONCATENATE(HEX2BIN(G15,8),HEX2BIN(F15,8),HEX2BIN(E15,8),HEX2BIN(D15,8))</f>
        <v>01111100110110001111111110010001</v>
      </c>
      <c r="L15" s="22" t="str">
        <f>CONCATENATE(DEC2BIN(MOD(BIN2DEC(MID(K15,1,8))+BIN2DEC(MID(K16,1,8))+INT((BIN2DEC(MID(K15,9,8))+BIN2DEC(MID(K16,9,8))+INT((BIN2DEC(MID(K15,17,8))+BIN2DEC(MID(K16,17,8))+INT((BIN2DEC(MID(K15,25,8))+BIN2DEC(MID(K16,25,8)))/256))/256))/256),256),8),DEC2BIN(MOD(BIN2DEC(MID(K15,9,8))+BIN2DEC(MID(K16,9,8))+INT((BIN2DEC(MID(K15,17,8))+BIN2DEC(MID(K16,17,8))+INT((BIN2DEC(MID(K15,25,8))+BIN2DEC(MID(K16,25,8)))/256))/256),256),8),DEC2BIN(MOD(BIN2DEC(MID(K15,17,8))+BIN2DEC(MID(K16,17,8))+INT((BIN2DEC(MID(K15,25,8))+BIN2DEC(MID(K16,25,8)))/256),256),8),DEC2BIN(MOD(BIN2DEC(MID(K15,25,8))+BIN2DEC(MID(K16,25,8)),256),8))</f>
        <v>00100110001010101111101000110001</v>
      </c>
      <c r="M15" s="21"/>
      <c r="N15" s="52">
        <f>N13+1</f>
        <v>7</v>
      </c>
      <c r="O15" s="19" t="s">
        <v>6</v>
      </c>
      <c r="P15" s="19" t="str">
        <f>'Сеть Фейстеля'!L87</f>
        <v>F0</v>
      </c>
      <c r="Q15" s="19" t="str">
        <f>'Сеть Фейстеля'!M87</f>
        <v>6C</v>
      </c>
      <c r="R15" s="19" t="str">
        <f>'Сеть Фейстеля'!N87</f>
        <v>52</v>
      </c>
      <c r="S15" s="19" t="str">
        <f>'Сеть Фейстеля'!O87</f>
        <v>56</v>
      </c>
      <c r="T15" s="19" t="str">
        <f>CONCATENATE(HEX2BIN(P15,8),HEX2BIN(Q15,8),HEX2BIN(R15,8),HEX2BIN(S15,8))</f>
        <v>11110000011011000101001001010110</v>
      </c>
      <c r="U15" s="52" t="str">
        <f>'Сеть Фейстеля'!N89</f>
        <v>FA</v>
      </c>
      <c r="V15" s="52" t="str">
        <f>HEX2BIN(U15,8)</f>
        <v>11111010</v>
      </c>
      <c r="W15" s="23" t="str">
        <f>CONCATENATE(HEX2BIN(S15,8),HEX2BIN(R15,8),HEX2BIN(Q15,8),HEX2BIN(P15,8))</f>
        <v>01010110010100100110110011110000</v>
      </c>
      <c r="X15" s="22" t="str">
        <f>CONCATENATE(DEC2BIN(MOD(BIN2DEC(MID(W15,1,8))+BIN2DEC(MID(W16,1,8))+INT((BIN2DEC(MID(W15,9,8))+BIN2DEC(MID(W16,9,8))+INT((BIN2DEC(MID(W15,17,8))+BIN2DEC(MID(W16,17,8))+INT((BIN2DEC(MID(W15,25,8))+BIN2DEC(MID(W16,25,8)))/256))/256))/256),256),8),DEC2BIN(MOD(BIN2DEC(MID(W15,9,8))+BIN2DEC(MID(W16,9,8))+INT((BIN2DEC(MID(W15,17,8))+BIN2DEC(MID(W16,17,8))+INT((BIN2DEC(MID(W15,25,8))+BIN2DEC(MID(W16,25,8)))/256))/256),256),8),DEC2BIN(MOD(BIN2DEC(MID(W15,17,8))+BIN2DEC(MID(W16,17,8))+INT((BIN2DEC(MID(W15,25,8))+BIN2DEC(MID(W16,25,8)))/256),256),8),DEC2BIN(MOD(BIN2DEC(MID(W15,25,8))+BIN2DEC(MID(W16,25,8)),256),8))</f>
        <v>01010010010010010101111011011000</v>
      </c>
    </row>
    <row r="16" spans="2:24" x14ac:dyDescent="0.3">
      <c r="B16" s="52"/>
      <c r="C16" s="19" t="s">
        <v>16</v>
      </c>
      <c r="D16" s="19" t="str">
        <f>BIN2HEX(MID($H16,1,8),2)</f>
        <v>C5</v>
      </c>
      <c r="E16" s="19" t="str">
        <f>BIN2HEX(MID($H16,9,8),2)</f>
        <v>24</v>
      </c>
      <c r="F16" s="19" t="str">
        <f>BIN2HEX(MID($H16,17,8),2)</f>
        <v>46</v>
      </c>
      <c r="G16" s="19" t="str">
        <f>BIN2HEX(MID($H16,25,8),2)</f>
        <v>5F</v>
      </c>
      <c r="H16" s="19" t="str">
        <f>L16</f>
        <v>11000101001001000100011001011111</v>
      </c>
      <c r="I16" s="52"/>
      <c r="J16" s="52"/>
      <c r="K16" s="18" t="str">
        <f>CONCATENATE(DEC2BIN(MOD(BIN2DEC(J15)+INT((2*BIN2DEC(J15)+INT((BIN2DEC(J15)+2*BIN2DEC(J15)+BIN2DEC(MID(J15,1,2)))/256))/256),256),8),DEC2BIN(MOD(2*BIN2DEC(J15)+INT((BIN2DEC(J15)+2*BIN2DEC(J15)+BIN2DEC(MID(J15,1,2)))/256),256),8),DEC2BIN(MOD(BIN2DEC(J15)+2*BIN2DEC(J15)+BIN2DEC(MID(J15,1,2)),256),8),MID(J15,3,6),"00")</f>
        <v>10101001010100011111101010100000</v>
      </c>
      <c r="L16" s="24" t="str">
        <f>CONCATENATE(MID(L15,6,8),MID(L15,30,3),MID(L15,1,5),MID(L15,22,8),MID(L15,14,8))</f>
        <v>11000101001001000100011001011111</v>
      </c>
      <c r="M16" s="21"/>
      <c r="N16" s="52"/>
      <c r="O16" s="19" t="s">
        <v>16</v>
      </c>
      <c r="P16" s="19" t="str">
        <f>BIN2HEX(MID($T16,1,8),2)</f>
        <v>49</v>
      </c>
      <c r="Q16" s="19" t="str">
        <f>BIN2HEX(MID($T16,9,8),2)</f>
        <v>0A</v>
      </c>
      <c r="R16" s="19" t="str">
        <f>BIN2HEX(MID($T16,17,8),2)</f>
        <v>DB</v>
      </c>
      <c r="S16" s="19" t="str">
        <f>BIN2HEX(MID($T16,25,8),2)</f>
        <v>2B</v>
      </c>
      <c r="T16" s="19" t="str">
        <f>X16</f>
        <v>01001001000010101101101100101011</v>
      </c>
      <c r="U16" s="52"/>
      <c r="V16" s="52"/>
      <c r="W16" s="18" t="str">
        <f>CONCATENATE(DEC2BIN(MOD(BIN2DEC(V15)+INT((2*BIN2DEC(V15)+INT((BIN2DEC(V15)+2*BIN2DEC(V15)+BIN2DEC(MID(V15,1,2)))/256))/256),256),8),DEC2BIN(MOD(2*BIN2DEC(V15)+INT((BIN2DEC(V15)+2*BIN2DEC(V15)+BIN2DEC(MID(V15,1,2)))/256),256),8),DEC2BIN(MOD(BIN2DEC(V15)+2*BIN2DEC(V15)+BIN2DEC(MID(V15,1,2)),256),8),MID(V15,3,6),"00")</f>
        <v>11111011111101101111000111101000</v>
      </c>
      <c r="X16" s="24" t="str">
        <f>CONCATENATE(MID(X15,6,8),MID(X15,30,3),MID(X15,1,5),MID(X15,22,8),MID(X15,14,8))</f>
        <v>01001001000010101101101100101011</v>
      </c>
    </row>
    <row r="17" spans="2:24" x14ac:dyDescent="0.3">
      <c r="B17" s="52">
        <f>B15+1</f>
        <v>8</v>
      </c>
      <c r="C17" s="19" t="s">
        <v>6</v>
      </c>
      <c r="D17" s="19" t="str">
        <f>'Сеть Фейстеля'!B99</f>
        <v>5E</v>
      </c>
      <c r="E17" s="19" t="str">
        <f>'Сеть Фейстеля'!C99</f>
        <v>AA</v>
      </c>
      <c r="F17" s="19" t="str">
        <f>'Сеть Фейстеля'!D99</f>
        <v>E2</v>
      </c>
      <c r="G17" s="19" t="str">
        <f>'Сеть Фейстеля'!E99</f>
        <v>B6</v>
      </c>
      <c r="H17" s="19" t="str">
        <f>CONCATENATE(HEX2BIN(D17,8),HEX2BIN(E17,8),HEX2BIN(F17,8),HEX2BIN(G17,8))</f>
        <v>01011110101010101110001010110110</v>
      </c>
      <c r="I17" s="52" t="str">
        <f>'Сеть Фейстеля'!D101</f>
        <v>53</v>
      </c>
      <c r="J17" s="52" t="str">
        <f>HEX2BIN(I17,8)</f>
        <v>01010011</v>
      </c>
      <c r="K17" s="23" t="str">
        <f>CONCATENATE(HEX2BIN(G17,8),HEX2BIN(F17,8),HEX2BIN(E17,8),HEX2BIN(D17,8))</f>
        <v>10110110111000101010101001011110</v>
      </c>
      <c r="L17" s="22" t="str">
        <f>CONCATENATE(DEC2BIN(MOD(BIN2DEC(MID(K17,1,8))+BIN2DEC(MID(K18,1,8))+INT((BIN2DEC(MID(K17,9,8))+BIN2DEC(MID(K18,9,8))+INT((BIN2DEC(MID(K17,17,8))+BIN2DEC(MID(K18,17,8))+INT((BIN2DEC(MID(K17,25,8))+BIN2DEC(MID(K18,25,8)))/256))/256))/256),256),8),DEC2BIN(MOD(BIN2DEC(MID(K17,9,8))+BIN2DEC(MID(K18,9,8))+INT((BIN2DEC(MID(K17,17,8))+BIN2DEC(MID(K18,17,8))+INT((BIN2DEC(MID(K17,25,8))+BIN2DEC(MID(K18,25,8)))/256))/256),256),8),DEC2BIN(MOD(BIN2DEC(MID(K17,17,8))+BIN2DEC(MID(K18,17,8))+INT((BIN2DEC(MID(K17,25,8))+BIN2DEC(MID(K18,25,8)))/256),256),8),DEC2BIN(MOD(BIN2DEC(MID(K17,25,8))+BIN2DEC(MID(K18,25,8)),256),8))</f>
        <v>00001010100010011010010010101010</v>
      </c>
      <c r="M17" s="21"/>
      <c r="N17" s="52">
        <f>N15+1</f>
        <v>8</v>
      </c>
      <c r="O17" s="19" t="s">
        <v>6</v>
      </c>
      <c r="P17" s="19" t="str">
        <f>'Сеть Фейстеля'!L99</f>
        <v>9C</v>
      </c>
      <c r="Q17" s="19" t="str">
        <f>'Сеть Фейстеля'!M99</f>
        <v>B8</v>
      </c>
      <c r="R17" s="19" t="str">
        <f>'Сеть Фейстеля'!N99</f>
        <v>A3</v>
      </c>
      <c r="S17" s="19" t="str">
        <f>'Сеть Фейстеля'!O99</f>
        <v>9E</v>
      </c>
      <c r="T17" s="19" t="str">
        <f>CONCATENATE(HEX2BIN(P17,8),HEX2BIN(Q17,8),HEX2BIN(R17,8),HEX2BIN(S17,8))</f>
        <v>10011100101110001010001110011110</v>
      </c>
      <c r="U17" s="52" t="str">
        <f>'Сеть Фейстеля'!N101</f>
        <v>65</v>
      </c>
      <c r="V17" s="52" t="str">
        <f>HEX2BIN(U17,8)</f>
        <v>01100101</v>
      </c>
      <c r="W17" s="23" t="str">
        <f>CONCATENATE(HEX2BIN(S17,8),HEX2BIN(R17,8),HEX2BIN(Q17,8),HEX2BIN(P17,8))</f>
        <v>10011110101000111011100010011100</v>
      </c>
      <c r="X17" s="22" t="str">
        <f>CONCATENATE(DEC2BIN(MOD(BIN2DEC(MID(W17,1,8))+BIN2DEC(MID(W18,1,8))+INT((BIN2DEC(MID(W17,9,8))+BIN2DEC(MID(W18,9,8))+INT((BIN2DEC(MID(W17,17,8))+BIN2DEC(MID(W18,17,8))+INT((BIN2DEC(MID(W17,25,8))+BIN2DEC(MID(W18,25,8)))/256))/256))/256),256),8),DEC2BIN(MOD(BIN2DEC(MID(W17,9,8))+BIN2DEC(MID(W18,9,8))+INT((BIN2DEC(MID(W17,17,8))+BIN2DEC(MID(W18,17,8))+INT((BIN2DEC(MID(W17,25,8))+BIN2DEC(MID(W18,25,8)))/256))/256),256),8),DEC2BIN(MOD(BIN2DEC(MID(W17,17,8))+BIN2DEC(MID(W18,17,8))+INT((BIN2DEC(MID(W17,25,8))+BIN2DEC(MID(W18,25,8)))/256),256),8),DEC2BIN(MOD(BIN2DEC(MID(W17,25,8))+BIN2DEC(MID(W18,25,8)),256),8))</f>
        <v>00000100011011101110100100110000</v>
      </c>
    </row>
    <row r="18" spans="2:24" x14ac:dyDescent="0.3">
      <c r="B18" s="52"/>
      <c r="C18" s="19" t="s">
        <v>16</v>
      </c>
      <c r="D18" s="19" t="str">
        <f>BIN2HEX(MID($H18,1,8),2)</f>
        <v>51</v>
      </c>
      <c r="E18" s="19" t="str">
        <f>BIN2HEX(MID($H18,9,8),2)</f>
        <v>41</v>
      </c>
      <c r="F18" s="19" t="str">
        <f>BIN2HEX(MID($H18,17,8),2)</f>
        <v>95</v>
      </c>
      <c r="G18" s="19" t="str">
        <f>BIN2HEX(MID($H18,25,8),2)</f>
        <v>34</v>
      </c>
      <c r="H18" s="19" t="str">
        <f>L18</f>
        <v>01010001010000011001010100110100</v>
      </c>
      <c r="I18" s="52"/>
      <c r="J18" s="52"/>
      <c r="K18" s="18" t="str">
        <f>CONCATENATE(DEC2BIN(MOD(BIN2DEC(J17)+INT((2*BIN2DEC(J17)+INT((BIN2DEC(J17)+2*BIN2DEC(J17)+BIN2DEC(MID(J17,1,2)))/256))/256),256),8),DEC2BIN(MOD(2*BIN2DEC(J17)+INT((BIN2DEC(J17)+2*BIN2DEC(J17)+BIN2DEC(MID(J17,1,2)))/256),256),8),DEC2BIN(MOD(BIN2DEC(J17)+2*BIN2DEC(J17)+BIN2DEC(MID(J17,1,2)),256),8),MID(J17,3,6),"00")</f>
        <v>01010011101001101111101001001100</v>
      </c>
      <c r="L18" s="24" t="str">
        <f>CONCATENATE(MID(L17,6,8),MID(L17,30,3),MID(L17,1,5),MID(L17,22,8),MID(L17,14,8))</f>
        <v>01010001010000011001010100110100</v>
      </c>
      <c r="M18" s="21"/>
      <c r="N18" s="52"/>
      <c r="O18" s="19" t="s">
        <v>16</v>
      </c>
      <c r="P18" s="19" t="str">
        <f>BIN2HEX(MID($T18,1,8),2)</f>
        <v>8D</v>
      </c>
      <c r="Q18" s="19" t="str">
        <f>BIN2HEX(MID($T18,9,8),2)</f>
        <v>00</v>
      </c>
      <c r="R18" s="19" t="str">
        <f>BIN2HEX(MID($T18,17,8),2)</f>
        <v>26</v>
      </c>
      <c r="S18" s="19" t="str">
        <f>BIN2HEX(MID($T18,25,8),2)</f>
        <v>DD</v>
      </c>
      <c r="T18" s="19" t="str">
        <f>X18</f>
        <v>10001101000000000010011011011101</v>
      </c>
      <c r="U18" s="52"/>
      <c r="V18" s="52"/>
      <c r="W18" s="18" t="str">
        <f>CONCATENATE(DEC2BIN(MOD(BIN2DEC(V17)+INT((2*BIN2DEC(V17)+INT((BIN2DEC(V17)+2*BIN2DEC(V17)+BIN2DEC(MID(V17,1,2)))/256))/256),256),8),DEC2BIN(MOD(2*BIN2DEC(V17)+INT((BIN2DEC(V17)+2*BIN2DEC(V17)+BIN2DEC(MID(V17,1,2)))/256),256),8),DEC2BIN(MOD(BIN2DEC(V17)+2*BIN2DEC(V17)+BIN2DEC(MID(V17,1,2)),256),8),MID(V17,3,6),"00")</f>
        <v>01100101110010110011000010010100</v>
      </c>
      <c r="X18" s="24" t="str">
        <f>CONCATENATE(MID(X17,6,8),MID(X17,30,3),MID(X17,1,5),MID(X17,22,8),MID(X17,14,8))</f>
        <v>10001101000000000010011011011101</v>
      </c>
    </row>
  </sheetData>
  <sheetProtection selectLockedCells="1" selectUnlockedCells="1"/>
  <mergeCells count="48">
    <mergeCell ref="N15:N16"/>
    <mergeCell ref="U15:U16"/>
    <mergeCell ref="V15:V16"/>
    <mergeCell ref="N17:N18"/>
    <mergeCell ref="U17:U18"/>
    <mergeCell ref="V17:V18"/>
    <mergeCell ref="N11:N12"/>
    <mergeCell ref="U11:U12"/>
    <mergeCell ref="V11:V12"/>
    <mergeCell ref="N13:N14"/>
    <mergeCell ref="U13:U14"/>
    <mergeCell ref="V13:V14"/>
    <mergeCell ref="N7:N8"/>
    <mergeCell ref="U7:U8"/>
    <mergeCell ref="V7:V8"/>
    <mergeCell ref="N9:N10"/>
    <mergeCell ref="U9:U10"/>
    <mergeCell ref="V9:V10"/>
    <mergeCell ref="N3:N4"/>
    <mergeCell ref="U3:U4"/>
    <mergeCell ref="V3:V4"/>
    <mergeCell ref="N5:N6"/>
    <mergeCell ref="U5:U6"/>
    <mergeCell ref="V5:V6"/>
    <mergeCell ref="B17:B18"/>
    <mergeCell ref="I17:I18"/>
    <mergeCell ref="J17:J18"/>
    <mergeCell ref="B13:B14"/>
    <mergeCell ref="I13:I14"/>
    <mergeCell ref="J13:J14"/>
    <mergeCell ref="B15:B16"/>
    <mergeCell ref="I15:I16"/>
    <mergeCell ref="J15:J16"/>
    <mergeCell ref="B3:B4"/>
    <mergeCell ref="I3:I4"/>
    <mergeCell ref="J3:J4"/>
    <mergeCell ref="B5:B6"/>
    <mergeCell ref="I5:I6"/>
    <mergeCell ref="J5:J6"/>
    <mergeCell ref="B11:B12"/>
    <mergeCell ref="I11:I12"/>
    <mergeCell ref="J11:J12"/>
    <mergeCell ref="B7:B8"/>
    <mergeCell ref="I7:I8"/>
    <mergeCell ref="J7:J8"/>
    <mergeCell ref="B9:B10"/>
    <mergeCell ref="I9:I10"/>
    <mergeCell ref="J9:J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1"/>
  <sheetViews>
    <sheetView workbookViewId="0"/>
  </sheetViews>
  <sheetFormatPr defaultRowHeight="18" x14ac:dyDescent="0.35"/>
  <cols>
    <col min="1" max="1" width="8.88671875" style="28"/>
    <col min="2" max="33" width="2.21875" style="28" customWidth="1"/>
    <col min="34" max="34" width="27.6640625" style="28" bestFit="1" customWidth="1"/>
    <col min="35" max="16384" width="8.88671875" style="28"/>
  </cols>
  <sheetData>
    <row r="1" spans="2:34" x14ac:dyDescent="0.35">
      <c r="B1" s="41">
        <f>1</f>
        <v>1</v>
      </c>
      <c r="C1" s="41">
        <f>B1+1</f>
        <v>2</v>
      </c>
      <c r="D1" s="41">
        <f t="shared" ref="D1:AF1" si="0">C1+1</f>
        <v>3</v>
      </c>
      <c r="E1" s="41">
        <f t="shared" si="0"/>
        <v>4</v>
      </c>
      <c r="F1" s="41">
        <f t="shared" si="0"/>
        <v>5</v>
      </c>
      <c r="G1" s="41">
        <f t="shared" si="0"/>
        <v>6</v>
      </c>
      <c r="H1" s="41">
        <f t="shared" si="0"/>
        <v>7</v>
      </c>
      <c r="I1" s="41">
        <f t="shared" si="0"/>
        <v>8</v>
      </c>
      <c r="J1" s="41">
        <f>1</f>
        <v>1</v>
      </c>
      <c r="K1" s="41">
        <f t="shared" si="0"/>
        <v>2</v>
      </c>
      <c r="L1" s="41">
        <f t="shared" si="0"/>
        <v>3</v>
      </c>
      <c r="M1" s="41">
        <f t="shared" si="0"/>
        <v>4</v>
      </c>
      <c r="N1" s="41">
        <f t="shared" si="0"/>
        <v>5</v>
      </c>
      <c r="O1" s="41">
        <f t="shared" si="0"/>
        <v>6</v>
      </c>
      <c r="P1" s="41">
        <f t="shared" si="0"/>
        <v>7</v>
      </c>
      <c r="Q1" s="41">
        <f t="shared" si="0"/>
        <v>8</v>
      </c>
      <c r="R1" s="41">
        <f>1</f>
        <v>1</v>
      </c>
      <c r="S1" s="41">
        <f t="shared" si="0"/>
        <v>2</v>
      </c>
      <c r="T1" s="41">
        <f t="shared" si="0"/>
        <v>3</v>
      </c>
      <c r="U1" s="41">
        <f t="shared" si="0"/>
        <v>4</v>
      </c>
      <c r="V1" s="41">
        <f t="shared" si="0"/>
        <v>5</v>
      </c>
      <c r="W1" s="41">
        <f t="shared" si="0"/>
        <v>6</v>
      </c>
      <c r="X1" s="41">
        <f t="shared" si="0"/>
        <v>7</v>
      </c>
      <c r="Y1" s="41">
        <f t="shared" si="0"/>
        <v>8</v>
      </c>
      <c r="Z1" s="41">
        <f>1</f>
        <v>1</v>
      </c>
      <c r="AA1" s="41">
        <f>Z1+1</f>
        <v>2</v>
      </c>
      <c r="AB1" s="41">
        <f t="shared" si="0"/>
        <v>3</v>
      </c>
      <c r="AC1" s="41">
        <f t="shared" si="0"/>
        <v>4</v>
      </c>
      <c r="AD1" s="41">
        <f t="shared" si="0"/>
        <v>5</v>
      </c>
      <c r="AE1" s="41">
        <f t="shared" si="0"/>
        <v>6</v>
      </c>
      <c r="AF1" s="41">
        <f t="shared" si="0"/>
        <v>7</v>
      </c>
      <c r="AG1" s="41">
        <f>AF1+1</f>
        <v>8</v>
      </c>
    </row>
    <row r="2" spans="2:34" x14ac:dyDescent="0.35">
      <c r="B2" s="53" t="s">
        <v>6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</row>
    <row r="3" spans="2:34" x14ac:dyDescent="0.35">
      <c r="B3" s="53" t="str">
        <f>'Сеть Фейстеля'!B15</f>
        <v>9C</v>
      </c>
      <c r="C3" s="53"/>
      <c r="D3" s="53"/>
      <c r="E3" s="53"/>
      <c r="F3" s="53"/>
      <c r="G3" s="53"/>
      <c r="H3" s="53"/>
      <c r="I3" s="53"/>
      <c r="J3" s="53" t="str">
        <f>'Сеть Фейстеля'!C15</f>
        <v>B8</v>
      </c>
      <c r="K3" s="53"/>
      <c r="L3" s="53"/>
      <c r="M3" s="53"/>
      <c r="N3" s="53"/>
      <c r="O3" s="53"/>
      <c r="P3" s="53"/>
      <c r="Q3" s="53"/>
      <c r="R3" s="53" t="str">
        <f>'Сеть Фейстеля'!D15</f>
        <v>A3</v>
      </c>
      <c r="S3" s="53"/>
      <c r="T3" s="53"/>
      <c r="U3" s="53"/>
      <c r="V3" s="53"/>
      <c r="W3" s="53"/>
      <c r="X3" s="53"/>
      <c r="Y3" s="53"/>
      <c r="Z3" s="53" t="str">
        <f>'Сеть Фейстеля'!E15</f>
        <v>9E</v>
      </c>
      <c r="AA3" s="53"/>
      <c r="AB3" s="53"/>
      <c r="AC3" s="53"/>
      <c r="AD3" s="53"/>
      <c r="AE3" s="53"/>
      <c r="AF3" s="53"/>
      <c r="AG3" s="53"/>
    </row>
    <row r="4" spans="2:34" x14ac:dyDescent="0.35">
      <c r="B4" s="30">
        <f t="shared" ref="B4:I4" si="1">VALUE(MID(HEX2BIN($B3,8),B1,1))</f>
        <v>1</v>
      </c>
      <c r="C4" s="30">
        <f t="shared" si="1"/>
        <v>0</v>
      </c>
      <c r="D4" s="30">
        <f t="shared" si="1"/>
        <v>0</v>
      </c>
      <c r="E4" s="30">
        <f t="shared" si="1"/>
        <v>1</v>
      </c>
      <c r="F4" s="30">
        <f t="shared" si="1"/>
        <v>1</v>
      </c>
      <c r="G4" s="30">
        <f t="shared" si="1"/>
        <v>1</v>
      </c>
      <c r="H4" s="30">
        <f t="shared" si="1"/>
        <v>0</v>
      </c>
      <c r="I4" s="30">
        <f t="shared" si="1"/>
        <v>0</v>
      </c>
      <c r="J4" s="31">
        <f t="shared" ref="J4:Q4" si="2">VALUE(MID(HEX2BIN($J3,8),J1,1))</f>
        <v>1</v>
      </c>
      <c r="K4" s="31">
        <f t="shared" si="2"/>
        <v>0</v>
      </c>
      <c r="L4" s="31">
        <f t="shared" si="2"/>
        <v>1</v>
      </c>
      <c r="M4" s="31">
        <f t="shared" si="2"/>
        <v>1</v>
      </c>
      <c r="N4" s="31">
        <f t="shared" si="2"/>
        <v>1</v>
      </c>
      <c r="O4" s="31">
        <f t="shared" si="2"/>
        <v>0</v>
      </c>
      <c r="P4" s="31">
        <f t="shared" si="2"/>
        <v>0</v>
      </c>
      <c r="Q4" s="31">
        <f t="shared" si="2"/>
        <v>0</v>
      </c>
      <c r="R4" s="32">
        <f t="shared" ref="R4:Y4" si="3">VALUE(MID(HEX2BIN($R3,8),R1,1))</f>
        <v>1</v>
      </c>
      <c r="S4" s="32">
        <f t="shared" si="3"/>
        <v>0</v>
      </c>
      <c r="T4" s="32">
        <f t="shared" si="3"/>
        <v>1</v>
      </c>
      <c r="U4" s="32">
        <f t="shared" si="3"/>
        <v>0</v>
      </c>
      <c r="V4" s="32">
        <f t="shared" si="3"/>
        <v>0</v>
      </c>
      <c r="W4" s="32">
        <f t="shared" si="3"/>
        <v>0</v>
      </c>
      <c r="X4" s="32">
        <f t="shared" si="3"/>
        <v>1</v>
      </c>
      <c r="Y4" s="32">
        <f t="shared" si="3"/>
        <v>1</v>
      </c>
      <c r="Z4" s="33">
        <f>VALUE(MID(HEX2BIN($Z3,8),Z1,1))</f>
        <v>1</v>
      </c>
      <c r="AA4" s="33">
        <f t="shared" ref="AA4:AG4" si="4">VALUE(MID(HEX2BIN($Z3,8),AA1,1))</f>
        <v>0</v>
      </c>
      <c r="AB4" s="33">
        <f t="shared" si="4"/>
        <v>0</v>
      </c>
      <c r="AC4" s="33">
        <f t="shared" si="4"/>
        <v>1</v>
      </c>
      <c r="AD4" s="33">
        <f t="shared" si="4"/>
        <v>1</v>
      </c>
      <c r="AE4" s="33">
        <f t="shared" si="4"/>
        <v>1</v>
      </c>
      <c r="AF4" s="33">
        <f t="shared" si="4"/>
        <v>1</v>
      </c>
      <c r="AG4" s="33">
        <f t="shared" si="4"/>
        <v>0</v>
      </c>
    </row>
    <row r="6" spans="2:34" x14ac:dyDescent="0.35">
      <c r="B6" s="53" t="s">
        <v>36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</row>
    <row r="7" spans="2:34" x14ac:dyDescent="0.35">
      <c r="B7" s="33">
        <f>Z4</f>
        <v>1</v>
      </c>
      <c r="C7" s="33">
        <f t="shared" ref="C7:I7" si="5">AA4</f>
        <v>0</v>
      </c>
      <c r="D7" s="33">
        <f t="shared" si="5"/>
        <v>0</v>
      </c>
      <c r="E7" s="33">
        <f t="shared" si="5"/>
        <v>1</v>
      </c>
      <c r="F7" s="33">
        <f t="shared" si="5"/>
        <v>1</v>
      </c>
      <c r="G7" s="33">
        <f t="shared" si="5"/>
        <v>1</v>
      </c>
      <c r="H7" s="33">
        <f t="shared" si="5"/>
        <v>1</v>
      </c>
      <c r="I7" s="33">
        <f t="shared" si="5"/>
        <v>0</v>
      </c>
      <c r="J7" s="32">
        <f>R4</f>
        <v>1</v>
      </c>
      <c r="K7" s="32">
        <f t="shared" ref="K7:Q7" si="6">S4</f>
        <v>0</v>
      </c>
      <c r="L7" s="32">
        <f t="shared" si="6"/>
        <v>1</v>
      </c>
      <c r="M7" s="32">
        <f t="shared" si="6"/>
        <v>0</v>
      </c>
      <c r="N7" s="32">
        <f t="shared" si="6"/>
        <v>0</v>
      </c>
      <c r="O7" s="32">
        <f t="shared" si="6"/>
        <v>0</v>
      </c>
      <c r="P7" s="32">
        <f t="shared" si="6"/>
        <v>1</v>
      </c>
      <c r="Q7" s="32">
        <f t="shared" si="6"/>
        <v>1</v>
      </c>
      <c r="R7" s="31">
        <f>J4</f>
        <v>1</v>
      </c>
      <c r="S7" s="31">
        <f t="shared" ref="S7:Y7" si="7">K4</f>
        <v>0</v>
      </c>
      <c r="T7" s="31">
        <f t="shared" si="7"/>
        <v>1</v>
      </c>
      <c r="U7" s="31">
        <f t="shared" si="7"/>
        <v>1</v>
      </c>
      <c r="V7" s="31">
        <f t="shared" si="7"/>
        <v>1</v>
      </c>
      <c r="W7" s="31">
        <f t="shared" si="7"/>
        <v>0</v>
      </c>
      <c r="X7" s="31">
        <f t="shared" si="7"/>
        <v>0</v>
      </c>
      <c r="Y7" s="31">
        <f t="shared" si="7"/>
        <v>0</v>
      </c>
      <c r="Z7" s="30">
        <f>B4</f>
        <v>1</v>
      </c>
      <c r="AA7" s="30">
        <f t="shared" ref="AA7:AG7" si="8">C4</f>
        <v>0</v>
      </c>
      <c r="AB7" s="30">
        <f t="shared" si="8"/>
        <v>0</v>
      </c>
      <c r="AC7" s="30">
        <f t="shared" si="8"/>
        <v>1</v>
      </c>
      <c r="AD7" s="30">
        <f t="shared" si="8"/>
        <v>1</v>
      </c>
      <c r="AE7" s="30">
        <f t="shared" si="8"/>
        <v>1</v>
      </c>
      <c r="AF7" s="30">
        <f t="shared" si="8"/>
        <v>0</v>
      </c>
      <c r="AG7" s="30">
        <f t="shared" si="8"/>
        <v>0</v>
      </c>
    </row>
    <row r="9" spans="2:34" x14ac:dyDescent="0.35">
      <c r="B9" s="54" t="s">
        <v>8</v>
      </c>
      <c r="C9" s="55"/>
      <c r="D9" s="55"/>
      <c r="E9" s="55"/>
      <c r="F9" s="55"/>
      <c r="G9" s="56"/>
      <c r="H9" s="54" t="str">
        <f>'Сеть Фейстеля'!D17</f>
        <v>65</v>
      </c>
      <c r="I9" s="56"/>
    </row>
    <row r="10" spans="2:34" x14ac:dyDescent="0.35">
      <c r="B10" s="34">
        <f>VALUE(MID(HEX2BIN($H9,8),B1,1))</f>
        <v>0</v>
      </c>
      <c r="C10" s="34">
        <f t="shared" ref="C10:I10" si="9">VALUE(MID(HEX2BIN($H9,8),C1,1))</f>
        <v>1</v>
      </c>
      <c r="D10" s="34">
        <f t="shared" si="9"/>
        <v>1</v>
      </c>
      <c r="E10" s="34">
        <f t="shared" si="9"/>
        <v>0</v>
      </c>
      <c r="F10" s="34">
        <f t="shared" si="9"/>
        <v>0</v>
      </c>
      <c r="G10" s="34">
        <f t="shared" si="9"/>
        <v>1</v>
      </c>
      <c r="H10" s="34">
        <f t="shared" si="9"/>
        <v>0</v>
      </c>
      <c r="I10" s="34">
        <f t="shared" si="9"/>
        <v>1</v>
      </c>
    </row>
    <row r="12" spans="2:34" x14ac:dyDescent="0.35">
      <c r="B12" s="53" t="s">
        <v>37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</row>
    <row r="13" spans="2:34" x14ac:dyDescent="0.35">
      <c r="B13" s="34">
        <f t="shared" ref="B13:I13" si="10">B10</f>
        <v>0</v>
      </c>
      <c r="C13" s="34">
        <f t="shared" si="10"/>
        <v>1</v>
      </c>
      <c r="D13" s="34">
        <f t="shared" si="10"/>
        <v>1</v>
      </c>
      <c r="E13" s="34">
        <f t="shared" si="10"/>
        <v>0</v>
      </c>
      <c r="F13" s="34">
        <f t="shared" si="10"/>
        <v>0</v>
      </c>
      <c r="G13" s="34">
        <f t="shared" si="10"/>
        <v>1</v>
      </c>
      <c r="H13" s="34">
        <f t="shared" si="10"/>
        <v>0</v>
      </c>
      <c r="I13" s="34">
        <f t="shared" si="10"/>
        <v>1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42" t="s">
        <v>52</v>
      </c>
    </row>
    <row r="14" spans="2:34" x14ac:dyDescent="0.35">
      <c r="B14" s="29">
        <v>0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34">
        <f t="shared" ref="I14:P14" si="11">B10</f>
        <v>0</v>
      </c>
      <c r="J14" s="34">
        <f t="shared" si="11"/>
        <v>1</v>
      </c>
      <c r="K14" s="34">
        <f t="shared" si="11"/>
        <v>1</v>
      </c>
      <c r="L14" s="34">
        <f t="shared" si="11"/>
        <v>0</v>
      </c>
      <c r="M14" s="34">
        <f t="shared" si="11"/>
        <v>0</v>
      </c>
      <c r="N14" s="34">
        <f t="shared" si="11"/>
        <v>1</v>
      </c>
      <c r="O14" s="34">
        <f t="shared" si="11"/>
        <v>0</v>
      </c>
      <c r="P14" s="34">
        <f t="shared" si="11"/>
        <v>1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42" t="s">
        <v>53</v>
      </c>
    </row>
    <row r="15" spans="2:34" x14ac:dyDescent="0.35">
      <c r="B15" s="29">
        <v>0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35">
        <f>0</f>
        <v>0</v>
      </c>
      <c r="Q15" s="34">
        <f t="shared" ref="Q15:X15" si="12">B10</f>
        <v>0</v>
      </c>
      <c r="R15" s="34">
        <f t="shared" si="12"/>
        <v>1</v>
      </c>
      <c r="S15" s="34">
        <f t="shared" si="12"/>
        <v>1</v>
      </c>
      <c r="T15" s="34">
        <f t="shared" si="12"/>
        <v>0</v>
      </c>
      <c r="U15" s="34">
        <f t="shared" si="12"/>
        <v>0</v>
      </c>
      <c r="V15" s="34">
        <f t="shared" si="12"/>
        <v>1</v>
      </c>
      <c r="W15" s="34">
        <f t="shared" si="12"/>
        <v>0</v>
      </c>
      <c r="X15" s="34">
        <f t="shared" si="12"/>
        <v>1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42" t="s">
        <v>54</v>
      </c>
    </row>
    <row r="16" spans="2:34" x14ac:dyDescent="0.35">
      <c r="B16" s="29">
        <v>0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35">
        <v>0</v>
      </c>
      <c r="R16" s="34">
        <f t="shared" ref="R16:Y16" si="13">B10</f>
        <v>0</v>
      </c>
      <c r="S16" s="34">
        <f t="shared" si="13"/>
        <v>1</v>
      </c>
      <c r="T16" s="34">
        <f t="shared" si="13"/>
        <v>1</v>
      </c>
      <c r="U16" s="34">
        <f t="shared" si="13"/>
        <v>0</v>
      </c>
      <c r="V16" s="34">
        <f t="shared" si="13"/>
        <v>0</v>
      </c>
      <c r="W16" s="34">
        <f t="shared" si="13"/>
        <v>1</v>
      </c>
      <c r="X16" s="34">
        <f t="shared" si="13"/>
        <v>0</v>
      </c>
      <c r="Y16" s="34">
        <f t="shared" si="13"/>
        <v>1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42" t="s">
        <v>55</v>
      </c>
    </row>
    <row r="17" spans="2:34" x14ac:dyDescent="0.35">
      <c r="B17" s="29">
        <v>0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34">
        <f t="shared" ref="X17:AE17" si="14">B10</f>
        <v>0</v>
      </c>
      <c r="Y17" s="34">
        <f t="shared" si="14"/>
        <v>1</v>
      </c>
      <c r="Z17" s="34">
        <f t="shared" si="14"/>
        <v>1</v>
      </c>
      <c r="AA17" s="34">
        <f t="shared" si="14"/>
        <v>0</v>
      </c>
      <c r="AB17" s="34">
        <f t="shared" si="14"/>
        <v>0</v>
      </c>
      <c r="AC17" s="34">
        <f t="shared" si="14"/>
        <v>1</v>
      </c>
      <c r="AD17" s="34">
        <f t="shared" si="14"/>
        <v>0</v>
      </c>
      <c r="AE17" s="34">
        <f t="shared" si="14"/>
        <v>1</v>
      </c>
      <c r="AF17" s="29">
        <v>0</v>
      </c>
      <c r="AG17" s="29">
        <v>0</v>
      </c>
      <c r="AH17" s="42" t="s">
        <v>56</v>
      </c>
    </row>
    <row r="18" spans="2:34" x14ac:dyDescent="0.35">
      <c r="B18" s="29">
        <f t="shared" ref="B18:AG18" si="15">SUM(B13,B14,B15,B16,B17)</f>
        <v>0</v>
      </c>
      <c r="C18" s="29">
        <f t="shared" si="15"/>
        <v>1</v>
      </c>
      <c r="D18" s="29">
        <f t="shared" si="15"/>
        <v>1</v>
      </c>
      <c r="E18" s="29">
        <f t="shared" si="15"/>
        <v>0</v>
      </c>
      <c r="F18" s="29">
        <f t="shared" si="15"/>
        <v>0</v>
      </c>
      <c r="G18" s="29">
        <f t="shared" si="15"/>
        <v>1</v>
      </c>
      <c r="H18" s="29">
        <f t="shared" si="15"/>
        <v>0</v>
      </c>
      <c r="I18" s="29">
        <f t="shared" si="15"/>
        <v>1</v>
      </c>
      <c r="J18" s="29">
        <f t="shared" si="15"/>
        <v>1</v>
      </c>
      <c r="K18" s="29">
        <f t="shared" si="15"/>
        <v>1</v>
      </c>
      <c r="L18" s="29">
        <f t="shared" si="15"/>
        <v>0</v>
      </c>
      <c r="M18" s="29">
        <f t="shared" si="15"/>
        <v>0</v>
      </c>
      <c r="N18" s="29">
        <f t="shared" si="15"/>
        <v>1</v>
      </c>
      <c r="O18" s="29">
        <f t="shared" si="15"/>
        <v>0</v>
      </c>
      <c r="P18" s="29">
        <f t="shared" si="15"/>
        <v>1</v>
      </c>
      <c r="Q18" s="29">
        <f t="shared" si="15"/>
        <v>0</v>
      </c>
      <c r="R18" s="29">
        <f t="shared" si="15"/>
        <v>1</v>
      </c>
      <c r="S18" s="29">
        <f t="shared" si="15"/>
        <v>2</v>
      </c>
      <c r="T18" s="29">
        <f t="shared" si="15"/>
        <v>1</v>
      </c>
      <c r="U18" s="29">
        <f t="shared" si="15"/>
        <v>0</v>
      </c>
      <c r="V18" s="29">
        <f t="shared" si="15"/>
        <v>1</v>
      </c>
      <c r="W18" s="29">
        <f t="shared" si="15"/>
        <v>1</v>
      </c>
      <c r="X18" s="29">
        <f t="shared" si="15"/>
        <v>1</v>
      </c>
      <c r="Y18" s="29">
        <f t="shared" si="15"/>
        <v>2</v>
      </c>
      <c r="Z18" s="29">
        <f t="shared" si="15"/>
        <v>1</v>
      </c>
      <c r="AA18" s="29">
        <f t="shared" si="15"/>
        <v>0</v>
      </c>
      <c r="AB18" s="29">
        <f t="shared" si="15"/>
        <v>0</v>
      </c>
      <c r="AC18" s="29">
        <f t="shared" si="15"/>
        <v>1</v>
      </c>
      <c r="AD18" s="29">
        <f t="shared" si="15"/>
        <v>0</v>
      </c>
      <c r="AE18" s="29">
        <f>SUM(AE13,AE14,AE15,AE16,AE17)</f>
        <v>1</v>
      </c>
      <c r="AF18" s="29">
        <f t="shared" si="15"/>
        <v>0</v>
      </c>
      <c r="AG18" s="29">
        <f t="shared" si="15"/>
        <v>0</v>
      </c>
      <c r="AH18" s="42" t="s">
        <v>38</v>
      </c>
    </row>
    <row r="19" spans="2:34" x14ac:dyDescent="0.35">
      <c r="B19" s="29">
        <f t="shared" ref="B19:AD19" si="16">INT((C18+C19)/2)</f>
        <v>0</v>
      </c>
      <c r="C19" s="29">
        <f t="shared" si="16"/>
        <v>0</v>
      </c>
      <c r="D19" s="29">
        <f t="shared" si="16"/>
        <v>0</v>
      </c>
      <c r="E19" s="29">
        <f t="shared" si="16"/>
        <v>0</v>
      </c>
      <c r="F19" s="29">
        <f t="shared" si="16"/>
        <v>0</v>
      </c>
      <c r="G19" s="29">
        <f t="shared" si="16"/>
        <v>0</v>
      </c>
      <c r="H19" s="29">
        <f t="shared" si="16"/>
        <v>0</v>
      </c>
      <c r="I19" s="29">
        <f t="shared" si="16"/>
        <v>0</v>
      </c>
      <c r="J19" s="29">
        <f t="shared" si="16"/>
        <v>0</v>
      </c>
      <c r="K19" s="29">
        <f t="shared" si="16"/>
        <v>0</v>
      </c>
      <c r="L19" s="29">
        <f t="shared" si="16"/>
        <v>0</v>
      </c>
      <c r="M19" s="29">
        <f t="shared" si="16"/>
        <v>0</v>
      </c>
      <c r="N19" s="29">
        <f t="shared" si="16"/>
        <v>0</v>
      </c>
      <c r="O19" s="29">
        <f t="shared" si="16"/>
        <v>0</v>
      </c>
      <c r="P19" s="29">
        <f t="shared" si="16"/>
        <v>0</v>
      </c>
      <c r="Q19" s="29">
        <f t="shared" si="16"/>
        <v>1</v>
      </c>
      <c r="R19" s="29">
        <f t="shared" si="16"/>
        <v>1</v>
      </c>
      <c r="S19" s="29">
        <f t="shared" si="16"/>
        <v>0</v>
      </c>
      <c r="T19" s="29">
        <f t="shared" si="16"/>
        <v>0</v>
      </c>
      <c r="U19" s="29">
        <f t="shared" si="16"/>
        <v>1</v>
      </c>
      <c r="V19" s="29">
        <f t="shared" si="16"/>
        <v>1</v>
      </c>
      <c r="W19" s="29">
        <f t="shared" si="16"/>
        <v>1</v>
      </c>
      <c r="X19" s="29">
        <f t="shared" si="16"/>
        <v>1</v>
      </c>
      <c r="Y19" s="29">
        <f t="shared" si="16"/>
        <v>0</v>
      </c>
      <c r="Z19" s="29">
        <f t="shared" si="16"/>
        <v>0</v>
      </c>
      <c r="AA19" s="29">
        <f t="shared" si="16"/>
        <v>0</v>
      </c>
      <c r="AB19" s="29">
        <f t="shared" si="16"/>
        <v>0</v>
      </c>
      <c r="AC19" s="29">
        <f t="shared" si="16"/>
        <v>0</v>
      </c>
      <c r="AD19" s="29">
        <f t="shared" si="16"/>
        <v>0</v>
      </c>
      <c r="AE19" s="29">
        <f>INT((AF18+AF19)/2)</f>
        <v>0</v>
      </c>
      <c r="AF19" s="29">
        <f>INT((AG18+AG19)/2)</f>
        <v>0</v>
      </c>
      <c r="AG19" s="29">
        <v>0</v>
      </c>
      <c r="AH19" s="42" t="s">
        <v>43</v>
      </c>
    </row>
    <row r="20" spans="2:34" x14ac:dyDescent="0.35">
      <c r="B20" s="29">
        <f t="shared" ref="B20:AF20" si="17">MOD(B19+B18,2)</f>
        <v>0</v>
      </c>
      <c r="C20" s="29">
        <f t="shared" si="17"/>
        <v>1</v>
      </c>
      <c r="D20" s="29">
        <f t="shared" si="17"/>
        <v>1</v>
      </c>
      <c r="E20" s="29">
        <f t="shared" si="17"/>
        <v>0</v>
      </c>
      <c r="F20" s="29">
        <f t="shared" si="17"/>
        <v>0</v>
      </c>
      <c r="G20" s="29">
        <f t="shared" si="17"/>
        <v>1</v>
      </c>
      <c r="H20" s="29">
        <f t="shared" si="17"/>
        <v>0</v>
      </c>
      <c r="I20" s="29">
        <f t="shared" si="17"/>
        <v>1</v>
      </c>
      <c r="J20" s="29">
        <f t="shared" si="17"/>
        <v>1</v>
      </c>
      <c r="K20" s="29">
        <f t="shared" si="17"/>
        <v>1</v>
      </c>
      <c r="L20" s="29">
        <f t="shared" si="17"/>
        <v>0</v>
      </c>
      <c r="M20" s="29">
        <f t="shared" si="17"/>
        <v>0</v>
      </c>
      <c r="N20" s="29">
        <f t="shared" si="17"/>
        <v>1</v>
      </c>
      <c r="O20" s="29">
        <f t="shared" si="17"/>
        <v>0</v>
      </c>
      <c r="P20" s="29">
        <f t="shared" si="17"/>
        <v>1</v>
      </c>
      <c r="Q20" s="29">
        <f t="shared" si="17"/>
        <v>1</v>
      </c>
      <c r="R20" s="29">
        <f t="shared" si="17"/>
        <v>0</v>
      </c>
      <c r="S20" s="29">
        <f t="shared" si="17"/>
        <v>0</v>
      </c>
      <c r="T20" s="29">
        <f t="shared" si="17"/>
        <v>1</v>
      </c>
      <c r="U20" s="29">
        <f t="shared" si="17"/>
        <v>1</v>
      </c>
      <c r="V20" s="29">
        <f t="shared" si="17"/>
        <v>0</v>
      </c>
      <c r="W20" s="29">
        <f t="shared" si="17"/>
        <v>0</v>
      </c>
      <c r="X20" s="29">
        <f t="shared" si="17"/>
        <v>0</v>
      </c>
      <c r="Y20" s="29">
        <f t="shared" si="17"/>
        <v>0</v>
      </c>
      <c r="Z20" s="29">
        <f t="shared" si="17"/>
        <v>1</v>
      </c>
      <c r="AA20" s="29">
        <f t="shared" si="17"/>
        <v>0</v>
      </c>
      <c r="AB20" s="29">
        <f t="shared" si="17"/>
        <v>0</v>
      </c>
      <c r="AC20" s="29">
        <f t="shared" si="17"/>
        <v>1</v>
      </c>
      <c r="AD20" s="29">
        <f t="shared" si="17"/>
        <v>0</v>
      </c>
      <c r="AE20" s="29">
        <f t="shared" si="17"/>
        <v>1</v>
      </c>
      <c r="AF20" s="29">
        <f t="shared" si="17"/>
        <v>0</v>
      </c>
      <c r="AG20" s="29">
        <f>MOD(AG19+AG18,2)</f>
        <v>0</v>
      </c>
      <c r="AH20" s="42" t="s">
        <v>42</v>
      </c>
    </row>
    <row r="22" spans="2:34" x14ac:dyDescent="0.35">
      <c r="B22" s="53" t="s">
        <v>39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</row>
    <row r="23" spans="2:34" x14ac:dyDescent="0.35">
      <c r="B23" s="29">
        <f t="shared" ref="B23:AF23" si="18">B20</f>
        <v>0</v>
      </c>
      <c r="C23" s="29">
        <f t="shared" si="18"/>
        <v>1</v>
      </c>
      <c r="D23" s="29">
        <f t="shared" si="18"/>
        <v>1</v>
      </c>
      <c r="E23" s="29">
        <f t="shared" si="18"/>
        <v>0</v>
      </c>
      <c r="F23" s="29">
        <f t="shared" si="18"/>
        <v>0</v>
      </c>
      <c r="G23" s="29">
        <f t="shared" si="18"/>
        <v>1</v>
      </c>
      <c r="H23" s="29">
        <f t="shared" si="18"/>
        <v>0</v>
      </c>
      <c r="I23" s="29">
        <f t="shared" si="18"/>
        <v>1</v>
      </c>
      <c r="J23" s="29">
        <f t="shared" si="18"/>
        <v>1</v>
      </c>
      <c r="K23" s="29">
        <f t="shared" si="18"/>
        <v>1</v>
      </c>
      <c r="L23" s="29">
        <f t="shared" si="18"/>
        <v>0</v>
      </c>
      <c r="M23" s="29">
        <f t="shared" si="18"/>
        <v>0</v>
      </c>
      <c r="N23" s="29">
        <f t="shared" si="18"/>
        <v>1</v>
      </c>
      <c r="O23" s="29">
        <f t="shared" si="18"/>
        <v>0</v>
      </c>
      <c r="P23" s="29">
        <f t="shared" si="18"/>
        <v>1</v>
      </c>
      <c r="Q23" s="29">
        <f t="shared" si="18"/>
        <v>1</v>
      </c>
      <c r="R23" s="29">
        <f t="shared" si="18"/>
        <v>0</v>
      </c>
      <c r="S23" s="29">
        <f t="shared" si="18"/>
        <v>0</v>
      </c>
      <c r="T23" s="29">
        <f t="shared" si="18"/>
        <v>1</v>
      </c>
      <c r="U23" s="29">
        <f t="shared" si="18"/>
        <v>1</v>
      </c>
      <c r="V23" s="29">
        <f t="shared" si="18"/>
        <v>0</v>
      </c>
      <c r="W23" s="29">
        <f t="shared" si="18"/>
        <v>0</v>
      </c>
      <c r="X23" s="29">
        <f t="shared" si="18"/>
        <v>0</v>
      </c>
      <c r="Y23" s="29">
        <f t="shared" si="18"/>
        <v>0</v>
      </c>
      <c r="Z23" s="29">
        <f t="shared" si="18"/>
        <v>1</v>
      </c>
      <c r="AA23" s="29">
        <f t="shared" si="18"/>
        <v>0</v>
      </c>
      <c r="AB23" s="29">
        <f t="shared" si="18"/>
        <v>0</v>
      </c>
      <c r="AC23" s="29">
        <f t="shared" si="18"/>
        <v>1</v>
      </c>
      <c r="AD23" s="29">
        <f t="shared" si="18"/>
        <v>0</v>
      </c>
      <c r="AE23" s="29">
        <f t="shared" si="18"/>
        <v>1</v>
      </c>
      <c r="AF23" s="29">
        <f t="shared" si="18"/>
        <v>0</v>
      </c>
      <c r="AG23" s="29">
        <f>AG20</f>
        <v>0</v>
      </c>
      <c r="AH23" s="42" t="s">
        <v>40</v>
      </c>
    </row>
    <row r="24" spans="2:34" x14ac:dyDescent="0.35">
      <c r="B24" s="29">
        <f t="shared" ref="B24:AG24" si="19">B7</f>
        <v>1</v>
      </c>
      <c r="C24" s="29">
        <f t="shared" si="19"/>
        <v>0</v>
      </c>
      <c r="D24" s="29">
        <f t="shared" si="19"/>
        <v>0</v>
      </c>
      <c r="E24" s="29">
        <f t="shared" si="19"/>
        <v>1</v>
      </c>
      <c r="F24" s="29">
        <f t="shared" si="19"/>
        <v>1</v>
      </c>
      <c r="G24" s="29">
        <f t="shared" si="19"/>
        <v>1</v>
      </c>
      <c r="H24" s="29">
        <f t="shared" si="19"/>
        <v>1</v>
      </c>
      <c r="I24" s="29">
        <f t="shared" si="19"/>
        <v>0</v>
      </c>
      <c r="J24" s="29">
        <f t="shared" si="19"/>
        <v>1</v>
      </c>
      <c r="K24" s="29">
        <f t="shared" si="19"/>
        <v>0</v>
      </c>
      <c r="L24" s="29">
        <f t="shared" si="19"/>
        <v>1</v>
      </c>
      <c r="M24" s="29">
        <f t="shared" si="19"/>
        <v>0</v>
      </c>
      <c r="N24" s="29">
        <f t="shared" si="19"/>
        <v>0</v>
      </c>
      <c r="O24" s="29">
        <f t="shared" si="19"/>
        <v>0</v>
      </c>
      <c r="P24" s="29">
        <f t="shared" si="19"/>
        <v>1</v>
      </c>
      <c r="Q24" s="29">
        <f t="shared" si="19"/>
        <v>1</v>
      </c>
      <c r="R24" s="29">
        <f t="shared" si="19"/>
        <v>1</v>
      </c>
      <c r="S24" s="29">
        <f t="shared" si="19"/>
        <v>0</v>
      </c>
      <c r="T24" s="29">
        <f t="shared" si="19"/>
        <v>1</v>
      </c>
      <c r="U24" s="29">
        <f t="shared" si="19"/>
        <v>1</v>
      </c>
      <c r="V24" s="29">
        <f t="shared" si="19"/>
        <v>1</v>
      </c>
      <c r="W24" s="29">
        <f t="shared" si="19"/>
        <v>0</v>
      </c>
      <c r="X24" s="29">
        <f t="shared" si="19"/>
        <v>0</v>
      </c>
      <c r="Y24" s="29">
        <f t="shared" si="19"/>
        <v>0</v>
      </c>
      <c r="Z24" s="29">
        <f t="shared" si="19"/>
        <v>1</v>
      </c>
      <c r="AA24" s="29">
        <f t="shared" si="19"/>
        <v>0</v>
      </c>
      <c r="AB24" s="29">
        <f t="shared" si="19"/>
        <v>0</v>
      </c>
      <c r="AC24" s="29">
        <f t="shared" si="19"/>
        <v>1</v>
      </c>
      <c r="AD24" s="29">
        <f t="shared" si="19"/>
        <v>1</v>
      </c>
      <c r="AE24" s="29">
        <f t="shared" si="19"/>
        <v>1</v>
      </c>
      <c r="AF24" s="29">
        <f t="shared" si="19"/>
        <v>0</v>
      </c>
      <c r="AG24" s="29">
        <f t="shared" si="19"/>
        <v>0</v>
      </c>
      <c r="AH24" s="42" t="s">
        <v>41</v>
      </c>
    </row>
    <row r="25" spans="2:34" x14ac:dyDescent="0.35">
      <c r="B25" s="29">
        <f t="shared" ref="B25:AF25" si="20">B24+B23</f>
        <v>1</v>
      </c>
      <c r="C25" s="29">
        <f t="shared" si="20"/>
        <v>1</v>
      </c>
      <c r="D25" s="29">
        <f t="shared" si="20"/>
        <v>1</v>
      </c>
      <c r="E25" s="29">
        <f t="shared" si="20"/>
        <v>1</v>
      </c>
      <c r="F25" s="29">
        <f t="shared" si="20"/>
        <v>1</v>
      </c>
      <c r="G25" s="29">
        <f t="shared" si="20"/>
        <v>2</v>
      </c>
      <c r="H25" s="29">
        <f t="shared" si="20"/>
        <v>1</v>
      </c>
      <c r="I25" s="29">
        <f t="shared" si="20"/>
        <v>1</v>
      </c>
      <c r="J25" s="29">
        <f t="shared" si="20"/>
        <v>2</v>
      </c>
      <c r="K25" s="29">
        <f t="shared" si="20"/>
        <v>1</v>
      </c>
      <c r="L25" s="29">
        <f t="shared" si="20"/>
        <v>1</v>
      </c>
      <c r="M25" s="29">
        <f t="shared" si="20"/>
        <v>0</v>
      </c>
      <c r="N25" s="29">
        <f t="shared" si="20"/>
        <v>1</v>
      </c>
      <c r="O25" s="29">
        <f t="shared" si="20"/>
        <v>0</v>
      </c>
      <c r="P25" s="29">
        <f t="shared" si="20"/>
        <v>2</v>
      </c>
      <c r="Q25" s="29">
        <f t="shared" si="20"/>
        <v>2</v>
      </c>
      <c r="R25" s="29">
        <f t="shared" si="20"/>
        <v>1</v>
      </c>
      <c r="S25" s="29">
        <f t="shared" si="20"/>
        <v>0</v>
      </c>
      <c r="T25" s="29">
        <f t="shared" si="20"/>
        <v>2</v>
      </c>
      <c r="U25" s="29">
        <f t="shared" si="20"/>
        <v>2</v>
      </c>
      <c r="V25" s="29">
        <f t="shared" si="20"/>
        <v>1</v>
      </c>
      <c r="W25" s="29">
        <f t="shared" si="20"/>
        <v>0</v>
      </c>
      <c r="X25" s="29">
        <f t="shared" si="20"/>
        <v>0</v>
      </c>
      <c r="Y25" s="29">
        <f t="shared" si="20"/>
        <v>0</v>
      </c>
      <c r="Z25" s="29">
        <f t="shared" si="20"/>
        <v>2</v>
      </c>
      <c r="AA25" s="29">
        <f t="shared" si="20"/>
        <v>0</v>
      </c>
      <c r="AB25" s="29">
        <f t="shared" si="20"/>
        <v>0</v>
      </c>
      <c r="AC25" s="29">
        <f t="shared" si="20"/>
        <v>2</v>
      </c>
      <c r="AD25" s="29">
        <f t="shared" si="20"/>
        <v>1</v>
      </c>
      <c r="AE25" s="29">
        <f t="shared" si="20"/>
        <v>2</v>
      </c>
      <c r="AF25" s="29">
        <f t="shared" si="20"/>
        <v>0</v>
      </c>
      <c r="AG25" s="29">
        <f>AG24+AG23</f>
        <v>0</v>
      </c>
      <c r="AH25" s="42" t="s">
        <v>38</v>
      </c>
    </row>
    <row r="26" spans="2:34" x14ac:dyDescent="0.35">
      <c r="B26" s="29">
        <f t="shared" ref="B26:AE26" si="21">INT((C25+C26)/2)</f>
        <v>1</v>
      </c>
      <c r="C26" s="29">
        <f t="shared" si="21"/>
        <v>1</v>
      </c>
      <c r="D26" s="29">
        <f t="shared" si="21"/>
        <v>1</v>
      </c>
      <c r="E26" s="29">
        <f t="shared" si="21"/>
        <v>1</v>
      </c>
      <c r="F26" s="29">
        <f t="shared" si="21"/>
        <v>1</v>
      </c>
      <c r="G26" s="29">
        <f t="shared" si="21"/>
        <v>1</v>
      </c>
      <c r="H26" s="29">
        <f t="shared" si="21"/>
        <v>1</v>
      </c>
      <c r="I26" s="29">
        <f t="shared" si="21"/>
        <v>1</v>
      </c>
      <c r="J26" s="29">
        <f t="shared" si="21"/>
        <v>0</v>
      </c>
      <c r="K26" s="29">
        <f t="shared" si="21"/>
        <v>0</v>
      </c>
      <c r="L26" s="29">
        <f t="shared" si="21"/>
        <v>0</v>
      </c>
      <c r="M26" s="29">
        <f t="shared" si="21"/>
        <v>0</v>
      </c>
      <c r="N26" s="29">
        <f t="shared" si="21"/>
        <v>0</v>
      </c>
      <c r="O26" s="29">
        <f t="shared" si="21"/>
        <v>1</v>
      </c>
      <c r="P26" s="29">
        <f t="shared" si="21"/>
        <v>1</v>
      </c>
      <c r="Q26" s="29">
        <f t="shared" si="21"/>
        <v>0</v>
      </c>
      <c r="R26" s="29">
        <f t="shared" si="21"/>
        <v>0</v>
      </c>
      <c r="S26" s="29">
        <f t="shared" si="21"/>
        <v>1</v>
      </c>
      <c r="T26" s="29">
        <f t="shared" si="21"/>
        <v>1</v>
      </c>
      <c r="U26" s="29">
        <f t="shared" si="21"/>
        <v>0</v>
      </c>
      <c r="V26" s="29">
        <f t="shared" si="21"/>
        <v>0</v>
      </c>
      <c r="W26" s="29">
        <f t="shared" si="21"/>
        <v>0</v>
      </c>
      <c r="X26" s="29">
        <f t="shared" si="21"/>
        <v>0</v>
      </c>
      <c r="Y26" s="29">
        <f t="shared" si="21"/>
        <v>1</v>
      </c>
      <c r="Z26" s="29">
        <f t="shared" si="21"/>
        <v>0</v>
      </c>
      <c r="AA26" s="29">
        <f t="shared" si="21"/>
        <v>0</v>
      </c>
      <c r="AB26" s="29">
        <f t="shared" si="21"/>
        <v>1</v>
      </c>
      <c r="AC26" s="29">
        <f t="shared" si="21"/>
        <v>1</v>
      </c>
      <c r="AD26" s="29">
        <f t="shared" si="21"/>
        <v>1</v>
      </c>
      <c r="AE26" s="29">
        <f t="shared" si="21"/>
        <v>0</v>
      </c>
      <c r="AF26" s="29">
        <f>INT((AG25+AG26)/2)</f>
        <v>0</v>
      </c>
      <c r="AG26" s="29">
        <v>0</v>
      </c>
      <c r="AH26" s="42" t="s">
        <v>43</v>
      </c>
    </row>
    <row r="27" spans="2:34" x14ac:dyDescent="0.35">
      <c r="B27" s="36">
        <f t="shared" ref="B27" si="22">MOD(B26+B25,2)</f>
        <v>0</v>
      </c>
      <c r="C27" s="36">
        <f t="shared" ref="C27" si="23">MOD(C26+C25,2)</f>
        <v>0</v>
      </c>
      <c r="D27" s="36">
        <f t="shared" ref="D27" si="24">MOD(D26+D25,2)</f>
        <v>0</v>
      </c>
      <c r="E27" s="36">
        <f t="shared" ref="E27" si="25">MOD(E26+E25,2)</f>
        <v>0</v>
      </c>
      <c r="F27" s="36">
        <f t="shared" ref="F27" si="26">MOD(F26+F25,2)</f>
        <v>0</v>
      </c>
      <c r="G27" s="37">
        <f t="shared" ref="G27" si="27">MOD(G26+G25,2)</f>
        <v>1</v>
      </c>
      <c r="H27" s="37">
        <f t="shared" ref="H27" si="28">MOD(H26+H25,2)</f>
        <v>0</v>
      </c>
      <c r="I27" s="37">
        <f t="shared" ref="I27" si="29">MOD(I26+I25,2)</f>
        <v>0</v>
      </c>
      <c r="J27" s="37">
        <f t="shared" ref="J27" si="30">MOD(J26+J25,2)</f>
        <v>0</v>
      </c>
      <c r="K27" s="37">
        <f t="shared" ref="K27" si="31">MOD(K26+K25,2)</f>
        <v>1</v>
      </c>
      <c r="L27" s="37">
        <f t="shared" ref="L27" si="32">MOD(L26+L25,2)</f>
        <v>1</v>
      </c>
      <c r="M27" s="37">
        <f t="shared" ref="M27" si="33">MOD(M26+M25,2)</f>
        <v>0</v>
      </c>
      <c r="N27" s="37">
        <f t="shared" ref="N27" si="34">MOD(N26+N25,2)</f>
        <v>1</v>
      </c>
      <c r="O27" s="38">
        <f t="shared" ref="O27" si="35">MOD(O26+O25,2)</f>
        <v>1</v>
      </c>
      <c r="P27" s="38">
        <f t="shared" ref="P27" si="36">MOD(P26+P25,2)</f>
        <v>1</v>
      </c>
      <c r="Q27" s="38">
        <f t="shared" ref="Q27" si="37">MOD(Q26+Q25,2)</f>
        <v>0</v>
      </c>
      <c r="R27" s="38">
        <f t="shared" ref="R27" si="38">MOD(R26+R25,2)</f>
        <v>1</v>
      </c>
      <c r="S27" s="38">
        <f t="shared" ref="S27" si="39">MOD(S26+S25,2)</f>
        <v>1</v>
      </c>
      <c r="T27" s="38">
        <f t="shared" ref="T27" si="40">MOD(T26+T25,2)</f>
        <v>1</v>
      </c>
      <c r="U27" s="38">
        <f t="shared" ref="U27" si="41">MOD(U26+U25,2)</f>
        <v>0</v>
      </c>
      <c r="V27" s="38">
        <f t="shared" ref="V27" si="42">MOD(V26+V25,2)</f>
        <v>1</v>
      </c>
      <c r="W27" s="39">
        <f t="shared" ref="W27" si="43">MOD(W26+W25,2)</f>
        <v>0</v>
      </c>
      <c r="X27" s="39">
        <f t="shared" ref="X27" si="44">MOD(X26+X25,2)</f>
        <v>0</v>
      </c>
      <c r="Y27" s="39">
        <f t="shared" ref="Y27" si="45">MOD(Y26+Y25,2)</f>
        <v>1</v>
      </c>
      <c r="Z27" s="39">
        <f t="shared" ref="Z27" si="46">MOD(Z26+Z25,2)</f>
        <v>0</v>
      </c>
      <c r="AA27" s="39">
        <f t="shared" ref="AA27" si="47">MOD(AA26+AA25,2)</f>
        <v>0</v>
      </c>
      <c r="AB27" s="39">
        <f t="shared" ref="AB27" si="48">MOD(AB26+AB25,2)</f>
        <v>1</v>
      </c>
      <c r="AC27" s="39">
        <f t="shared" ref="AC27" si="49">MOD(AC26+AC25,2)</f>
        <v>1</v>
      </c>
      <c r="AD27" s="39">
        <f t="shared" ref="AD27" si="50">MOD(AD26+AD25,2)</f>
        <v>0</v>
      </c>
      <c r="AE27" s="40">
        <f t="shared" ref="AE27" si="51">MOD(AE26+AE25,2)</f>
        <v>0</v>
      </c>
      <c r="AF27" s="40">
        <f t="shared" ref="AF27" si="52">MOD(AF26+AF25,2)</f>
        <v>0</v>
      </c>
      <c r="AG27" s="40">
        <f>MOD(AG26+AG25,2)</f>
        <v>0</v>
      </c>
      <c r="AH27" s="42" t="s">
        <v>44</v>
      </c>
    </row>
    <row r="29" spans="2:34" x14ac:dyDescent="0.35">
      <c r="B29" s="53" t="s">
        <v>45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</row>
    <row r="30" spans="2:34" x14ac:dyDescent="0.35">
      <c r="B30" s="37">
        <f>G27</f>
        <v>1</v>
      </c>
      <c r="C30" s="37">
        <f t="shared" ref="C30:I30" si="53">H27</f>
        <v>0</v>
      </c>
      <c r="D30" s="37">
        <f t="shared" si="53"/>
        <v>0</v>
      </c>
      <c r="E30" s="37">
        <f t="shared" si="53"/>
        <v>0</v>
      </c>
      <c r="F30" s="37">
        <f t="shared" si="53"/>
        <v>1</v>
      </c>
      <c r="G30" s="37">
        <f t="shared" si="53"/>
        <v>1</v>
      </c>
      <c r="H30" s="37">
        <f t="shared" si="53"/>
        <v>0</v>
      </c>
      <c r="I30" s="37">
        <f t="shared" si="53"/>
        <v>1</v>
      </c>
      <c r="J30" s="40">
        <f>AE27</f>
        <v>0</v>
      </c>
      <c r="K30" s="40">
        <f t="shared" ref="K30:L30" si="54">AF27</f>
        <v>0</v>
      </c>
      <c r="L30" s="40">
        <f t="shared" si="54"/>
        <v>0</v>
      </c>
      <c r="M30" s="36">
        <f>B27</f>
        <v>0</v>
      </c>
      <c r="N30" s="36">
        <f t="shared" ref="N30:Q30" si="55">C27</f>
        <v>0</v>
      </c>
      <c r="O30" s="36">
        <f t="shared" si="55"/>
        <v>0</v>
      </c>
      <c r="P30" s="36">
        <f t="shared" si="55"/>
        <v>0</v>
      </c>
      <c r="Q30" s="36">
        <f t="shared" si="55"/>
        <v>0</v>
      </c>
      <c r="R30" s="39">
        <f>W27</f>
        <v>0</v>
      </c>
      <c r="S30" s="39">
        <f t="shared" ref="S30:Y30" si="56">X27</f>
        <v>0</v>
      </c>
      <c r="T30" s="39">
        <f t="shared" si="56"/>
        <v>1</v>
      </c>
      <c r="U30" s="39">
        <f t="shared" si="56"/>
        <v>0</v>
      </c>
      <c r="V30" s="39">
        <f t="shared" si="56"/>
        <v>0</v>
      </c>
      <c r="W30" s="39">
        <f t="shared" si="56"/>
        <v>1</v>
      </c>
      <c r="X30" s="39">
        <f t="shared" si="56"/>
        <v>1</v>
      </c>
      <c r="Y30" s="39">
        <f t="shared" si="56"/>
        <v>0</v>
      </c>
      <c r="Z30" s="38">
        <f>O27</f>
        <v>1</v>
      </c>
      <c r="AA30" s="38">
        <f t="shared" ref="AA30:AG30" si="57">P27</f>
        <v>1</v>
      </c>
      <c r="AB30" s="38">
        <f t="shared" si="57"/>
        <v>0</v>
      </c>
      <c r="AC30" s="38">
        <f t="shared" si="57"/>
        <v>1</v>
      </c>
      <c r="AD30" s="38">
        <f t="shared" si="57"/>
        <v>1</v>
      </c>
      <c r="AE30" s="38">
        <f t="shared" si="57"/>
        <v>1</v>
      </c>
      <c r="AF30" s="38">
        <f t="shared" si="57"/>
        <v>0</v>
      </c>
      <c r="AG30" s="38">
        <f t="shared" si="57"/>
        <v>1</v>
      </c>
    </row>
    <row r="31" spans="2:34" x14ac:dyDescent="0.35">
      <c r="B31" s="53" t="str">
        <f>BIN2HEX(CONCATENATE(B30,C30,D30,E30,F30,G30,H30,I30),2)</f>
        <v>8D</v>
      </c>
      <c r="C31" s="53"/>
      <c r="D31" s="53"/>
      <c r="E31" s="53"/>
      <c r="F31" s="53"/>
      <c r="G31" s="53"/>
      <c r="H31" s="53"/>
      <c r="I31" s="53"/>
      <c r="J31" s="53" t="str">
        <f t="shared" ref="J31" si="58">BIN2HEX(CONCATENATE(J30,K30,L30,M30,N30,O30,P30,Q30),2)</f>
        <v>00</v>
      </c>
      <c r="K31" s="53"/>
      <c r="L31" s="53"/>
      <c r="M31" s="53"/>
      <c r="N31" s="53"/>
      <c r="O31" s="53"/>
      <c r="P31" s="53"/>
      <c r="Q31" s="53"/>
      <c r="R31" s="53" t="str">
        <f t="shared" ref="R31" si="59">BIN2HEX(CONCATENATE(R30,S30,T30,U30,V30,W30,X30,Y30),2)</f>
        <v>26</v>
      </c>
      <c r="S31" s="53"/>
      <c r="T31" s="53"/>
      <c r="U31" s="53"/>
      <c r="V31" s="53"/>
      <c r="W31" s="53"/>
      <c r="X31" s="53"/>
      <c r="Y31" s="53"/>
      <c r="Z31" s="53" t="str">
        <f t="shared" ref="Z31" si="60">BIN2HEX(CONCATENATE(Z30,AA30,AB30,AC30,AD30,AE30,AF30,AG30),2)</f>
        <v>DD</v>
      </c>
      <c r="AA31" s="53"/>
      <c r="AB31" s="53"/>
      <c r="AC31" s="53"/>
      <c r="AD31" s="53"/>
      <c r="AE31" s="53"/>
      <c r="AF31" s="53"/>
      <c r="AG31" s="53"/>
    </row>
  </sheetData>
  <sheetProtection sheet="1" objects="1" scenarios="1"/>
  <mergeCells count="15">
    <mergeCell ref="B31:I31"/>
    <mergeCell ref="J31:Q31"/>
    <mergeCell ref="R31:Y31"/>
    <mergeCell ref="Z31:AG31"/>
    <mergeCell ref="B2:AG2"/>
    <mergeCell ref="B6:AG6"/>
    <mergeCell ref="B12:AG12"/>
    <mergeCell ref="B22:AG22"/>
    <mergeCell ref="B29:AG29"/>
    <mergeCell ref="B3:I3"/>
    <mergeCell ref="J3:Q3"/>
    <mergeCell ref="R3:Y3"/>
    <mergeCell ref="Z3:AG3"/>
    <mergeCell ref="B9:G9"/>
    <mergeCell ref="H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Сеть Фейстеля</vt:lpstr>
      <vt:lpstr>Расчёт</vt:lpstr>
      <vt:lpstr>Пример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2023-05-23T11:19:02Z</dcterms:modified>
</cp:coreProperties>
</file>